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90" yWindow="135" windowWidth="20115" windowHeight="7755"/>
  </bookViews>
  <sheets>
    <sheet name="Presupuesto 1000 FINAL" sheetId="6" r:id="rId1"/>
  </sheets>
  <calcPr calcId="145621"/>
</workbook>
</file>

<file path=xl/calcChain.xml><?xml version="1.0" encoding="utf-8"?>
<calcChain xmlns="http://schemas.openxmlformats.org/spreadsheetml/2006/main">
  <c r="F12" i="6" l="1"/>
  <c r="F21" i="6"/>
  <c r="K21" i="6"/>
  <c r="K12" i="6"/>
  <c r="J13" i="6"/>
  <c r="J22" i="6"/>
  <c r="E22" i="6"/>
  <c r="E13" i="6"/>
  <c r="K33" i="6" l="1"/>
  <c r="K34" i="6" l="1"/>
  <c r="G34" i="6" s="1"/>
  <c r="F34" i="6" s="1"/>
  <c r="K4" i="6" s="1"/>
  <c r="K13" i="6" s="1"/>
  <c r="G28" i="6"/>
  <c r="J5" i="6"/>
  <c r="E5" i="6"/>
  <c r="G33" i="6"/>
  <c r="F33" i="6" s="1"/>
  <c r="F4" i="6" s="1"/>
  <c r="F22" i="6" s="1"/>
  <c r="H28" i="6"/>
  <c r="H30" i="6" s="1"/>
  <c r="B23" i="6"/>
  <c r="D23" i="6" s="1"/>
  <c r="A23" i="6"/>
  <c r="C23" i="6" s="1"/>
  <c r="P22" i="6"/>
  <c r="P21" i="6"/>
  <c r="O21" i="6"/>
  <c r="P20" i="6"/>
  <c r="O20" i="6"/>
  <c r="O14" i="6"/>
  <c r="B14" i="6"/>
  <c r="A14" i="6"/>
  <c r="C14" i="6" s="1"/>
  <c r="P13" i="6"/>
  <c r="J12" i="6"/>
  <c r="J21" i="6" s="1"/>
  <c r="E12" i="6"/>
  <c r="E21" i="6" s="1"/>
  <c r="O11" i="6"/>
  <c r="P11" i="6" s="1"/>
  <c r="A10" i="6"/>
  <c r="A19" i="6" s="1"/>
  <c r="O8" i="6"/>
  <c r="P5" i="6"/>
  <c r="J23" i="6"/>
  <c r="E14" i="6"/>
  <c r="D5" i="6"/>
  <c r="C5" i="6"/>
  <c r="J4" i="6"/>
  <c r="E4" i="6"/>
  <c r="K3" i="6"/>
  <c r="F3" i="6"/>
  <c r="J30" i="6" l="1"/>
  <c r="P14" i="6"/>
  <c r="K22" i="6"/>
  <c r="K23" i="6" s="1"/>
  <c r="K30" i="6"/>
  <c r="F30" i="6"/>
  <c r="O23" i="6" s="1"/>
  <c r="P23" i="6" s="1"/>
  <c r="K5" i="6"/>
  <c r="F13" i="6"/>
  <c r="F14" i="6" s="1"/>
  <c r="D14" i="6"/>
  <c r="J14" i="6"/>
  <c r="K14" i="6" s="1"/>
  <c r="E23" i="6"/>
  <c r="F23" i="6" s="1"/>
  <c r="F5" i="6"/>
  <c r="H23" i="6" l="1"/>
  <c r="I23" i="6" s="1"/>
  <c r="G23" i="6"/>
  <c r="M14" i="6"/>
  <c r="N14" i="6" s="1"/>
  <c r="L14" i="6"/>
  <c r="H5" i="6"/>
  <c r="I5" i="6" s="1"/>
  <c r="G5" i="6"/>
  <c r="G14" i="6"/>
  <c r="H14" i="6"/>
  <c r="I14" i="6" s="1"/>
  <c r="L5" i="6"/>
  <c r="M5" i="6"/>
  <c r="N5" i="6" s="1"/>
  <c r="L23" i="6"/>
  <c r="M23" i="6"/>
  <c r="N23" i="6" s="1"/>
  <c r="R14" i="6" l="1"/>
  <c r="R15" i="6" s="1"/>
  <c r="Q14" i="6"/>
  <c r="Q15" i="6" s="1"/>
  <c r="Q5" i="6"/>
  <c r="Q6" i="6" s="1"/>
  <c r="Q23" i="6"/>
  <c r="Q24" i="6" s="1"/>
  <c r="R5" i="6"/>
  <c r="R6" i="6" s="1"/>
  <c r="R7" i="6" s="1"/>
  <c r="R23" i="6"/>
  <c r="R24" i="6" s="1"/>
  <c r="R16" i="6" l="1"/>
  <c r="R26" i="6"/>
  <c r="R25" i="6"/>
</calcChain>
</file>

<file path=xl/sharedStrings.xml><?xml version="1.0" encoding="utf-8"?>
<sst xmlns="http://schemas.openxmlformats.org/spreadsheetml/2006/main" count="109" uniqueCount="41">
  <si>
    <t>Cant.</t>
  </si>
  <si>
    <t>$PU Argo</t>
  </si>
  <si>
    <t>$ TT Argo</t>
  </si>
  <si>
    <t>$ Vta Impre</t>
  </si>
  <si>
    <t>Cant. Pap</t>
  </si>
  <si>
    <t>$ Pap Costo</t>
  </si>
  <si>
    <t>$ Uni Pap</t>
  </si>
  <si>
    <t>TT $ Papel</t>
  </si>
  <si>
    <t>Uni $ Papel</t>
  </si>
  <si>
    <t>$ Unitario</t>
  </si>
  <si>
    <t>Costo</t>
  </si>
  <si>
    <t>Venta</t>
  </si>
  <si>
    <t>Totales</t>
  </si>
  <si>
    <t>Ganancia</t>
  </si>
  <si>
    <t>EXTRAS</t>
  </si>
  <si>
    <t>Cajas</t>
  </si>
  <si>
    <t>Envio</t>
  </si>
  <si>
    <t>Total Costo</t>
  </si>
  <si>
    <t>TT Utilidad</t>
  </si>
  <si>
    <t>calculo aprox por caja</t>
  </si>
  <si>
    <r>
      <t xml:space="preserve">flete </t>
    </r>
    <r>
      <rPr>
        <b/>
        <sz val="12"/>
        <rFont val="Century Gothic"/>
        <family val="2"/>
      </rPr>
      <t>máximo</t>
    </r>
  </si>
  <si>
    <t xml:space="preserve">30 X 60 X 30 </t>
  </si>
  <si>
    <t>Dcto.</t>
  </si>
  <si>
    <t>Lista</t>
  </si>
  <si>
    <t>Millar</t>
  </si>
  <si>
    <t xml:space="preserve">Portada </t>
  </si>
  <si>
    <t xml:space="preserve">300 gr. </t>
  </si>
  <si>
    <t>72 X 102 cm.</t>
  </si>
  <si>
    <t xml:space="preserve">115 gr. </t>
  </si>
  <si>
    <t>Interiores</t>
  </si>
  <si>
    <t>Gramaje</t>
  </si>
  <si>
    <t>Hoja</t>
  </si>
  <si>
    <t>Portada</t>
  </si>
  <si>
    <t>ALMANAQUE De Cocina Despacho Gastronómico</t>
  </si>
  <si>
    <t>9,000 hojas ext. de 72 x 102 (interiores)</t>
  </si>
  <si>
    <t xml:space="preserve">* Precios tomados de Lumen y Lozano </t>
  </si>
  <si>
    <t>LUMEN</t>
  </si>
  <si>
    <t>LOZANO</t>
  </si>
  <si>
    <t xml:space="preserve">Comisiones </t>
  </si>
  <si>
    <t xml:space="preserve">1,000 Papel necesario: 800 hojas ext. de 72 x 102 (forros) </t>
  </si>
  <si>
    <t>MATERIAL REQUERIDO POR ARGO.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</si>
</sst>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15"/>
      <color theme="1"/>
      <name val="Century Gothic"/>
      <family val="2"/>
    </font>
    <font>
      <sz val="12"/>
      <color rgb="FFFF0000"/>
      <name val="Century Gothic"/>
      <family val="2"/>
    </font>
    <font>
      <b/>
      <sz val="12"/>
      <color theme="3" tint="-0.249977111117893"/>
      <name val="Century Gothic"/>
      <family val="2"/>
    </font>
    <font>
      <sz val="12"/>
      <color theme="1"/>
      <name val="Century Gothic"/>
      <family val="2"/>
    </font>
    <font>
      <sz val="12"/>
      <color theme="3" tint="-0.249977111117893"/>
      <name val="Century Gothic"/>
      <family val="2"/>
    </font>
    <font>
      <b/>
      <sz val="12"/>
      <color rgb="FFFF0000"/>
      <name val="Century Gothic"/>
      <family val="2"/>
    </font>
    <font>
      <b/>
      <sz val="12"/>
      <color theme="1"/>
      <name val="Century Gothic"/>
      <family val="2"/>
    </font>
    <font>
      <b/>
      <sz val="12"/>
      <name val="Century Gothic"/>
      <family val="2"/>
    </font>
    <font>
      <b/>
      <i/>
      <u/>
      <sz val="12"/>
      <color rgb="FFFF0000"/>
      <name val="Century Gothic"/>
      <family val="2"/>
    </font>
    <font>
      <sz val="12"/>
      <name val="Century Gothic"/>
      <family val="2"/>
    </font>
    <font>
      <b/>
      <sz val="16"/>
      <color rgb="FFFF0000"/>
      <name val="Century Gothic"/>
      <family val="2"/>
    </font>
    <font>
      <b/>
      <sz val="12"/>
      <color rgb="FF002060"/>
      <name val="Century Gothic"/>
      <family val="2"/>
    </font>
    <font>
      <b/>
      <sz val="14"/>
      <color theme="1"/>
      <name val="Century Gothic"/>
      <family val="2"/>
    </font>
    <font>
      <sz val="14"/>
      <color rgb="FFFF0000"/>
      <name val="Century Gothic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0" fontId="5" fillId="4" borderId="0" applyNumberFormat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/>
    <xf numFmtId="0" fontId="10" fillId="5" borderId="6" applyNumberFormat="0" applyFont="0" applyAlignment="0" applyProtection="0"/>
    <xf numFmtId="44" fontId="10" fillId="0" borderId="0" applyFont="0" applyFill="0" applyBorder="0" applyAlignment="0" applyProtection="0"/>
  </cellStyleXfs>
  <cellXfs count="131">
    <xf numFmtId="0" fontId="0" fillId="0" borderId="0" xfId="0"/>
    <xf numFmtId="0" fontId="11" fillId="0" borderId="7" xfId="0" applyFont="1" applyBorder="1" applyAlignment="1">
      <alignment horizontal="left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7" fillId="0" borderId="7" xfId="0" applyFont="1" applyBorder="1" applyAlignment="1">
      <alignment horizontal="left"/>
    </xf>
    <xf numFmtId="0" fontId="13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2" fontId="16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9" fontId="13" fillId="0" borderId="14" xfId="2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2" fontId="17" fillId="0" borderId="14" xfId="0" applyNumberFormat="1" applyFont="1" applyBorder="1" applyAlignment="1">
      <alignment horizontal="center"/>
    </xf>
    <xf numFmtId="2" fontId="13" fillId="0" borderId="14" xfId="0" applyNumberFormat="1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2" fontId="12" fillId="0" borderId="17" xfId="0" applyNumberFormat="1" applyFont="1" applyBorder="1" applyAlignment="1">
      <alignment horizontal="center"/>
    </xf>
    <xf numFmtId="2" fontId="13" fillId="0" borderId="17" xfId="0" applyNumberFormat="1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2" fontId="14" fillId="0" borderId="17" xfId="0" applyNumberFormat="1" applyFont="1" applyBorder="1" applyAlignment="1">
      <alignment horizontal="center"/>
    </xf>
    <xf numFmtId="2" fontId="15" fillId="0" borderId="17" xfId="0" applyNumberFormat="1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2" fontId="16" fillId="0" borderId="17" xfId="0" applyNumberFormat="1" applyFont="1" applyBorder="1" applyAlignment="1">
      <alignment horizontal="center"/>
    </xf>
    <xf numFmtId="2" fontId="13" fillId="0" borderId="18" xfId="0" applyNumberFormat="1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2" fontId="18" fillId="0" borderId="17" xfId="0" applyNumberFormat="1" applyFont="1" applyBorder="1" applyAlignment="1">
      <alignment horizontal="right"/>
    </xf>
    <xf numFmtId="0" fontId="14" fillId="0" borderId="20" xfId="0" applyFont="1" applyBorder="1" applyAlignment="1">
      <alignment horizontal="center"/>
    </xf>
    <xf numFmtId="2" fontId="12" fillId="0" borderId="21" xfId="0" applyNumberFormat="1" applyFont="1" applyBorder="1" applyAlignment="1">
      <alignment horizontal="center"/>
    </xf>
    <xf numFmtId="2" fontId="13" fillId="0" borderId="21" xfId="0" applyNumberFormat="1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2" fontId="14" fillId="0" borderId="21" xfId="0" applyNumberFormat="1" applyFont="1" applyBorder="1" applyAlignment="1">
      <alignment horizontal="center"/>
    </xf>
    <xf numFmtId="2" fontId="15" fillId="0" borderId="21" xfId="0" applyNumberFormat="1" applyFont="1" applyBorder="1" applyAlignment="1">
      <alignment horizontal="center"/>
    </xf>
    <xf numFmtId="0" fontId="19" fillId="0" borderId="0" xfId="11" applyFont="1" applyAlignment="1">
      <alignment horizontal="center"/>
    </xf>
    <xf numFmtId="0" fontId="17" fillId="0" borderId="0" xfId="0" applyFont="1"/>
    <xf numFmtId="44" fontId="13" fillId="0" borderId="0" xfId="1" applyFont="1"/>
    <xf numFmtId="0" fontId="20" fillId="0" borderId="0" xfId="11" applyFont="1" applyAlignment="1">
      <alignment horizontal="center"/>
    </xf>
    <xf numFmtId="0" fontId="16" fillId="0" borderId="0" xfId="0" applyFont="1" applyAlignment="1">
      <alignment horizontal="right"/>
    </xf>
    <xf numFmtId="44" fontId="16" fillId="0" borderId="0" xfId="1" applyFont="1" applyAlignment="1">
      <alignment horizontal="left"/>
    </xf>
    <xf numFmtId="0" fontId="14" fillId="0" borderId="0" xfId="0" applyFont="1" applyAlignment="1">
      <alignment horizontal="center"/>
    </xf>
    <xf numFmtId="0" fontId="21" fillId="0" borderId="0" xfId="0" applyFont="1"/>
    <xf numFmtId="0" fontId="17" fillId="0" borderId="0" xfId="0" applyFont="1" applyAlignment="1">
      <alignment horizontal="left"/>
    </xf>
    <xf numFmtId="44" fontId="12" fillId="0" borderId="0" xfId="1" applyFont="1" applyAlignment="1">
      <alignment horizontal="center"/>
    </xf>
    <xf numFmtId="44" fontId="16" fillId="0" borderId="0" xfId="1" applyFont="1" applyAlignment="1">
      <alignment horizontal="center"/>
    </xf>
    <xf numFmtId="0" fontId="17" fillId="0" borderId="0" xfId="0" applyFont="1" applyAlignment="1">
      <alignment horizontal="right"/>
    </xf>
    <xf numFmtId="0" fontId="13" fillId="0" borderId="9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/>
    <xf numFmtId="44" fontId="20" fillId="0" borderId="0" xfId="1" applyFont="1" applyAlignment="1">
      <alignment horizontal="center"/>
    </xf>
    <xf numFmtId="44" fontId="22" fillId="0" borderId="0" xfId="1" applyFont="1" applyAlignment="1">
      <alignment horizontal="center"/>
    </xf>
    <xf numFmtId="44" fontId="13" fillId="0" borderId="0" xfId="1" applyFont="1" applyAlignment="1">
      <alignment horizontal="left"/>
    </xf>
    <xf numFmtId="2" fontId="18" fillId="6" borderId="21" xfId="0" applyNumberFormat="1" applyFont="1" applyFill="1" applyBorder="1" applyAlignment="1">
      <alignment horizontal="center"/>
    </xf>
    <xf numFmtId="2" fontId="18" fillId="6" borderId="22" xfId="0" applyNumberFormat="1" applyFont="1" applyFill="1" applyBorder="1" applyAlignment="1">
      <alignment horizontal="center"/>
    </xf>
    <xf numFmtId="9" fontId="14" fillId="0" borderId="0" xfId="0" applyNumberFormat="1" applyFont="1"/>
    <xf numFmtId="0" fontId="13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44" fontId="14" fillId="0" borderId="0" xfId="1" applyFont="1" applyAlignment="1">
      <alignment horizontal="center"/>
    </xf>
    <xf numFmtId="0" fontId="16" fillId="0" borderId="0" xfId="0" applyFont="1" applyAlignment="1">
      <alignment horizontal="center"/>
    </xf>
    <xf numFmtId="44" fontId="15" fillId="0" borderId="0" xfId="1" applyFont="1" applyAlignment="1">
      <alignment horizontal="center"/>
    </xf>
    <xf numFmtId="0" fontId="23" fillId="6" borderId="0" xfId="0" applyFont="1" applyFill="1"/>
    <xf numFmtId="0" fontId="24" fillId="6" borderId="0" xfId="0" applyFont="1" applyFill="1"/>
    <xf numFmtId="0" fontId="16" fillId="6" borderId="9" xfId="0" applyFont="1" applyFill="1" applyBorder="1" applyAlignment="1">
      <alignment horizontal="center"/>
    </xf>
    <xf numFmtId="0" fontId="13" fillId="6" borderId="10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2" fontId="16" fillId="6" borderId="14" xfId="0" applyNumberFormat="1" applyFont="1" applyFill="1" applyBorder="1" applyAlignment="1">
      <alignment horizontal="center"/>
    </xf>
    <xf numFmtId="0" fontId="13" fillId="6" borderId="15" xfId="0" applyFont="1" applyFill="1" applyBorder="1" applyAlignment="1">
      <alignment horizontal="center"/>
    </xf>
    <xf numFmtId="2" fontId="16" fillId="6" borderId="17" xfId="0" applyNumberFormat="1" applyFont="1" applyFill="1" applyBorder="1" applyAlignment="1">
      <alignment horizontal="center"/>
    </xf>
    <xf numFmtId="2" fontId="13" fillId="6" borderId="18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7" fillId="0" borderId="7" xfId="0" applyFont="1" applyBorder="1" applyAlignment="1">
      <alignment horizontal="right"/>
    </xf>
    <xf numFmtId="44" fontId="25" fillId="7" borderId="23" xfId="1" applyFont="1" applyFill="1" applyBorder="1" applyAlignment="1">
      <alignment vertical="center"/>
    </xf>
    <xf numFmtId="44" fontId="25" fillId="0" borderId="24" xfId="1" applyFont="1" applyFill="1" applyBorder="1" applyAlignment="1">
      <alignment vertical="center"/>
    </xf>
    <xf numFmtId="44" fontId="13" fillId="0" borderId="0" xfId="0" applyNumberFormat="1" applyFont="1"/>
    <xf numFmtId="0" fontId="11" fillId="8" borderId="7" xfId="0" applyFont="1" applyFill="1" applyBorder="1" applyAlignment="1">
      <alignment horizontal="left"/>
    </xf>
    <xf numFmtId="0" fontId="0" fillId="8" borderId="0" xfId="0" applyFill="1"/>
    <xf numFmtId="0" fontId="14" fillId="8" borderId="0" xfId="0" applyFont="1" applyFill="1"/>
    <xf numFmtId="0" fontId="12" fillId="8" borderId="0" xfId="0" applyFont="1" applyFill="1"/>
    <xf numFmtId="0" fontId="15" fillId="8" borderId="0" xfId="0" applyFont="1" applyFill="1"/>
    <xf numFmtId="0" fontId="16" fillId="8" borderId="0" xfId="0" applyFont="1" applyFill="1"/>
    <xf numFmtId="0" fontId="13" fillId="8" borderId="0" xfId="0" applyFont="1" applyFill="1"/>
    <xf numFmtId="0" fontId="17" fillId="8" borderId="8" xfId="0" applyFont="1" applyFill="1" applyBorder="1" applyAlignment="1">
      <alignment horizontal="center"/>
    </xf>
    <xf numFmtId="0" fontId="16" fillId="8" borderId="9" xfId="0" applyFont="1" applyFill="1" applyBorder="1" applyAlignment="1">
      <alignment horizontal="center"/>
    </xf>
    <xf numFmtId="0" fontId="13" fillId="8" borderId="9" xfId="0" applyFont="1" applyFill="1" applyBorder="1" applyAlignment="1">
      <alignment horizontal="center"/>
    </xf>
    <xf numFmtId="0" fontId="17" fillId="8" borderId="9" xfId="0" applyFont="1" applyFill="1" applyBorder="1" applyAlignment="1">
      <alignment horizontal="center"/>
    </xf>
    <xf numFmtId="0" fontId="13" fillId="8" borderId="10" xfId="0" applyFont="1" applyFill="1" applyBorder="1" applyAlignment="1">
      <alignment horizontal="center"/>
    </xf>
    <xf numFmtId="0" fontId="17" fillId="8" borderId="11" xfId="0" applyFont="1" applyFill="1" applyBorder="1" applyAlignment="1">
      <alignment horizontal="center"/>
    </xf>
    <xf numFmtId="0" fontId="16" fillId="8" borderId="7" xfId="0" applyFont="1" applyFill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17" fillId="8" borderId="7" xfId="0" applyFont="1" applyFill="1" applyBorder="1" applyAlignment="1">
      <alignment horizontal="left"/>
    </xf>
    <xf numFmtId="0" fontId="17" fillId="8" borderId="7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7" fillId="8" borderId="13" xfId="0" applyFont="1" applyFill="1" applyBorder="1" applyAlignment="1">
      <alignment horizontal="center"/>
    </xf>
    <xf numFmtId="2" fontId="16" fillId="8" borderId="14" xfId="0" applyNumberFormat="1" applyFont="1" applyFill="1" applyBorder="1" applyAlignment="1">
      <alignment horizontal="center"/>
    </xf>
    <xf numFmtId="0" fontId="16" fillId="8" borderId="14" xfId="0" applyFont="1" applyFill="1" applyBorder="1" applyAlignment="1">
      <alignment horizontal="center"/>
    </xf>
    <xf numFmtId="9" fontId="13" fillId="8" borderId="14" xfId="2" applyFont="1" applyFill="1" applyBorder="1" applyAlignment="1">
      <alignment horizontal="center"/>
    </xf>
    <xf numFmtId="0" fontId="17" fillId="8" borderId="14" xfId="0" applyFont="1" applyFill="1" applyBorder="1" applyAlignment="1">
      <alignment horizontal="center"/>
    </xf>
    <xf numFmtId="2" fontId="17" fillId="8" borderId="14" xfId="0" applyNumberFormat="1" applyFont="1" applyFill="1" applyBorder="1" applyAlignment="1">
      <alignment horizontal="center"/>
    </xf>
    <xf numFmtId="2" fontId="13" fillId="8" borderId="14" xfId="0" applyNumberFormat="1" applyFont="1" applyFill="1" applyBorder="1" applyAlignment="1">
      <alignment horizontal="center"/>
    </xf>
    <xf numFmtId="0" fontId="13" fillId="8" borderId="15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2" fontId="12" fillId="8" borderId="17" xfId="0" applyNumberFormat="1" applyFont="1" applyFill="1" applyBorder="1" applyAlignment="1">
      <alignment horizontal="center"/>
    </xf>
    <xf numFmtId="2" fontId="13" fillId="8" borderId="17" xfId="0" applyNumberFormat="1" applyFont="1" applyFill="1" applyBorder="1" applyAlignment="1">
      <alignment horizontal="center"/>
    </xf>
    <xf numFmtId="0" fontId="17" fillId="8" borderId="17" xfId="0" applyFont="1" applyFill="1" applyBorder="1" applyAlignment="1">
      <alignment horizontal="center"/>
    </xf>
    <xf numFmtId="2" fontId="14" fillId="8" borderId="17" xfId="0" applyNumberFormat="1" applyFont="1" applyFill="1" applyBorder="1" applyAlignment="1">
      <alignment horizontal="center"/>
    </xf>
    <xf numFmtId="2" fontId="15" fillId="8" borderId="17" xfId="0" applyNumberFormat="1" applyFont="1" applyFill="1" applyBorder="1" applyAlignment="1">
      <alignment horizontal="center"/>
    </xf>
    <xf numFmtId="0" fontId="14" fillId="8" borderId="17" xfId="0" applyFont="1" applyFill="1" applyBorder="1" applyAlignment="1">
      <alignment horizontal="center"/>
    </xf>
    <xf numFmtId="2" fontId="16" fillId="8" borderId="17" xfId="0" applyNumberFormat="1" applyFont="1" applyFill="1" applyBorder="1" applyAlignment="1">
      <alignment horizontal="center"/>
    </xf>
    <xf numFmtId="2" fontId="13" fillId="8" borderId="18" xfId="0" applyNumberFormat="1" applyFont="1" applyFill="1" applyBorder="1" applyAlignment="1">
      <alignment horizontal="center"/>
    </xf>
    <xf numFmtId="0" fontId="14" fillId="8" borderId="19" xfId="0" applyFont="1" applyFill="1" applyBorder="1" applyAlignment="1">
      <alignment horizontal="center"/>
    </xf>
    <xf numFmtId="2" fontId="18" fillId="8" borderId="17" xfId="0" applyNumberFormat="1" applyFont="1" applyFill="1" applyBorder="1" applyAlignment="1">
      <alignment horizontal="right"/>
    </xf>
    <xf numFmtId="0" fontId="14" fillId="8" borderId="20" xfId="0" applyFont="1" applyFill="1" applyBorder="1" applyAlignment="1">
      <alignment horizontal="center"/>
    </xf>
    <xf numFmtId="2" fontId="12" fillId="8" borderId="21" xfId="0" applyNumberFormat="1" applyFont="1" applyFill="1" applyBorder="1" applyAlignment="1">
      <alignment horizontal="center"/>
    </xf>
    <xf numFmtId="2" fontId="13" fillId="8" borderId="21" xfId="0" applyNumberFormat="1" applyFont="1" applyFill="1" applyBorder="1" applyAlignment="1">
      <alignment horizontal="center"/>
    </xf>
    <xf numFmtId="0" fontId="14" fillId="8" borderId="21" xfId="0" applyFont="1" applyFill="1" applyBorder="1" applyAlignment="1">
      <alignment horizontal="center"/>
    </xf>
    <xf numFmtId="2" fontId="14" fillId="8" borderId="21" xfId="0" applyNumberFormat="1" applyFont="1" applyFill="1" applyBorder="1" applyAlignment="1">
      <alignment horizontal="center"/>
    </xf>
    <xf numFmtId="2" fontId="15" fillId="8" borderId="21" xfId="0" applyNumberFormat="1" applyFont="1" applyFill="1" applyBorder="1" applyAlignment="1">
      <alignment horizontal="center"/>
    </xf>
    <xf numFmtId="2" fontId="18" fillId="8" borderId="21" xfId="0" applyNumberFormat="1" applyFont="1" applyFill="1" applyBorder="1" applyAlignment="1">
      <alignment horizontal="center"/>
    </xf>
    <xf numFmtId="2" fontId="18" fillId="8" borderId="22" xfId="0" applyNumberFormat="1" applyFont="1" applyFill="1" applyBorder="1" applyAlignment="1">
      <alignment horizontal="center"/>
    </xf>
    <xf numFmtId="2" fontId="17" fillId="0" borderId="7" xfId="0" applyNumberFormat="1" applyFont="1" applyBorder="1" applyAlignment="1">
      <alignment horizontal="center"/>
    </xf>
  </cellXfs>
  <cellStyles count="14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Moneda 6" xfId="13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9"/>
  <sheetViews>
    <sheetView tabSelected="1" topLeftCell="A15" zoomScale="70" zoomScaleNormal="70" workbookViewId="0">
      <selection activeCell="M34" sqref="M34"/>
    </sheetView>
  </sheetViews>
  <sheetFormatPr baseColWidth="10" defaultRowHeight="17.25" x14ac:dyDescent="0.3"/>
  <cols>
    <col min="1" max="1" width="10.140625" style="48" customWidth="1"/>
    <col min="2" max="2" width="11.5703125" style="2" customWidth="1"/>
    <col min="3" max="3" width="15.5703125" style="2" customWidth="1"/>
    <col min="4" max="4" width="16.28515625" style="3" customWidth="1"/>
    <col min="5" max="5" width="14.28515625" style="4" customWidth="1"/>
    <col min="6" max="6" width="14.7109375" style="4" customWidth="1"/>
    <col min="7" max="7" width="14.140625" style="2" customWidth="1"/>
    <col min="8" max="8" width="17.42578125" style="5" customWidth="1"/>
    <col min="9" max="9" width="14.85546875" style="5" customWidth="1"/>
    <col min="10" max="10" width="15" style="4" customWidth="1"/>
    <col min="11" max="11" width="15.28515625" style="4" customWidth="1"/>
    <col min="12" max="12" width="17.140625" style="2" customWidth="1"/>
    <col min="13" max="13" width="13.7109375" style="5" customWidth="1"/>
    <col min="14" max="14" width="14.85546875" style="5" customWidth="1"/>
    <col min="15" max="15" width="12.85546875" style="2" customWidth="1"/>
    <col min="16" max="16" width="12.85546875" style="5" customWidth="1"/>
    <col min="17" max="17" width="13" style="6" customWidth="1"/>
    <col min="18" max="18" width="14.85546875" style="3" customWidth="1"/>
    <col min="19" max="16384" width="11.42578125" style="4"/>
  </cols>
  <sheetData>
    <row r="1" spans="1:18" ht="20.25" thickBot="1" x14ac:dyDescent="0.35">
      <c r="A1" s="1" t="s">
        <v>33</v>
      </c>
    </row>
    <row r="2" spans="1:18" ht="45" customHeight="1" x14ac:dyDescent="0.3">
      <c r="A2" s="7" t="s">
        <v>0</v>
      </c>
      <c r="B2" s="8" t="s">
        <v>1</v>
      </c>
      <c r="C2" s="8" t="s">
        <v>2</v>
      </c>
      <c r="D2" s="9" t="s">
        <v>3</v>
      </c>
      <c r="E2" s="10" t="s">
        <v>4</v>
      </c>
      <c r="F2" s="10" t="s">
        <v>5</v>
      </c>
      <c r="G2" s="8" t="s">
        <v>6</v>
      </c>
      <c r="H2" s="9" t="s">
        <v>7</v>
      </c>
      <c r="I2" s="9" t="s">
        <v>8</v>
      </c>
      <c r="J2" s="10" t="s">
        <v>4</v>
      </c>
      <c r="K2" s="10" t="s">
        <v>5</v>
      </c>
      <c r="L2" s="8" t="s">
        <v>6</v>
      </c>
      <c r="M2" s="9" t="s">
        <v>7</v>
      </c>
      <c r="N2" s="9" t="s">
        <v>8</v>
      </c>
      <c r="O2" s="8"/>
      <c r="P2" s="54"/>
      <c r="Q2" s="8" t="s">
        <v>9</v>
      </c>
      <c r="R2" s="11" t="s">
        <v>9</v>
      </c>
    </row>
    <row r="3" spans="1:18" ht="30" customHeight="1" thickBot="1" x14ac:dyDescent="0.35">
      <c r="A3" s="12"/>
      <c r="B3" s="13"/>
      <c r="C3" s="13"/>
      <c r="D3" s="14"/>
      <c r="E3" s="81" t="s">
        <v>32</v>
      </c>
      <c r="F3" s="15" t="str">
        <f>+I33</f>
        <v xml:space="preserve">300 gr. </v>
      </c>
      <c r="G3" s="13" t="s">
        <v>10</v>
      </c>
      <c r="H3" s="14" t="s">
        <v>11</v>
      </c>
      <c r="I3" s="14" t="s">
        <v>11</v>
      </c>
      <c r="J3" s="81" t="s">
        <v>29</v>
      </c>
      <c r="K3" s="15" t="str">
        <f>+I34</f>
        <v xml:space="preserve">115 gr. </v>
      </c>
      <c r="L3" s="13" t="s">
        <v>10</v>
      </c>
      <c r="M3" s="14" t="s">
        <v>11</v>
      </c>
      <c r="N3" s="14" t="s">
        <v>11</v>
      </c>
      <c r="O3" s="13"/>
      <c r="P3" s="14"/>
      <c r="Q3" s="13" t="s">
        <v>10</v>
      </c>
      <c r="R3" s="16" t="s">
        <v>11</v>
      </c>
    </row>
    <row r="4" spans="1:18" x14ac:dyDescent="0.3">
      <c r="A4" s="17"/>
      <c r="B4" s="18"/>
      <c r="C4" s="19"/>
      <c r="D4" s="20">
        <v>1.5</v>
      </c>
      <c r="E4" s="21" t="str">
        <f>+J33</f>
        <v>72 X 102 cm.</v>
      </c>
      <c r="F4" s="22">
        <f>+F33</f>
        <v>4.2314999999999996</v>
      </c>
      <c r="G4" s="18"/>
      <c r="H4" s="23"/>
      <c r="I4" s="23"/>
      <c r="J4" s="21" t="str">
        <f>+J34</f>
        <v>72 X 102 cm.</v>
      </c>
      <c r="K4" s="22">
        <f>+F34</f>
        <v>1.4650000000000001</v>
      </c>
      <c r="L4" s="18"/>
      <c r="M4" s="23"/>
      <c r="N4" s="23"/>
      <c r="O4" s="18"/>
      <c r="P4" s="20">
        <v>1.5</v>
      </c>
      <c r="Q4" s="18"/>
      <c r="R4" s="24"/>
    </row>
    <row r="5" spans="1:18" x14ac:dyDescent="0.3">
      <c r="A5" s="25">
        <v>1000</v>
      </c>
      <c r="B5" s="26">
        <v>62.158999999999999</v>
      </c>
      <c r="C5" s="26">
        <f>+A5*B5</f>
        <v>62159</v>
      </c>
      <c r="D5" s="27">
        <f>+B5*D4</f>
        <v>93.238500000000002</v>
      </c>
      <c r="E5" s="28">
        <f>800</f>
        <v>800</v>
      </c>
      <c r="F5" s="29">
        <f>+F4*E5</f>
        <v>3385.2</v>
      </c>
      <c r="G5" s="26">
        <f>+F5/A5</f>
        <v>3.3851999999999998</v>
      </c>
      <c r="H5" s="30">
        <f>+F5*1.1</f>
        <v>3723.7200000000003</v>
      </c>
      <c r="I5" s="27">
        <f>+H5/A5</f>
        <v>3.7237200000000001</v>
      </c>
      <c r="J5" s="31">
        <f>9000</f>
        <v>9000</v>
      </c>
      <c r="K5" s="29">
        <f>+K4*J5</f>
        <v>13185</v>
      </c>
      <c r="L5" s="26">
        <f>+K5/A5</f>
        <v>13.185</v>
      </c>
      <c r="M5" s="30">
        <f>+K5*1.1</f>
        <v>14503.500000000002</v>
      </c>
      <c r="N5" s="27">
        <f>+M5/A5</f>
        <v>14.503500000000003</v>
      </c>
      <c r="O5" s="26">
        <v>0</v>
      </c>
      <c r="P5" s="27">
        <f>+O5*P4</f>
        <v>0</v>
      </c>
      <c r="Q5" s="32">
        <f>+B5+G5+L5+O5+F30</f>
        <v>79.239200000000011</v>
      </c>
      <c r="R5" s="33">
        <f>+D5+I5+N5+P5+K30</f>
        <v>112.07772</v>
      </c>
    </row>
    <row r="6" spans="1:18" x14ac:dyDescent="0.3">
      <c r="A6" s="34"/>
      <c r="B6" s="26"/>
      <c r="C6" s="26"/>
      <c r="D6" s="27"/>
      <c r="E6" s="31"/>
      <c r="F6" s="29"/>
      <c r="G6" s="26"/>
      <c r="H6" s="30"/>
      <c r="I6" s="30"/>
      <c r="J6" s="31"/>
      <c r="K6" s="29"/>
      <c r="L6" s="26"/>
      <c r="M6" s="30"/>
      <c r="N6" s="30"/>
      <c r="O6" s="26"/>
      <c r="P6" s="35" t="s">
        <v>12</v>
      </c>
      <c r="Q6" s="32">
        <f>+Q5*A5</f>
        <v>79239.200000000012</v>
      </c>
      <c r="R6" s="33">
        <f>+R5*A5</f>
        <v>112077.72</v>
      </c>
    </row>
    <row r="7" spans="1:18" ht="18" thickBot="1" x14ac:dyDescent="0.35">
      <c r="A7" s="36"/>
      <c r="B7" s="37"/>
      <c r="C7" s="37"/>
      <c r="D7" s="38"/>
      <c r="E7" s="39"/>
      <c r="F7" s="40"/>
      <c r="G7" s="37"/>
      <c r="H7" s="41"/>
      <c r="I7" s="41"/>
      <c r="J7" s="39"/>
      <c r="K7" s="40"/>
      <c r="L7" s="37"/>
      <c r="M7" s="41"/>
      <c r="N7" s="41"/>
      <c r="O7" s="37"/>
      <c r="P7" s="41"/>
      <c r="Q7" s="61" t="s">
        <v>13</v>
      </c>
      <c r="R7" s="62">
        <f>+R6-Q6</f>
        <v>32838.51999999999</v>
      </c>
    </row>
    <row r="8" spans="1:18" s="2" customFormat="1" x14ac:dyDescent="0.3">
      <c r="A8" s="42"/>
      <c r="D8" s="3"/>
      <c r="H8" s="5"/>
      <c r="I8" s="5"/>
      <c r="M8" s="5"/>
      <c r="N8" s="43"/>
      <c r="O8" s="51">
        <f>+O5*A5</f>
        <v>0</v>
      </c>
      <c r="P8" s="55"/>
      <c r="Q8" s="6"/>
      <c r="R8" s="44"/>
    </row>
    <row r="9" spans="1:18" x14ac:dyDescent="0.3">
      <c r="A9" s="45"/>
    </row>
    <row r="10" spans="1:18" ht="20.25" thickBot="1" x14ac:dyDescent="0.35">
      <c r="A10" s="1" t="str">
        <f>+A1</f>
        <v>ALMANAQUE De Cocina Despacho Gastronómico</v>
      </c>
      <c r="F10" s="69"/>
      <c r="G10" s="70"/>
    </row>
    <row r="11" spans="1:18" x14ac:dyDescent="0.3">
      <c r="A11" s="7" t="s">
        <v>0</v>
      </c>
      <c r="B11" s="8" t="s">
        <v>1</v>
      </c>
      <c r="C11" s="8" t="s">
        <v>2</v>
      </c>
      <c r="D11" s="9" t="s">
        <v>3</v>
      </c>
      <c r="E11" s="10" t="s">
        <v>4</v>
      </c>
      <c r="F11" s="10" t="s">
        <v>5</v>
      </c>
      <c r="G11" s="8" t="s">
        <v>6</v>
      </c>
      <c r="H11" s="9" t="s">
        <v>7</v>
      </c>
      <c r="I11" s="9" t="s">
        <v>8</v>
      </c>
      <c r="J11" s="10" t="s">
        <v>4</v>
      </c>
      <c r="K11" s="10" t="s">
        <v>5</v>
      </c>
      <c r="L11" s="8" t="s">
        <v>6</v>
      </c>
      <c r="M11" s="9" t="s">
        <v>7</v>
      </c>
      <c r="N11" s="9" t="s">
        <v>8</v>
      </c>
      <c r="O11" s="8">
        <f>+O2</f>
        <v>0</v>
      </c>
      <c r="P11" s="9">
        <f>+O11</f>
        <v>0</v>
      </c>
      <c r="Q11" s="71" t="s">
        <v>9</v>
      </c>
      <c r="R11" s="72" t="s">
        <v>9</v>
      </c>
    </row>
    <row r="12" spans="1:18" ht="18" thickBot="1" x14ac:dyDescent="0.35">
      <c r="A12" s="12"/>
      <c r="B12" s="13"/>
      <c r="C12" s="13"/>
      <c r="D12" s="14"/>
      <c r="E12" s="15" t="str">
        <f>+E3</f>
        <v>Portada</v>
      </c>
      <c r="F12" s="15" t="str">
        <f>+F3</f>
        <v xml:space="preserve">300 gr. </v>
      </c>
      <c r="G12" s="13" t="s">
        <v>10</v>
      </c>
      <c r="H12" s="14" t="s">
        <v>11</v>
      </c>
      <c r="I12" s="14" t="s">
        <v>11</v>
      </c>
      <c r="J12" s="15" t="str">
        <f>+J3</f>
        <v>Interiores</v>
      </c>
      <c r="K12" s="130" t="str">
        <f>+K3</f>
        <v xml:space="preserve">115 gr. </v>
      </c>
      <c r="L12" s="13" t="s">
        <v>10</v>
      </c>
      <c r="M12" s="14" t="s">
        <v>11</v>
      </c>
      <c r="N12" s="14" t="s">
        <v>11</v>
      </c>
      <c r="O12" s="13" t="s">
        <v>10</v>
      </c>
      <c r="P12" s="14" t="s">
        <v>11</v>
      </c>
      <c r="Q12" s="73" t="s">
        <v>10</v>
      </c>
      <c r="R12" s="74" t="s">
        <v>11</v>
      </c>
    </row>
    <row r="13" spans="1:18" x14ac:dyDescent="0.3">
      <c r="A13" s="17"/>
      <c r="B13" s="18"/>
      <c r="C13" s="19"/>
      <c r="D13" s="20">
        <v>1.3</v>
      </c>
      <c r="E13" s="21" t="str">
        <f>+E4</f>
        <v>72 X 102 cm.</v>
      </c>
      <c r="F13" s="22">
        <f>+F4</f>
        <v>4.2314999999999996</v>
      </c>
      <c r="G13" s="18"/>
      <c r="H13" s="23"/>
      <c r="I13" s="23"/>
      <c r="J13" s="21" t="str">
        <f>+J4</f>
        <v>72 X 102 cm.</v>
      </c>
      <c r="K13" s="22">
        <f>+K4</f>
        <v>1.4650000000000001</v>
      </c>
      <c r="L13" s="18"/>
      <c r="M13" s="23"/>
      <c r="N13" s="23"/>
      <c r="O13" s="18"/>
      <c r="P13" s="20">
        <f>+D13</f>
        <v>1.3</v>
      </c>
      <c r="Q13" s="75"/>
      <c r="R13" s="76"/>
    </row>
    <row r="14" spans="1:18" x14ac:dyDescent="0.3">
      <c r="A14" s="25">
        <f>+A5</f>
        <v>1000</v>
      </c>
      <c r="B14" s="26">
        <f>+B5</f>
        <v>62.158999999999999</v>
      </c>
      <c r="C14" s="26">
        <f>+A14*B14</f>
        <v>62159</v>
      </c>
      <c r="D14" s="27">
        <f>+B14*D13</f>
        <v>80.806700000000006</v>
      </c>
      <c r="E14" s="28">
        <f>+E5</f>
        <v>800</v>
      </c>
      <c r="F14" s="29">
        <f>+F13*E14</f>
        <v>3385.2</v>
      </c>
      <c r="G14" s="26">
        <f>+F14/A14</f>
        <v>3.3851999999999998</v>
      </c>
      <c r="H14" s="30">
        <f>+F14*1.1</f>
        <v>3723.7200000000003</v>
      </c>
      <c r="I14" s="27">
        <f>+H14/A14</f>
        <v>3.7237200000000001</v>
      </c>
      <c r="J14" s="31">
        <f>+J5</f>
        <v>9000</v>
      </c>
      <c r="K14" s="29">
        <f>+K13*J14</f>
        <v>13185</v>
      </c>
      <c r="L14" s="26">
        <f>+K14/A14</f>
        <v>13.185</v>
      </c>
      <c r="M14" s="30">
        <f>+K14*1.1</f>
        <v>14503.500000000002</v>
      </c>
      <c r="N14" s="27">
        <f>+M14/A14</f>
        <v>14.503500000000003</v>
      </c>
      <c r="O14" s="26">
        <f>+O5</f>
        <v>0</v>
      </c>
      <c r="P14" s="27">
        <f>+O14*P13</f>
        <v>0</v>
      </c>
      <c r="Q14" s="77">
        <f>+B14+G14+L14+O14+F30</f>
        <v>79.239200000000011</v>
      </c>
      <c r="R14" s="78">
        <f>+D14+I14+N14+P14+K30</f>
        <v>99.645920000000004</v>
      </c>
    </row>
    <row r="15" spans="1:18" x14ac:dyDescent="0.3">
      <c r="A15" s="34"/>
      <c r="B15" s="26"/>
      <c r="C15" s="26"/>
      <c r="D15" s="27"/>
      <c r="E15" s="31"/>
      <c r="F15" s="29"/>
      <c r="G15" s="26"/>
      <c r="H15" s="30"/>
      <c r="I15" s="30"/>
      <c r="J15" s="31"/>
      <c r="K15" s="29"/>
      <c r="L15" s="26"/>
      <c r="M15" s="30"/>
      <c r="N15" s="30"/>
      <c r="O15" s="26"/>
      <c r="P15" s="35" t="s">
        <v>12</v>
      </c>
      <c r="Q15" s="77">
        <f>+Q14*A14</f>
        <v>79239.200000000012</v>
      </c>
      <c r="R15" s="78">
        <f>+R14*A14</f>
        <v>99645.92</v>
      </c>
    </row>
    <row r="16" spans="1:18" ht="18" thickBot="1" x14ac:dyDescent="0.35">
      <c r="A16" s="36"/>
      <c r="B16" s="37"/>
      <c r="C16" s="37"/>
      <c r="D16" s="38"/>
      <c r="E16" s="39"/>
      <c r="F16" s="40"/>
      <c r="G16" s="37"/>
      <c r="H16" s="41"/>
      <c r="I16" s="41"/>
      <c r="J16" s="39"/>
      <c r="K16" s="40"/>
      <c r="L16" s="37"/>
      <c r="M16" s="41"/>
      <c r="N16" s="41"/>
      <c r="O16" s="37"/>
      <c r="P16" s="41"/>
      <c r="Q16" s="61" t="s">
        <v>13</v>
      </c>
      <c r="R16" s="62">
        <f>+R15-Q15</f>
        <v>20406.719999999987</v>
      </c>
    </row>
    <row r="17" spans="1:18" s="2" customFormat="1" x14ac:dyDescent="0.3">
      <c r="A17" s="42"/>
      <c r="D17" s="3"/>
      <c r="H17" s="5"/>
      <c r="I17" s="5"/>
      <c r="M17" s="5"/>
      <c r="N17" s="5"/>
      <c r="P17" s="5"/>
      <c r="Q17" s="46"/>
      <c r="R17" s="47"/>
    </row>
    <row r="18" spans="1:18" ht="20.25" x14ac:dyDescent="0.3">
      <c r="C18" s="49"/>
    </row>
    <row r="19" spans="1:18" ht="20.25" thickBot="1" x14ac:dyDescent="0.35">
      <c r="A19" s="85" t="str">
        <f>+A10</f>
        <v>ALMANAQUE De Cocina Despacho Gastronómico</v>
      </c>
      <c r="B19" s="86"/>
      <c r="C19" s="86"/>
      <c r="D19" s="86"/>
      <c r="E19" s="86"/>
      <c r="F19" s="87"/>
      <c r="G19" s="88"/>
      <c r="H19" s="89"/>
      <c r="I19" s="89"/>
      <c r="J19" s="87"/>
      <c r="K19" s="87"/>
      <c r="L19" s="88"/>
      <c r="M19" s="89"/>
      <c r="N19" s="89"/>
      <c r="O19" s="88"/>
      <c r="P19" s="89"/>
      <c r="Q19" s="90"/>
      <c r="R19" s="91"/>
    </row>
    <row r="20" spans="1:18" x14ac:dyDescent="0.3">
      <c r="A20" s="92" t="s">
        <v>0</v>
      </c>
      <c r="B20" s="93" t="s">
        <v>1</v>
      </c>
      <c r="C20" s="93" t="s">
        <v>2</v>
      </c>
      <c r="D20" s="94" t="s">
        <v>3</v>
      </c>
      <c r="E20" s="95" t="s">
        <v>4</v>
      </c>
      <c r="F20" s="95" t="s">
        <v>5</v>
      </c>
      <c r="G20" s="93" t="s">
        <v>6</v>
      </c>
      <c r="H20" s="94" t="s">
        <v>7</v>
      </c>
      <c r="I20" s="94" t="s">
        <v>8</v>
      </c>
      <c r="J20" s="95" t="s">
        <v>4</v>
      </c>
      <c r="K20" s="95" t="s">
        <v>5</v>
      </c>
      <c r="L20" s="93" t="s">
        <v>6</v>
      </c>
      <c r="M20" s="94" t="s">
        <v>7</v>
      </c>
      <c r="N20" s="94" t="s">
        <v>8</v>
      </c>
      <c r="O20" s="93">
        <f>+O2</f>
        <v>0</v>
      </c>
      <c r="P20" s="94">
        <f>+P2</f>
        <v>0</v>
      </c>
      <c r="Q20" s="93" t="s">
        <v>9</v>
      </c>
      <c r="R20" s="96" t="s">
        <v>9</v>
      </c>
    </row>
    <row r="21" spans="1:18" ht="18" thickBot="1" x14ac:dyDescent="0.35">
      <c r="A21" s="97"/>
      <c r="B21" s="98"/>
      <c r="C21" s="98"/>
      <c r="D21" s="99"/>
      <c r="E21" s="100" t="str">
        <f>+E12</f>
        <v>Portada</v>
      </c>
      <c r="F21" s="100" t="str">
        <f>+F3</f>
        <v xml:space="preserve">300 gr. </v>
      </c>
      <c r="G21" s="98" t="s">
        <v>10</v>
      </c>
      <c r="H21" s="99" t="s">
        <v>11</v>
      </c>
      <c r="I21" s="99" t="s">
        <v>11</v>
      </c>
      <c r="J21" s="100" t="str">
        <f>+J12</f>
        <v>Interiores</v>
      </c>
      <c r="K21" s="101" t="str">
        <f>+K3</f>
        <v xml:space="preserve">115 gr. </v>
      </c>
      <c r="L21" s="98" t="s">
        <v>10</v>
      </c>
      <c r="M21" s="99" t="s">
        <v>11</v>
      </c>
      <c r="N21" s="99" t="s">
        <v>11</v>
      </c>
      <c r="O21" s="98">
        <f>+O3</f>
        <v>0</v>
      </c>
      <c r="P21" s="99">
        <f>+P3</f>
        <v>0</v>
      </c>
      <c r="Q21" s="98" t="s">
        <v>10</v>
      </c>
      <c r="R21" s="102" t="s">
        <v>11</v>
      </c>
    </row>
    <row r="22" spans="1:18" x14ac:dyDescent="0.3">
      <c r="A22" s="103"/>
      <c r="B22" s="104"/>
      <c r="C22" s="105"/>
      <c r="D22" s="106">
        <v>1.2</v>
      </c>
      <c r="E22" s="107" t="str">
        <f>+E4</f>
        <v>72 X 102 cm.</v>
      </c>
      <c r="F22" s="108">
        <f>+F4</f>
        <v>4.2314999999999996</v>
      </c>
      <c r="G22" s="104"/>
      <c r="H22" s="109"/>
      <c r="I22" s="109"/>
      <c r="J22" s="107" t="str">
        <f>+J4</f>
        <v>72 X 102 cm.</v>
      </c>
      <c r="K22" s="108">
        <f>+K13</f>
        <v>1.4650000000000001</v>
      </c>
      <c r="L22" s="104"/>
      <c r="M22" s="109"/>
      <c r="N22" s="109"/>
      <c r="O22" s="104"/>
      <c r="P22" s="106">
        <f>+D22</f>
        <v>1.2</v>
      </c>
      <c r="Q22" s="104"/>
      <c r="R22" s="110"/>
    </row>
    <row r="23" spans="1:18" x14ac:dyDescent="0.3">
      <c r="A23" s="111">
        <f>+A5</f>
        <v>1000</v>
      </c>
      <c r="B23" s="112">
        <f>+B5</f>
        <v>62.158999999999999</v>
      </c>
      <c r="C23" s="112">
        <f>+A23*B23</f>
        <v>62159</v>
      </c>
      <c r="D23" s="113">
        <f>+B23*D22</f>
        <v>74.590800000000002</v>
      </c>
      <c r="E23" s="114">
        <f>+E5</f>
        <v>800</v>
      </c>
      <c r="F23" s="115">
        <f>+F22*E23</f>
        <v>3385.2</v>
      </c>
      <c r="G23" s="112">
        <f>+F23/A23</f>
        <v>3.3851999999999998</v>
      </c>
      <c r="H23" s="116">
        <f>+F23*1.1</f>
        <v>3723.7200000000003</v>
      </c>
      <c r="I23" s="113">
        <f>+H23/A23</f>
        <v>3.7237200000000001</v>
      </c>
      <c r="J23" s="114">
        <f>+J5</f>
        <v>9000</v>
      </c>
      <c r="K23" s="115">
        <f>+K22*J23</f>
        <v>13185</v>
      </c>
      <c r="L23" s="112">
        <f>+K23/A23</f>
        <v>13.185</v>
      </c>
      <c r="M23" s="116">
        <f>+K23*1.1</f>
        <v>14503.500000000002</v>
      </c>
      <c r="N23" s="113">
        <f>+M23/A23</f>
        <v>14.503500000000003</v>
      </c>
      <c r="O23" s="112">
        <f>+F30</f>
        <v>0.51</v>
      </c>
      <c r="P23" s="113">
        <f>+O23*P22</f>
        <v>0.61199999999999999</v>
      </c>
      <c r="Q23" s="118">
        <f>+B23+G23+L23+O23+F30</f>
        <v>79.749200000000016</v>
      </c>
      <c r="R23" s="119">
        <f>+D23+I23+N23+P23+K30</f>
        <v>94.042019999999994</v>
      </c>
    </row>
    <row r="24" spans="1:18" x14ac:dyDescent="0.3">
      <c r="A24" s="120"/>
      <c r="B24" s="112"/>
      <c r="C24" s="112"/>
      <c r="D24" s="113"/>
      <c r="E24" s="117"/>
      <c r="F24" s="115"/>
      <c r="G24" s="112"/>
      <c r="H24" s="116"/>
      <c r="I24" s="116"/>
      <c r="J24" s="117"/>
      <c r="K24" s="115"/>
      <c r="L24" s="112"/>
      <c r="M24" s="116"/>
      <c r="N24" s="116"/>
      <c r="O24" s="112"/>
      <c r="P24" s="121" t="s">
        <v>12</v>
      </c>
      <c r="Q24" s="118">
        <f>+Q23*A23</f>
        <v>79749.200000000012</v>
      </c>
      <c r="R24" s="119">
        <f>+R23*A23</f>
        <v>94042.01999999999</v>
      </c>
    </row>
    <row r="25" spans="1:18" ht="18" thickBot="1" x14ac:dyDescent="0.35">
      <c r="A25" s="122"/>
      <c r="B25" s="123"/>
      <c r="C25" s="123"/>
      <c r="D25" s="124"/>
      <c r="E25" s="125"/>
      <c r="F25" s="126"/>
      <c r="G25" s="123"/>
      <c r="H25" s="127"/>
      <c r="I25" s="127"/>
      <c r="J25" s="125"/>
      <c r="K25" s="126"/>
      <c r="L25" s="123"/>
      <c r="M25" s="127"/>
      <c r="N25" s="127"/>
      <c r="O25" s="123"/>
      <c r="P25" s="127"/>
      <c r="Q25" s="128" t="s">
        <v>13</v>
      </c>
      <c r="R25" s="129">
        <f>+R24-Q24</f>
        <v>14292.819999999978</v>
      </c>
    </row>
    <row r="26" spans="1:18" s="2" customFormat="1" x14ac:dyDescent="0.3">
      <c r="A26" s="42"/>
      <c r="D26" s="3"/>
      <c r="H26" s="5"/>
      <c r="I26" s="5"/>
      <c r="M26" s="5"/>
      <c r="N26" s="5"/>
      <c r="P26" s="5"/>
      <c r="Q26" s="46" t="s">
        <v>38</v>
      </c>
      <c r="R26" s="60">
        <f>+(R24/100)*2.5</f>
        <v>2351.0504999999998</v>
      </c>
    </row>
    <row r="27" spans="1:18" x14ac:dyDescent="0.3">
      <c r="A27" s="50" t="s">
        <v>14</v>
      </c>
      <c r="R27" s="84"/>
    </row>
    <row r="28" spans="1:18" x14ac:dyDescent="0.3">
      <c r="A28" s="56" t="s">
        <v>15</v>
      </c>
      <c r="B28" s="57" t="s">
        <v>21</v>
      </c>
      <c r="C28" s="57"/>
      <c r="D28" s="57">
        <v>50</v>
      </c>
      <c r="E28" s="57" t="s">
        <v>19</v>
      </c>
      <c r="F28" s="57"/>
      <c r="G28" s="56">
        <f>+(A5/D28)*1.1</f>
        <v>22</v>
      </c>
      <c r="H28" s="58">
        <f>+G28*I28</f>
        <v>110</v>
      </c>
      <c r="I28" s="58">
        <v>5</v>
      </c>
      <c r="J28" s="5"/>
    </row>
    <row r="29" spans="1:18" x14ac:dyDescent="0.3">
      <c r="A29" s="56" t="s">
        <v>16</v>
      </c>
      <c r="B29" s="57"/>
      <c r="C29" s="57"/>
      <c r="D29" s="57">
        <v>1</v>
      </c>
      <c r="E29" s="57" t="s">
        <v>20</v>
      </c>
      <c r="F29" s="57"/>
      <c r="G29" s="57"/>
      <c r="H29" s="58">
        <v>400</v>
      </c>
      <c r="I29" s="57"/>
      <c r="J29" s="5"/>
    </row>
    <row r="30" spans="1:18" x14ac:dyDescent="0.3">
      <c r="E30" s="3"/>
      <c r="F30" s="52">
        <f>+H30/A5</f>
        <v>0.51</v>
      </c>
      <c r="G30" s="46" t="s">
        <v>17</v>
      </c>
      <c r="H30" s="52">
        <f>SUM(H28:H29)</f>
        <v>510</v>
      </c>
      <c r="I30" s="53" t="s">
        <v>18</v>
      </c>
      <c r="J30" s="44">
        <f>+H30*P22</f>
        <v>612</v>
      </c>
      <c r="K30" s="59">
        <f>+J30/A5</f>
        <v>0.61199999999999999</v>
      </c>
    </row>
    <row r="31" spans="1:18" x14ac:dyDescent="0.3">
      <c r="E31" s="3"/>
      <c r="G31" s="4"/>
      <c r="H31" s="2"/>
      <c r="J31" s="5"/>
    </row>
    <row r="32" spans="1:18" x14ac:dyDescent="0.3">
      <c r="E32" s="53"/>
      <c r="F32" s="67" t="s">
        <v>22</v>
      </c>
      <c r="G32" s="56" t="s">
        <v>23</v>
      </c>
      <c r="H32" s="65"/>
      <c r="I32" s="79" t="s">
        <v>30</v>
      </c>
      <c r="J32" s="79" t="s">
        <v>31</v>
      </c>
      <c r="K32" s="80" t="s">
        <v>24</v>
      </c>
    </row>
    <row r="33" spans="1:13" ht="18" thickBot="1" x14ac:dyDescent="0.35">
      <c r="A33" s="50" t="s">
        <v>35</v>
      </c>
      <c r="D33" s="64"/>
      <c r="E33" s="63">
        <v>0.5</v>
      </c>
      <c r="F33" s="67">
        <f>+G33*E33</f>
        <v>4.2314999999999996</v>
      </c>
      <c r="G33" s="66">
        <f>+K33/1000</f>
        <v>8.4629999999999992</v>
      </c>
      <c r="H33" s="53" t="s">
        <v>25</v>
      </c>
      <c r="I33" s="56" t="s">
        <v>26</v>
      </c>
      <c r="J33" s="56" t="s">
        <v>27</v>
      </c>
      <c r="K33" s="68">
        <f>+L33</f>
        <v>8463</v>
      </c>
      <c r="L33" s="82">
        <v>8463</v>
      </c>
      <c r="M33" s="3" t="s">
        <v>36</v>
      </c>
    </row>
    <row r="34" spans="1:13" x14ac:dyDescent="0.3">
      <c r="E34" s="63">
        <v>0.5</v>
      </c>
      <c r="F34" s="67">
        <f>+G34*E34</f>
        <v>1.4650000000000001</v>
      </c>
      <c r="G34" s="66">
        <f>+K34/1000</f>
        <v>2.93</v>
      </c>
      <c r="H34" s="53" t="s">
        <v>29</v>
      </c>
      <c r="I34" s="56" t="s">
        <v>28</v>
      </c>
      <c r="J34" s="56" t="s">
        <v>27</v>
      </c>
      <c r="K34" s="68">
        <f>+L34</f>
        <v>2930</v>
      </c>
      <c r="L34" s="83">
        <v>2930</v>
      </c>
      <c r="M34" s="3" t="s">
        <v>37</v>
      </c>
    </row>
    <row r="36" spans="1:13" x14ac:dyDescent="0.3">
      <c r="A36" s="50" t="s">
        <v>40</v>
      </c>
    </row>
    <row r="37" spans="1:13" x14ac:dyDescent="0.3">
      <c r="A37" s="2" t="s">
        <v>39</v>
      </c>
    </row>
    <row r="38" spans="1:13" x14ac:dyDescent="0.3">
      <c r="A38" s="2" t="s">
        <v>34</v>
      </c>
    </row>
    <row r="39" spans="1:13" x14ac:dyDescent="0.3">
      <c r="A39" s="4"/>
    </row>
  </sheetData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 1000 FINAL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2017-03-02T00:33:01Z</cp:lastPrinted>
  <dcterms:created xsi:type="dcterms:W3CDTF">2017-01-16T16:21:18Z</dcterms:created>
  <dcterms:modified xsi:type="dcterms:W3CDTF">2017-04-20T15:52:41Z</dcterms:modified>
</cp:coreProperties>
</file>