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resupuesto 2150 int + 350 pers" sheetId="1" r:id="rId1"/>
  </sheets>
  <calcPr calcId="145621"/>
</workbook>
</file>

<file path=xl/calcChain.xml><?xml version="1.0" encoding="utf-8"?>
<calcChain xmlns="http://schemas.openxmlformats.org/spreadsheetml/2006/main">
  <c r="J24" i="1" l="1"/>
  <c r="J14" i="1"/>
  <c r="E24" i="1"/>
  <c r="E14" i="1"/>
  <c r="M40" i="1" l="1"/>
  <c r="L40" i="1" s="1"/>
  <c r="G40" i="1" s="1"/>
  <c r="F40" i="1" s="1"/>
  <c r="K4" i="1" s="1"/>
  <c r="K40" i="1"/>
  <c r="J40" i="1"/>
  <c r="I40" i="1"/>
  <c r="M39" i="1"/>
  <c r="L39" i="1"/>
  <c r="K39" i="1"/>
  <c r="J39" i="1"/>
  <c r="I39" i="1"/>
  <c r="G39" i="1"/>
  <c r="F39" i="1" s="1"/>
  <c r="F4" i="1" s="1"/>
  <c r="L37" i="1"/>
  <c r="G37" i="1" s="1"/>
  <c r="F37" i="1" s="1"/>
  <c r="L36" i="1"/>
  <c r="G36" i="1"/>
  <c r="F36" i="1" s="1"/>
  <c r="H30" i="1"/>
  <c r="H32" i="1" s="1"/>
  <c r="G30" i="1"/>
  <c r="B25" i="1"/>
  <c r="A25" i="1"/>
  <c r="E23" i="1"/>
  <c r="P22" i="1"/>
  <c r="O15" i="1"/>
  <c r="O25" i="1" s="1"/>
  <c r="P25" i="1" s="1"/>
  <c r="B15" i="1"/>
  <c r="A15" i="1"/>
  <c r="C15" i="1" s="1"/>
  <c r="P14" i="1"/>
  <c r="P15" i="1" s="1"/>
  <c r="J13" i="1"/>
  <c r="J23" i="1" s="1"/>
  <c r="E13" i="1"/>
  <c r="P12" i="1"/>
  <c r="O12" i="1"/>
  <c r="A11" i="1"/>
  <c r="A21" i="1" s="1"/>
  <c r="O8" i="1"/>
  <c r="P5" i="1"/>
  <c r="J5" i="1"/>
  <c r="J25" i="1" s="1"/>
  <c r="E5" i="1"/>
  <c r="E25" i="1" s="1"/>
  <c r="D5" i="1"/>
  <c r="C5" i="1"/>
  <c r="K3" i="1"/>
  <c r="K13" i="1" s="1"/>
  <c r="F3" i="1"/>
  <c r="P2" i="1"/>
  <c r="C25" i="1" l="1"/>
  <c r="J32" i="1"/>
  <c r="K32" i="1" s="1"/>
  <c r="F32" i="1"/>
  <c r="F24" i="1"/>
  <c r="F25" i="1" s="1"/>
  <c r="F14" i="1"/>
  <c r="F5" i="1"/>
  <c r="K14" i="1"/>
  <c r="K5" i="1"/>
  <c r="D15" i="1"/>
  <c r="J15" i="1"/>
  <c r="K23" i="1"/>
  <c r="D25" i="1"/>
  <c r="E15" i="1"/>
  <c r="M5" i="1" l="1"/>
  <c r="N5" i="1" s="1"/>
  <c r="L5" i="1"/>
  <c r="G5" i="1"/>
  <c r="H5" i="1"/>
  <c r="I5" i="1" s="1"/>
  <c r="R5" i="1" s="1"/>
  <c r="R6" i="1" s="1"/>
  <c r="G25" i="1"/>
  <c r="H25" i="1"/>
  <c r="I25" i="1" s="1"/>
  <c r="K15" i="1"/>
  <c r="K24" i="1"/>
  <c r="K25" i="1" s="1"/>
  <c r="F15" i="1"/>
  <c r="M25" i="1" l="1"/>
  <c r="N25" i="1" s="1"/>
  <c r="R25" i="1" s="1"/>
  <c r="R26" i="1" s="1"/>
  <c r="L25" i="1"/>
  <c r="Q25" i="1"/>
  <c r="Q26" i="1" s="1"/>
  <c r="Q5" i="1"/>
  <c r="Q6" i="1" s="1"/>
  <c r="R7" i="1" s="1"/>
  <c r="G15" i="1"/>
  <c r="H15" i="1"/>
  <c r="I15" i="1" s="1"/>
  <c r="M15" i="1"/>
  <c r="N15" i="1" s="1"/>
  <c r="L15" i="1"/>
  <c r="R27" i="1" l="1"/>
  <c r="R29" i="1"/>
  <c r="Q15" i="1"/>
  <c r="Q16" i="1" s="1"/>
  <c r="R15" i="1"/>
  <c r="R16" i="1" s="1"/>
  <c r="R17" i="1" s="1"/>
</calcChain>
</file>

<file path=xl/sharedStrings.xml><?xml version="1.0" encoding="utf-8"?>
<sst xmlns="http://schemas.openxmlformats.org/spreadsheetml/2006/main" count="118" uniqueCount="41">
  <si>
    <t>Cant.</t>
  </si>
  <si>
    <t>$PU Argo</t>
  </si>
  <si>
    <t>$ TT Argo</t>
  </si>
  <si>
    <t>$ Vta Impre</t>
  </si>
  <si>
    <t>Cant. Pap</t>
  </si>
  <si>
    <t>$ Pap Costo</t>
  </si>
  <si>
    <t>$ Uni Pap</t>
  </si>
  <si>
    <t>TT $ Papel</t>
  </si>
  <si>
    <t>Uni $ Papel</t>
  </si>
  <si>
    <t>Sobre de Celofán</t>
  </si>
  <si>
    <t>$ Unitario</t>
  </si>
  <si>
    <t xml:space="preserve">Portada </t>
  </si>
  <si>
    <t>Costo</t>
  </si>
  <si>
    <t>Venta</t>
  </si>
  <si>
    <t xml:space="preserve">Interiores </t>
  </si>
  <si>
    <t>72 X 102</t>
  </si>
  <si>
    <t xml:space="preserve">70 X 95 </t>
  </si>
  <si>
    <t>Totales</t>
  </si>
  <si>
    <t>Ganancia</t>
  </si>
  <si>
    <t>EXTRAS</t>
  </si>
  <si>
    <t>Cajas</t>
  </si>
  <si>
    <t xml:space="preserve">30 X 60 X 30 </t>
  </si>
  <si>
    <t>calculo aprox por caja</t>
  </si>
  <si>
    <t>Envio</t>
  </si>
  <si>
    <r>
      <t xml:space="preserve">flete </t>
    </r>
    <r>
      <rPr>
        <b/>
        <sz val="12"/>
        <rFont val="Century Gothic"/>
        <family val="2"/>
      </rPr>
      <t>máximo</t>
    </r>
  </si>
  <si>
    <t>Total Costo</t>
  </si>
  <si>
    <t>TT Utilidad</t>
  </si>
  <si>
    <t>Dcto.</t>
  </si>
  <si>
    <t>Lista</t>
  </si>
  <si>
    <t>Gramaje</t>
  </si>
  <si>
    <t>Hoja</t>
  </si>
  <si>
    <t>Cant. Hojas</t>
  </si>
  <si>
    <t>Millar</t>
  </si>
  <si>
    <t>* Precios tomados de Lumen con 50% DESC.</t>
  </si>
  <si>
    <t xml:space="preserve">300 gr. </t>
  </si>
  <si>
    <t>72 X 102 cm.</t>
  </si>
  <si>
    <t>lumen</t>
  </si>
  <si>
    <t>Interiores</t>
  </si>
  <si>
    <t>150 gr.</t>
  </si>
  <si>
    <t>70 X 95 cm.</t>
  </si>
  <si>
    <t>Calendario Consejo Mexicano Vitivinícola con 350 personalizados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</si>
</sst>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theme="3" tint="-0.249977111117893"/>
      <name val="Century Gothic"/>
      <family val="2"/>
    </font>
    <font>
      <sz val="12"/>
      <color theme="1"/>
      <name val="Century Gothic"/>
      <family val="2"/>
    </font>
    <font>
      <sz val="12"/>
      <color theme="3" tint="-0.249977111117893"/>
      <name val="Century Gothic"/>
      <family val="2"/>
    </font>
    <font>
      <b/>
      <sz val="12"/>
      <color rgb="FFFF0000"/>
      <name val="Century Gothic"/>
      <family val="2"/>
    </font>
    <font>
      <b/>
      <sz val="12"/>
      <color theme="1"/>
      <name val="Century Gothic"/>
      <family val="2"/>
    </font>
    <font>
      <b/>
      <sz val="12"/>
      <name val="Century Gothic"/>
      <family val="2"/>
    </font>
    <font>
      <sz val="10"/>
      <name val="Arial"/>
      <family val="2"/>
    </font>
    <font>
      <b/>
      <i/>
      <u/>
      <sz val="12"/>
      <color rgb="FFFF0000"/>
      <name val="Century Gothic"/>
      <family val="2"/>
    </font>
    <font>
      <sz val="12"/>
      <name val="Century Gothic"/>
      <family val="2"/>
    </font>
    <font>
      <b/>
      <sz val="14"/>
      <color theme="1"/>
      <name val="Century Gothic"/>
      <family val="2"/>
    </font>
    <font>
      <sz val="14"/>
      <color rgb="FFFF0000"/>
      <name val="Century Gothic"/>
      <family val="2"/>
    </font>
    <font>
      <b/>
      <sz val="16"/>
      <color rgb="FFFF0000"/>
      <name val="Century Gothic"/>
      <family val="2"/>
    </font>
    <font>
      <b/>
      <sz val="12"/>
      <color rgb="FF002060"/>
      <name val="Century Gothic"/>
      <family val="2"/>
    </font>
    <font>
      <sz val="9"/>
      <name val="Arial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5" borderId="21" applyNumberFormat="0" applyAlignment="0" applyProtection="0"/>
    <xf numFmtId="0" fontId="20" fillId="6" borderId="22" applyNumberFormat="0" applyAlignment="0" applyProtection="0"/>
    <xf numFmtId="0" fontId="21" fillId="7" borderId="0" applyNumberFormat="0" applyBorder="0" applyAlignment="0" applyProtection="0"/>
    <xf numFmtId="0" fontId="22" fillId="0" borderId="23" applyNumberFormat="0" applyFill="0" applyAlignment="0" applyProtection="0"/>
    <xf numFmtId="0" fontId="23" fillId="0" borderId="24" applyNumberFormat="0" applyFill="0" applyAlignment="0" applyProtection="0"/>
    <xf numFmtId="0" fontId="24" fillId="0" borderId="25" applyNumberFormat="0" applyFill="0" applyAlignment="0" applyProtection="0"/>
    <xf numFmtId="0" fontId="25" fillId="0" borderId="0" applyNumberFormat="0" applyFill="0" applyBorder="0" applyAlignment="0" applyProtection="0"/>
    <xf numFmtId="0" fontId="10" fillId="0" borderId="0"/>
    <xf numFmtId="0" fontId="10" fillId="8" borderId="26" applyNumberFormat="0" applyFont="0" applyAlignment="0" applyProtection="0"/>
  </cellStyleXfs>
  <cellXfs count="129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9" fontId="4" fillId="0" borderId="10" xfId="2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3" fontId="8" fillId="0" borderId="13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2" fontId="9" fillId="0" borderId="13" xfId="0" applyNumberFormat="1" applyFont="1" applyBorder="1" applyAlignment="1">
      <alignment horizontal="right"/>
    </xf>
    <xf numFmtId="0" fontId="5" fillId="0" borderId="16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2" fontId="9" fillId="2" borderId="18" xfId="0" applyNumberFormat="1" applyFont="1" applyFill="1" applyBorder="1" applyAlignment="1">
      <alignment horizontal="center"/>
    </xf>
    <xf numFmtId="0" fontId="11" fillId="0" borderId="0" xfId="3" applyFont="1" applyAlignment="1">
      <alignment horizontal="center"/>
    </xf>
    <xf numFmtId="0" fontId="8" fillId="0" borderId="0" xfId="0" applyFont="1"/>
    <xf numFmtId="44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44" fontId="4" fillId="0" borderId="0" xfId="1" applyFont="1"/>
    <xf numFmtId="0" fontId="12" fillId="0" borderId="0" xfId="3" applyFont="1" applyAlignment="1">
      <alignment horizontal="center"/>
    </xf>
    <xf numFmtId="2" fontId="3" fillId="0" borderId="0" xfId="0" applyNumberFormat="1" applyFont="1"/>
    <xf numFmtId="2" fontId="6" fillId="0" borderId="0" xfId="0" applyNumberFormat="1" applyFont="1"/>
    <xf numFmtId="0" fontId="13" fillId="0" borderId="0" xfId="0" applyFont="1" applyFill="1"/>
    <xf numFmtId="0" fontId="14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3" fillId="0" borderId="0" xfId="0" applyFont="1" applyFill="1"/>
    <xf numFmtId="0" fontId="7" fillId="0" borderId="0" xfId="0" applyFont="1" applyFill="1"/>
    <xf numFmtId="0" fontId="4" fillId="0" borderId="0" xfId="0" applyFont="1" applyFill="1"/>
    <xf numFmtId="0" fontId="8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9" fontId="4" fillId="3" borderId="10" xfId="2" applyFont="1" applyFill="1" applyBorder="1" applyAlignment="1">
      <alignment horizontal="center"/>
    </xf>
    <xf numFmtId="164" fontId="8" fillId="0" borderId="10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2" fontId="4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9" fontId="4" fillId="0" borderId="10" xfId="2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4" fillId="3" borderId="13" xfId="0" applyNumberFormat="1" applyFont="1" applyFill="1" applyBorder="1" applyAlignment="1">
      <alignment horizontal="center"/>
    </xf>
    <xf numFmtId="3" fontId="8" fillId="3" borderId="13" xfId="0" applyNumberFormat="1" applyFont="1" applyFill="1" applyBorder="1" applyAlignment="1">
      <alignment horizontal="center"/>
    </xf>
    <xf numFmtId="2" fontId="5" fillId="3" borderId="13" xfId="0" applyNumberFormat="1" applyFont="1" applyFill="1" applyBorder="1" applyAlignment="1">
      <alignment horizontal="center"/>
    </xf>
    <xf numFmtId="2" fontId="6" fillId="3" borderId="13" xfId="0" applyNumberFormat="1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2" fontId="7" fillId="3" borderId="13" xfId="0" applyNumberFormat="1" applyFont="1" applyFill="1" applyBorder="1" applyAlignment="1">
      <alignment horizontal="center"/>
    </xf>
    <xf numFmtId="2" fontId="4" fillId="3" borderId="14" xfId="0" applyNumberFormat="1" applyFont="1" applyFill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2" fontId="3" fillId="0" borderId="13" xfId="0" applyNumberFormat="1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2" fontId="9" fillId="0" borderId="13" xfId="0" applyNumberFormat="1" applyFont="1" applyFill="1" applyBorder="1" applyAlignment="1">
      <alignment horizontal="right"/>
    </xf>
    <xf numFmtId="2" fontId="7" fillId="0" borderId="13" xfId="0" applyNumberFormat="1" applyFont="1" applyFill="1" applyBorder="1" applyAlignment="1">
      <alignment horizontal="center"/>
    </xf>
    <xf numFmtId="2" fontId="4" fillId="0" borderId="14" xfId="0" applyNumberFormat="1" applyFont="1" applyFill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2" fontId="3" fillId="0" borderId="17" xfId="0" applyNumberFormat="1" applyFont="1" applyFill="1" applyBorder="1" applyAlignment="1">
      <alignment horizontal="center"/>
    </xf>
    <xf numFmtId="2" fontId="6" fillId="0" borderId="17" xfId="0" applyNumberFormat="1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2" fontId="9" fillId="0" borderId="17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44" fontId="7" fillId="0" borderId="0" xfId="1" applyFont="1" applyFill="1" applyAlignment="1">
      <alignment horizontal="left"/>
    </xf>
    <xf numFmtId="0" fontId="5" fillId="0" borderId="0" xfId="0" applyFont="1" applyAlignment="1">
      <alignment horizontal="center"/>
    </xf>
    <xf numFmtId="0" fontId="15" fillId="0" borderId="0" xfId="0" applyFont="1"/>
    <xf numFmtId="0" fontId="8" fillId="0" borderId="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0" fontId="8" fillId="0" borderId="0" xfId="0" applyFont="1" applyAlignment="1">
      <alignment horizontal="left"/>
    </xf>
    <xf numFmtId="44" fontId="4" fillId="0" borderId="0" xfId="1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44" fontId="12" fillId="0" borderId="0" xfId="1" applyFont="1" applyAlignment="1">
      <alignment horizontal="center"/>
    </xf>
    <xf numFmtId="44" fontId="7" fillId="0" borderId="0" xfId="1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4" fontId="1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9" fontId="5" fillId="0" borderId="0" xfId="0" applyNumberFormat="1" applyFont="1"/>
    <xf numFmtId="44" fontId="5" fillId="0" borderId="0" xfId="1" applyFont="1" applyAlignment="1">
      <alignment horizontal="center"/>
    </xf>
    <xf numFmtId="3" fontId="12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17" fillId="4" borderId="19" xfId="4" applyFont="1" applyFill="1" applyBorder="1" applyAlignment="1">
      <alignment vertical="center"/>
    </xf>
    <xf numFmtId="44" fontId="17" fillId="4" borderId="20" xfId="4" applyFont="1" applyFill="1" applyBorder="1" applyAlignment="1">
      <alignment vertical="center"/>
    </xf>
    <xf numFmtId="44" fontId="17" fillId="0" borderId="20" xfId="4" applyFont="1" applyFill="1" applyBorder="1" applyAlignment="1">
      <alignment vertical="center"/>
    </xf>
  </cellXfs>
  <cellStyles count="15">
    <cellStyle name="Advertencia" xfId="5"/>
    <cellStyle name="Calcular" xfId="6"/>
    <cellStyle name="Celda comprob." xfId="7"/>
    <cellStyle name="Correcto" xfId="8"/>
    <cellStyle name="Encabez. 1" xfId="9"/>
    <cellStyle name="Encabez. 2" xfId="10"/>
    <cellStyle name="Encabezado 3" xfId="11"/>
    <cellStyle name="Explicación" xfId="12"/>
    <cellStyle name="Moneda" xfId="1" builtinId="4"/>
    <cellStyle name="Moneda 6" xfId="4"/>
    <cellStyle name="Normal" xfId="0" builtinId="0"/>
    <cellStyle name="Normal 2" xfId="3"/>
    <cellStyle name="Normal 3" xfId="13"/>
    <cellStyle name="Nota" xfId="14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tabSelected="1" topLeftCell="C1" zoomScale="70" zoomScaleNormal="70" workbookViewId="0">
      <selection activeCell="S5" sqref="S5"/>
    </sheetView>
  </sheetViews>
  <sheetFormatPr baseColWidth="10" defaultRowHeight="17.25" x14ac:dyDescent="0.3"/>
  <cols>
    <col min="1" max="1" width="10.140625" style="103" customWidth="1"/>
    <col min="2" max="2" width="11.5703125" style="2" customWidth="1"/>
    <col min="3" max="3" width="15.5703125" style="2" customWidth="1"/>
    <col min="4" max="4" width="16.28515625" style="3" customWidth="1"/>
    <col min="5" max="5" width="11.42578125" style="4"/>
    <col min="6" max="6" width="17.140625" style="4" customWidth="1"/>
    <col min="7" max="7" width="16.140625" style="2" customWidth="1"/>
    <col min="8" max="8" width="13.7109375" style="5" customWidth="1"/>
    <col min="9" max="9" width="14.85546875" style="5" customWidth="1"/>
    <col min="10" max="10" width="15" style="4" customWidth="1"/>
    <col min="11" max="11" width="15.28515625" style="4" customWidth="1"/>
    <col min="12" max="12" width="17.140625" style="2" customWidth="1"/>
    <col min="13" max="13" width="13.7109375" style="5" customWidth="1"/>
    <col min="14" max="14" width="14.85546875" style="5" customWidth="1"/>
    <col min="15" max="15" width="21" style="2" customWidth="1"/>
    <col min="16" max="16" width="21" style="5" customWidth="1"/>
    <col min="17" max="17" width="13" style="6" customWidth="1"/>
    <col min="18" max="18" width="14.85546875" style="3" customWidth="1"/>
    <col min="19" max="16384" width="11.42578125" style="4"/>
  </cols>
  <sheetData>
    <row r="1" spans="1:18" ht="20.25" thickBot="1" x14ac:dyDescent="0.35">
      <c r="A1" s="1" t="s">
        <v>40</v>
      </c>
    </row>
    <row r="2" spans="1:18" ht="45" customHeight="1" x14ac:dyDescent="0.3">
      <c r="A2" s="7" t="s">
        <v>0</v>
      </c>
      <c r="B2" s="8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8" t="s">
        <v>6</v>
      </c>
      <c r="H2" s="9" t="s">
        <v>7</v>
      </c>
      <c r="I2" s="9" t="s">
        <v>8</v>
      </c>
      <c r="J2" s="10" t="s">
        <v>4</v>
      </c>
      <c r="K2" s="10" t="s">
        <v>5</v>
      </c>
      <c r="L2" s="8" t="s">
        <v>6</v>
      </c>
      <c r="M2" s="9" t="s">
        <v>7</v>
      </c>
      <c r="N2" s="9" t="s">
        <v>8</v>
      </c>
      <c r="O2" s="8" t="s">
        <v>9</v>
      </c>
      <c r="P2" s="11" t="str">
        <f>+O2</f>
        <v>Sobre de Celofán</v>
      </c>
      <c r="Q2" s="8" t="s">
        <v>10</v>
      </c>
      <c r="R2" s="12" t="s">
        <v>10</v>
      </c>
    </row>
    <row r="3" spans="1:18" ht="30" customHeight="1" thickBot="1" x14ac:dyDescent="0.35">
      <c r="A3" s="13"/>
      <c r="B3" s="14"/>
      <c r="C3" s="14"/>
      <c r="D3" s="15"/>
      <c r="E3" s="16" t="s">
        <v>11</v>
      </c>
      <c r="F3" s="17" t="str">
        <f>+I36</f>
        <v xml:space="preserve">300 gr. </v>
      </c>
      <c r="G3" s="14" t="s">
        <v>12</v>
      </c>
      <c r="H3" s="15" t="s">
        <v>13</v>
      </c>
      <c r="I3" s="15" t="s">
        <v>13</v>
      </c>
      <c r="J3" s="16" t="s">
        <v>14</v>
      </c>
      <c r="K3" s="17" t="str">
        <f>+I37</f>
        <v>150 gr.</v>
      </c>
      <c r="L3" s="14" t="s">
        <v>12</v>
      </c>
      <c r="M3" s="15" t="s">
        <v>13</v>
      </c>
      <c r="N3" s="15" t="s">
        <v>13</v>
      </c>
      <c r="O3" s="14" t="s">
        <v>12</v>
      </c>
      <c r="P3" s="15" t="s">
        <v>13</v>
      </c>
      <c r="Q3" s="14" t="s">
        <v>12</v>
      </c>
      <c r="R3" s="18" t="s">
        <v>13</v>
      </c>
    </row>
    <row r="4" spans="1:18" x14ac:dyDescent="0.3">
      <c r="A4" s="19"/>
      <c r="B4" s="20"/>
      <c r="C4" s="21"/>
      <c r="D4" s="22">
        <v>1.4</v>
      </c>
      <c r="E4" s="23" t="s">
        <v>15</v>
      </c>
      <c r="F4" s="24">
        <f>+F39</f>
        <v>3.7097099999999998</v>
      </c>
      <c r="G4" s="20"/>
      <c r="H4" s="25"/>
      <c r="I4" s="25"/>
      <c r="J4" s="23" t="s">
        <v>16</v>
      </c>
      <c r="K4" s="24">
        <f>+F40</f>
        <v>1.6294899999999999</v>
      </c>
      <c r="L4" s="20"/>
      <c r="M4" s="25"/>
      <c r="N4" s="25"/>
      <c r="O4" s="20"/>
      <c r="P4" s="22">
        <v>1.5</v>
      </c>
      <c r="Q4" s="20"/>
      <c r="R4" s="26"/>
    </row>
    <row r="5" spans="1:18" x14ac:dyDescent="0.3">
      <c r="A5" s="27">
        <v>2500</v>
      </c>
      <c r="B5" s="28">
        <v>18.73</v>
      </c>
      <c r="C5" s="28">
        <f>+A5*B5</f>
        <v>46825</v>
      </c>
      <c r="D5" s="29">
        <f>+B5*D4</f>
        <v>26.221999999999998</v>
      </c>
      <c r="E5" s="30">
        <f>+K36</f>
        <v>1130</v>
      </c>
      <c r="F5" s="31">
        <f>+F4*E5</f>
        <v>4191.9722999999994</v>
      </c>
      <c r="G5" s="28">
        <f>+F5/A5</f>
        <v>1.6767889199999997</v>
      </c>
      <c r="H5" s="32">
        <f>+F5*1.1</f>
        <v>4611.1695300000001</v>
      </c>
      <c r="I5" s="29">
        <f>+H5/A5</f>
        <v>1.844467812</v>
      </c>
      <c r="J5" s="33">
        <f>+K37</f>
        <v>6800</v>
      </c>
      <c r="K5" s="31">
        <f>+K4*J5</f>
        <v>11080.531999999999</v>
      </c>
      <c r="L5" s="28">
        <f>+K5/A5</f>
        <v>4.4322127999999994</v>
      </c>
      <c r="M5" s="32">
        <f>+K5*1.1</f>
        <v>12188.5852</v>
      </c>
      <c r="N5" s="29">
        <f>+M5/A5</f>
        <v>4.8754340799999998</v>
      </c>
      <c r="O5" s="28">
        <v>0.85</v>
      </c>
      <c r="P5" s="29">
        <f>+O5*P4</f>
        <v>1.2749999999999999</v>
      </c>
      <c r="Q5" s="34">
        <f>+B5+G5+L5+O5+F32</f>
        <v>26.089001719999999</v>
      </c>
      <c r="R5" s="35">
        <f>+D5+I5+N5+P5+K32</f>
        <v>34.776901891999998</v>
      </c>
    </row>
    <row r="6" spans="1:18" x14ac:dyDescent="0.3">
      <c r="A6" s="36"/>
      <c r="B6" s="28"/>
      <c r="C6" s="28"/>
      <c r="D6" s="29"/>
      <c r="E6" s="37"/>
      <c r="F6" s="31"/>
      <c r="G6" s="28"/>
      <c r="H6" s="32"/>
      <c r="I6" s="32"/>
      <c r="J6" s="37"/>
      <c r="K6" s="31"/>
      <c r="L6" s="28"/>
      <c r="M6" s="32"/>
      <c r="N6" s="32"/>
      <c r="O6" s="28"/>
      <c r="P6" s="38" t="s">
        <v>17</v>
      </c>
      <c r="Q6" s="34">
        <f>+Q5*A5</f>
        <v>65222.504300000001</v>
      </c>
      <c r="R6" s="35">
        <f>+R5*A5</f>
        <v>86942.254730000001</v>
      </c>
    </row>
    <row r="7" spans="1:18" ht="18" thickBot="1" x14ac:dyDescent="0.35">
      <c r="A7" s="39"/>
      <c r="B7" s="40"/>
      <c r="C7" s="40"/>
      <c r="D7" s="41"/>
      <c r="E7" s="42"/>
      <c r="F7" s="43"/>
      <c r="G7" s="40"/>
      <c r="H7" s="44"/>
      <c r="I7" s="44"/>
      <c r="J7" s="42"/>
      <c r="K7" s="43"/>
      <c r="L7" s="40"/>
      <c r="M7" s="44"/>
      <c r="N7" s="44"/>
      <c r="O7" s="40"/>
      <c r="P7" s="44"/>
      <c r="Q7" s="45" t="s">
        <v>18</v>
      </c>
      <c r="R7" s="46">
        <f>+R6-Q6</f>
        <v>21719.75043</v>
      </c>
    </row>
    <row r="8" spans="1:18" s="2" customFormat="1" x14ac:dyDescent="0.3">
      <c r="A8" s="47"/>
      <c r="D8" s="3"/>
      <c r="H8" s="5"/>
      <c r="I8" s="5"/>
      <c r="M8" s="5"/>
      <c r="N8" s="48"/>
      <c r="O8" s="49">
        <f>+O5*A5</f>
        <v>2125</v>
      </c>
      <c r="P8" s="50"/>
      <c r="Q8" s="6"/>
      <c r="R8" s="51"/>
    </row>
    <row r="9" spans="1:18" x14ac:dyDescent="0.3">
      <c r="A9" s="52"/>
      <c r="L9" s="53"/>
      <c r="M9" s="54"/>
    </row>
    <row r="10" spans="1:18" x14ac:dyDescent="0.3">
      <c r="A10" s="52"/>
    </row>
    <row r="11" spans="1:18" ht="20.25" thickBot="1" x14ac:dyDescent="0.35">
      <c r="A11" s="1" t="str">
        <f>+A1</f>
        <v>Calendario Consejo Mexicano Vitivinícola con 350 personalizados</v>
      </c>
      <c r="F11" s="55"/>
      <c r="G11" s="56"/>
      <c r="H11" s="57"/>
      <c r="I11" s="57"/>
      <c r="J11" s="58"/>
      <c r="K11" s="58"/>
      <c r="L11" s="59"/>
      <c r="M11" s="57"/>
      <c r="N11" s="57"/>
      <c r="O11" s="59"/>
      <c r="P11" s="57"/>
      <c r="Q11" s="60"/>
      <c r="R11" s="61"/>
    </row>
    <row r="12" spans="1:18" x14ac:dyDescent="0.3">
      <c r="A12" s="7" t="s">
        <v>0</v>
      </c>
      <c r="B12" s="8" t="s">
        <v>1</v>
      </c>
      <c r="C12" s="8" t="s">
        <v>2</v>
      </c>
      <c r="D12" s="9" t="s">
        <v>3</v>
      </c>
      <c r="E12" s="10" t="s">
        <v>4</v>
      </c>
      <c r="F12" s="62" t="s">
        <v>5</v>
      </c>
      <c r="G12" s="63" t="s">
        <v>6</v>
      </c>
      <c r="H12" s="64" t="s">
        <v>7</v>
      </c>
      <c r="I12" s="64" t="s">
        <v>8</v>
      </c>
      <c r="J12" s="62" t="s">
        <v>4</v>
      </c>
      <c r="K12" s="62" t="s">
        <v>5</v>
      </c>
      <c r="L12" s="63" t="s">
        <v>6</v>
      </c>
      <c r="M12" s="64" t="s">
        <v>7</v>
      </c>
      <c r="N12" s="64" t="s">
        <v>8</v>
      </c>
      <c r="O12" s="63" t="str">
        <f>+O2</f>
        <v>Sobre de Celofán</v>
      </c>
      <c r="P12" s="64" t="str">
        <f>+O12</f>
        <v>Sobre de Celofán</v>
      </c>
      <c r="Q12" s="63" t="s">
        <v>10</v>
      </c>
      <c r="R12" s="65" t="s">
        <v>10</v>
      </c>
    </row>
    <row r="13" spans="1:18" ht="18" thickBot="1" x14ac:dyDescent="0.35">
      <c r="A13" s="13"/>
      <c r="B13" s="14"/>
      <c r="C13" s="14"/>
      <c r="D13" s="15"/>
      <c r="E13" s="66" t="str">
        <f>+E3</f>
        <v xml:space="preserve">Portada </v>
      </c>
      <c r="F13" s="67"/>
      <c r="G13" s="68" t="s">
        <v>12</v>
      </c>
      <c r="H13" s="69" t="s">
        <v>13</v>
      </c>
      <c r="I13" s="69" t="s">
        <v>13</v>
      </c>
      <c r="J13" s="67" t="str">
        <f>+J3</f>
        <v xml:space="preserve">Interiores </v>
      </c>
      <c r="K13" s="70" t="str">
        <f>+K3</f>
        <v>150 gr.</v>
      </c>
      <c r="L13" s="68" t="s">
        <v>12</v>
      </c>
      <c r="M13" s="69" t="s">
        <v>13</v>
      </c>
      <c r="N13" s="69" t="s">
        <v>13</v>
      </c>
      <c r="O13" s="68" t="s">
        <v>12</v>
      </c>
      <c r="P13" s="69" t="s">
        <v>13</v>
      </c>
      <c r="Q13" s="68" t="s">
        <v>12</v>
      </c>
      <c r="R13" s="71" t="s">
        <v>13</v>
      </c>
    </row>
    <row r="14" spans="1:18" x14ac:dyDescent="0.3">
      <c r="A14" s="19"/>
      <c r="B14" s="20"/>
      <c r="C14" s="21"/>
      <c r="D14" s="72">
        <v>1.35</v>
      </c>
      <c r="E14" s="23" t="str">
        <f>+E4</f>
        <v>72 X 102</v>
      </c>
      <c r="F14" s="73">
        <f>+F4</f>
        <v>3.7097099999999998</v>
      </c>
      <c r="G14" s="74"/>
      <c r="H14" s="75"/>
      <c r="I14" s="75"/>
      <c r="J14" s="76" t="str">
        <f>+J4</f>
        <v xml:space="preserve">70 X 95 </v>
      </c>
      <c r="K14" s="73">
        <f>+K4</f>
        <v>1.6294899999999999</v>
      </c>
      <c r="L14" s="74"/>
      <c r="M14" s="75"/>
      <c r="N14" s="75"/>
      <c r="O14" s="74"/>
      <c r="P14" s="77">
        <f>+D14</f>
        <v>1.35</v>
      </c>
      <c r="Q14" s="74"/>
      <c r="R14" s="78"/>
    </row>
    <row r="15" spans="1:18" x14ac:dyDescent="0.3">
      <c r="A15" s="79">
        <f>+A5</f>
        <v>2500</v>
      </c>
      <c r="B15" s="80">
        <f>+B5</f>
        <v>18.73</v>
      </c>
      <c r="C15" s="80">
        <f>+A15*B15</f>
        <v>46825</v>
      </c>
      <c r="D15" s="81">
        <f>+B15*D14</f>
        <v>25.285500000000003</v>
      </c>
      <c r="E15" s="82">
        <f>+E5</f>
        <v>1130</v>
      </c>
      <c r="F15" s="83">
        <f>+F14*E15</f>
        <v>4191.9722999999994</v>
      </c>
      <c r="G15" s="80">
        <f>+F15/A15</f>
        <v>1.6767889199999997</v>
      </c>
      <c r="H15" s="84">
        <f>+F15*1.1</f>
        <v>4611.1695300000001</v>
      </c>
      <c r="I15" s="81">
        <f>+H15/A15</f>
        <v>1.844467812</v>
      </c>
      <c r="J15" s="85">
        <f>+J5</f>
        <v>6800</v>
      </c>
      <c r="K15" s="83">
        <f>+K14*J15</f>
        <v>11080.531999999999</v>
      </c>
      <c r="L15" s="80">
        <f>+K15/A15</f>
        <v>4.4322127999999994</v>
      </c>
      <c r="M15" s="84">
        <f>+K15*1.1</f>
        <v>12188.5852</v>
      </c>
      <c r="N15" s="81">
        <f>+M15/A15</f>
        <v>4.8754340799999998</v>
      </c>
      <c r="O15" s="80">
        <f>+O5</f>
        <v>0.85</v>
      </c>
      <c r="P15" s="81">
        <f>+O15*P14</f>
        <v>1.1475</v>
      </c>
      <c r="Q15" s="86">
        <f>+B15+G15+L15+O15+F32</f>
        <v>26.089001719999999</v>
      </c>
      <c r="R15" s="87">
        <f>+D15+I15+N15+P15+K32</f>
        <v>33.712901892000005</v>
      </c>
    </row>
    <row r="16" spans="1:18" x14ac:dyDescent="0.3">
      <c r="A16" s="36"/>
      <c r="B16" s="28"/>
      <c r="C16" s="28"/>
      <c r="D16" s="29"/>
      <c r="E16" s="37"/>
      <c r="F16" s="88"/>
      <c r="G16" s="89"/>
      <c r="H16" s="90"/>
      <c r="I16" s="90"/>
      <c r="J16" s="91"/>
      <c r="K16" s="88"/>
      <c r="L16" s="89"/>
      <c r="M16" s="90"/>
      <c r="N16" s="90"/>
      <c r="O16" s="89"/>
      <c r="P16" s="92" t="s">
        <v>17</v>
      </c>
      <c r="Q16" s="93">
        <f>+Q15*A15</f>
        <v>65222.504300000001</v>
      </c>
      <c r="R16" s="94">
        <f>+R15*A15</f>
        <v>84282.254730000015</v>
      </c>
    </row>
    <row r="17" spans="1:18" ht="18" thickBot="1" x14ac:dyDescent="0.35">
      <c r="A17" s="39"/>
      <c r="B17" s="40"/>
      <c r="C17" s="40"/>
      <c r="D17" s="41"/>
      <c r="E17" s="42"/>
      <c r="F17" s="95"/>
      <c r="G17" s="96"/>
      <c r="H17" s="97"/>
      <c r="I17" s="97"/>
      <c r="J17" s="98"/>
      <c r="K17" s="95"/>
      <c r="L17" s="96"/>
      <c r="M17" s="97"/>
      <c r="N17" s="97"/>
      <c r="O17" s="96"/>
      <c r="P17" s="97"/>
      <c r="Q17" s="99" t="s">
        <v>18</v>
      </c>
      <c r="R17" s="100">
        <f>+R16-Q16</f>
        <v>19059.750430000015</v>
      </c>
    </row>
    <row r="18" spans="1:18" s="2" customFormat="1" x14ac:dyDescent="0.3">
      <c r="A18" s="47"/>
      <c r="D18" s="3"/>
      <c r="F18" s="59"/>
      <c r="G18" s="59"/>
      <c r="H18" s="57"/>
      <c r="I18" s="57"/>
      <c r="J18" s="59"/>
      <c r="K18" s="59"/>
      <c r="L18" s="59"/>
      <c r="M18" s="57"/>
      <c r="N18" s="57"/>
      <c r="O18" s="59"/>
      <c r="P18" s="57"/>
      <c r="Q18" s="101"/>
      <c r="R18" s="102"/>
    </row>
    <row r="20" spans="1:18" ht="20.25" x14ac:dyDescent="0.3">
      <c r="C20" s="104"/>
    </row>
    <row r="21" spans="1:18" ht="20.25" thickBot="1" x14ac:dyDescent="0.35">
      <c r="A21" s="1" t="str">
        <f>+A11</f>
        <v>Calendario Consejo Mexicano Vitivinícola con 350 personalizados</v>
      </c>
      <c r="B21"/>
      <c r="C21"/>
      <c r="D21"/>
      <c r="E21"/>
    </row>
    <row r="22" spans="1:18" x14ac:dyDescent="0.3">
      <c r="A22" s="7" t="s">
        <v>0</v>
      </c>
      <c r="B22" s="8" t="s">
        <v>1</v>
      </c>
      <c r="C22" s="8" t="s">
        <v>2</v>
      </c>
      <c r="D22" s="9" t="s">
        <v>3</v>
      </c>
      <c r="E22" s="10" t="s">
        <v>4</v>
      </c>
      <c r="F22" s="10" t="s">
        <v>5</v>
      </c>
      <c r="G22" s="8" t="s">
        <v>6</v>
      </c>
      <c r="H22" s="9" t="s">
        <v>7</v>
      </c>
      <c r="I22" s="9" t="s">
        <v>8</v>
      </c>
      <c r="J22" s="10" t="s">
        <v>4</v>
      </c>
      <c r="K22" s="10" t="s">
        <v>5</v>
      </c>
      <c r="L22" s="8" t="s">
        <v>6</v>
      </c>
      <c r="M22" s="9" t="s">
        <v>7</v>
      </c>
      <c r="N22" s="9" t="s">
        <v>8</v>
      </c>
      <c r="O22" s="8" t="s">
        <v>9</v>
      </c>
      <c r="P22" s="9" t="str">
        <f>+O22</f>
        <v>Sobre de Celofán</v>
      </c>
      <c r="Q22" s="8" t="s">
        <v>10</v>
      </c>
      <c r="R22" s="12" t="s">
        <v>10</v>
      </c>
    </row>
    <row r="23" spans="1:18" ht="18" thickBot="1" x14ac:dyDescent="0.35">
      <c r="A23" s="13"/>
      <c r="B23" s="14"/>
      <c r="C23" s="14"/>
      <c r="D23" s="15"/>
      <c r="E23" s="66" t="str">
        <f>+E13</f>
        <v xml:space="preserve">Portada </v>
      </c>
      <c r="F23" s="66"/>
      <c r="G23" s="14" t="s">
        <v>12</v>
      </c>
      <c r="H23" s="15" t="s">
        <v>13</v>
      </c>
      <c r="I23" s="15" t="s">
        <v>13</v>
      </c>
      <c r="J23" s="66" t="str">
        <f>+J13</f>
        <v xml:space="preserve">Interiores </v>
      </c>
      <c r="K23" s="105" t="str">
        <f>+K3</f>
        <v>150 gr.</v>
      </c>
      <c r="L23" s="14" t="s">
        <v>12</v>
      </c>
      <c r="M23" s="15" t="s">
        <v>13</v>
      </c>
      <c r="N23" s="15" t="s">
        <v>13</v>
      </c>
      <c r="O23" s="14" t="s">
        <v>12</v>
      </c>
      <c r="P23" s="15" t="s">
        <v>13</v>
      </c>
      <c r="Q23" s="14" t="s">
        <v>12</v>
      </c>
      <c r="R23" s="18" t="s">
        <v>13</v>
      </c>
    </row>
    <row r="24" spans="1:18" x14ac:dyDescent="0.3">
      <c r="A24" s="19"/>
      <c r="B24" s="20"/>
      <c r="C24" s="21"/>
      <c r="D24" s="22">
        <v>1.2</v>
      </c>
      <c r="E24" s="23" t="str">
        <f>+E4</f>
        <v>72 X 102</v>
      </c>
      <c r="F24" s="24">
        <f>+F4</f>
        <v>3.7097099999999998</v>
      </c>
      <c r="G24" s="20"/>
      <c r="H24" s="25"/>
      <c r="I24" s="25"/>
      <c r="J24" s="23" t="str">
        <f>+J4</f>
        <v xml:space="preserve">70 X 95 </v>
      </c>
      <c r="K24" s="24">
        <f>+K14</f>
        <v>1.6294899999999999</v>
      </c>
      <c r="L24" s="20"/>
      <c r="M24" s="25"/>
      <c r="N24" s="25"/>
      <c r="O24" s="20"/>
      <c r="P24" s="22">
        <v>1.2</v>
      </c>
      <c r="Q24" s="20"/>
      <c r="R24" s="26"/>
    </row>
    <row r="25" spans="1:18" x14ac:dyDescent="0.3">
      <c r="A25" s="27">
        <f>+A5</f>
        <v>2500</v>
      </c>
      <c r="B25" s="28">
        <f>+B5</f>
        <v>18.73</v>
      </c>
      <c r="C25" s="28">
        <f>+A25*B25</f>
        <v>46825</v>
      </c>
      <c r="D25" s="29">
        <f>+B25*D24</f>
        <v>22.475999999999999</v>
      </c>
      <c r="E25" s="106">
        <f>+E5</f>
        <v>1130</v>
      </c>
      <c r="F25" s="31">
        <f>+F24*E25</f>
        <v>4191.9722999999994</v>
      </c>
      <c r="G25" s="28">
        <f>+F25/A25</f>
        <v>1.6767889199999997</v>
      </c>
      <c r="H25" s="32">
        <f>+F25*1.1</f>
        <v>4611.1695300000001</v>
      </c>
      <c r="I25" s="29">
        <f>+H25/A25</f>
        <v>1.844467812</v>
      </c>
      <c r="J25" s="37">
        <f>+J5</f>
        <v>6800</v>
      </c>
      <c r="K25" s="31">
        <f>+K24*J25</f>
        <v>11080.531999999999</v>
      </c>
      <c r="L25" s="28">
        <f>+K25/A25</f>
        <v>4.4322127999999994</v>
      </c>
      <c r="M25" s="32">
        <f>+K25*1.1</f>
        <v>12188.5852</v>
      </c>
      <c r="N25" s="29">
        <f>+M25/A25</f>
        <v>4.8754340799999998</v>
      </c>
      <c r="O25" s="28">
        <f>+O15</f>
        <v>0.85</v>
      </c>
      <c r="P25" s="29">
        <f>+O25*P24</f>
        <v>1.02</v>
      </c>
      <c r="Q25" s="34">
        <f>+B25+G25+L25+O25+F32</f>
        <v>26.089001719999999</v>
      </c>
      <c r="R25" s="35">
        <f>+D25+I25+N25+P25+K32</f>
        <v>30.775901892</v>
      </c>
    </row>
    <row r="26" spans="1:18" x14ac:dyDescent="0.3">
      <c r="A26" s="36"/>
      <c r="B26" s="28"/>
      <c r="C26" s="28"/>
      <c r="D26" s="29"/>
      <c r="E26" s="37"/>
      <c r="F26" s="31"/>
      <c r="G26" s="28"/>
      <c r="H26" s="32"/>
      <c r="I26" s="32"/>
      <c r="J26" s="37"/>
      <c r="K26" s="31"/>
      <c r="L26" s="28"/>
      <c r="M26" s="32"/>
      <c r="N26" s="32"/>
      <c r="O26" s="28"/>
      <c r="P26" s="38" t="s">
        <v>17</v>
      </c>
      <c r="Q26" s="34">
        <f>+Q25*A25</f>
        <v>65222.504300000001</v>
      </c>
      <c r="R26" s="35">
        <f>+R25*A25</f>
        <v>76939.754730000001</v>
      </c>
    </row>
    <row r="27" spans="1:18" ht="18" thickBot="1" x14ac:dyDescent="0.35">
      <c r="A27" s="39"/>
      <c r="B27" s="40"/>
      <c r="C27" s="40"/>
      <c r="D27" s="41"/>
      <c r="E27" s="42"/>
      <c r="F27" s="43"/>
      <c r="G27" s="40"/>
      <c r="H27" s="44"/>
      <c r="I27" s="44"/>
      <c r="J27" s="42"/>
      <c r="K27" s="43"/>
      <c r="L27" s="40"/>
      <c r="M27" s="44"/>
      <c r="N27" s="44"/>
      <c r="O27" s="40"/>
      <c r="P27" s="107"/>
      <c r="Q27" s="45" t="s">
        <v>18</v>
      </c>
      <c r="R27" s="46">
        <f>+R26-Q26</f>
        <v>11717.25043</v>
      </c>
    </row>
    <row r="28" spans="1:18" s="2" customFormat="1" x14ac:dyDescent="0.3">
      <c r="A28" s="47"/>
      <c r="D28" s="3"/>
      <c r="H28" s="5"/>
      <c r="I28" s="5"/>
      <c r="M28" s="5"/>
      <c r="N28" s="5"/>
      <c r="P28" s="5"/>
      <c r="Q28" s="6"/>
      <c r="R28" s="3"/>
    </row>
    <row r="29" spans="1:18" x14ac:dyDescent="0.3">
      <c r="A29" s="108" t="s">
        <v>19</v>
      </c>
      <c r="R29" s="109">
        <f>+(R26/100)*2.5</f>
        <v>1923.4938682500001</v>
      </c>
    </row>
    <row r="30" spans="1:18" x14ac:dyDescent="0.3">
      <c r="A30" s="110" t="s">
        <v>20</v>
      </c>
      <c r="B30" s="111" t="s">
        <v>21</v>
      </c>
      <c r="C30" s="111"/>
      <c r="D30" s="111">
        <v>100</v>
      </c>
      <c r="E30" s="111" t="s">
        <v>22</v>
      </c>
      <c r="F30" s="111"/>
      <c r="G30" s="110">
        <f>+A5/D30</f>
        <v>25</v>
      </c>
      <c r="H30" s="112">
        <f>+G30*16</f>
        <v>400</v>
      </c>
      <c r="I30" s="111"/>
      <c r="J30" s="5"/>
    </row>
    <row r="31" spans="1:18" x14ac:dyDescent="0.3">
      <c r="A31" s="110" t="s">
        <v>23</v>
      </c>
      <c r="B31" s="111"/>
      <c r="C31" s="111"/>
      <c r="D31" s="111">
        <v>1</v>
      </c>
      <c r="E31" s="111" t="s">
        <v>24</v>
      </c>
      <c r="F31" s="111"/>
      <c r="G31" s="111"/>
      <c r="H31" s="112">
        <v>600</v>
      </c>
      <c r="I31" s="111"/>
      <c r="J31" s="5"/>
    </row>
    <row r="32" spans="1:18" x14ac:dyDescent="0.3">
      <c r="E32" s="3"/>
      <c r="F32" s="113">
        <f>+H32/A5</f>
        <v>0.4</v>
      </c>
      <c r="G32" s="114" t="s">
        <v>25</v>
      </c>
      <c r="H32" s="113">
        <f>SUM(H30:H31)</f>
        <v>1000</v>
      </c>
      <c r="I32" s="115" t="s">
        <v>26</v>
      </c>
      <c r="J32" s="51">
        <f>+H32*D4</f>
        <v>1400</v>
      </c>
      <c r="K32" s="116">
        <f>+J32/A5</f>
        <v>0.56000000000000005</v>
      </c>
    </row>
    <row r="33" spans="1:20" x14ac:dyDescent="0.3">
      <c r="E33" s="3"/>
      <c r="G33" s="4"/>
      <c r="H33" s="2"/>
      <c r="J33" s="5"/>
    </row>
    <row r="35" spans="1:20" x14ac:dyDescent="0.3">
      <c r="E35" s="115"/>
      <c r="F35" s="117" t="s">
        <v>27</v>
      </c>
      <c r="G35" s="110" t="s">
        <v>28</v>
      </c>
      <c r="H35" s="118"/>
      <c r="I35" s="119" t="s">
        <v>29</v>
      </c>
      <c r="J35" s="119" t="s">
        <v>30</v>
      </c>
      <c r="K35" s="119" t="s">
        <v>31</v>
      </c>
      <c r="L35" s="120" t="s">
        <v>32</v>
      </c>
      <c r="M35" s="2"/>
    </row>
    <row r="36" spans="1:20" s="5" customFormat="1" ht="18" thickBot="1" x14ac:dyDescent="0.35">
      <c r="A36" s="108" t="s">
        <v>33</v>
      </c>
      <c r="B36" s="2"/>
      <c r="C36" s="2"/>
      <c r="D36" s="121"/>
      <c r="E36" s="122">
        <v>0.5</v>
      </c>
      <c r="F36" s="117">
        <f>+G36*E36</f>
        <v>3.9464999999999999</v>
      </c>
      <c r="G36" s="123">
        <f>+L36/1000</f>
        <v>7.8929999999999998</v>
      </c>
      <c r="H36" s="115" t="s">
        <v>11</v>
      </c>
      <c r="I36" s="110" t="s">
        <v>34</v>
      </c>
      <c r="J36" s="110" t="s">
        <v>35</v>
      </c>
      <c r="K36" s="124">
        <v>1130</v>
      </c>
      <c r="L36" s="125">
        <f>+M36</f>
        <v>7893</v>
      </c>
      <c r="M36" s="126">
        <v>7893</v>
      </c>
      <c r="N36" s="5" t="s">
        <v>36</v>
      </c>
      <c r="O36" s="126">
        <v>7601</v>
      </c>
      <c r="Q36" s="6"/>
      <c r="R36" s="3"/>
      <c r="S36" s="4"/>
      <c r="T36" s="4"/>
    </row>
    <row r="37" spans="1:20" s="5" customFormat="1" x14ac:dyDescent="0.3">
      <c r="A37" s="103"/>
      <c r="B37" s="2"/>
      <c r="C37" s="2"/>
      <c r="D37" s="3"/>
      <c r="E37" s="122">
        <v>0.5</v>
      </c>
      <c r="F37" s="117">
        <f>+G37*E37</f>
        <v>1.7335</v>
      </c>
      <c r="G37" s="123">
        <f>+L37/1000</f>
        <v>3.4670000000000001</v>
      </c>
      <c r="H37" s="115" t="s">
        <v>37</v>
      </c>
      <c r="I37" s="110" t="s">
        <v>38</v>
      </c>
      <c r="J37" s="110" t="s">
        <v>39</v>
      </c>
      <c r="K37" s="124">
        <v>6800</v>
      </c>
      <c r="L37" s="125">
        <f>+M37</f>
        <v>3467</v>
      </c>
      <c r="M37" s="127">
        <v>3467</v>
      </c>
      <c r="N37" s="5" t="s">
        <v>36</v>
      </c>
      <c r="O37" s="127">
        <v>3361.0000000000005</v>
      </c>
      <c r="Q37" s="6"/>
      <c r="R37" s="3"/>
      <c r="S37" s="4"/>
      <c r="T37" s="4"/>
    </row>
    <row r="38" spans="1:20" x14ac:dyDescent="0.3">
      <c r="L38" s="4"/>
      <c r="M38" s="2"/>
    </row>
    <row r="39" spans="1:20" s="5" customFormat="1" x14ac:dyDescent="0.3">
      <c r="A39" s="103"/>
      <c r="B39" s="2"/>
      <c r="C39" s="2"/>
      <c r="D39" s="3"/>
      <c r="E39" s="122">
        <v>0.53</v>
      </c>
      <c r="F39" s="117">
        <f>+G39*0.47</f>
        <v>3.7097099999999998</v>
      </c>
      <c r="G39" s="123">
        <f>+L39/1000</f>
        <v>7.8929999999999998</v>
      </c>
      <c r="H39" s="115" t="s">
        <v>11</v>
      </c>
      <c r="I39" s="110" t="str">
        <f t="shared" ref="I39:K40" si="0">+I36</f>
        <v xml:space="preserve">300 gr. </v>
      </c>
      <c r="J39" s="110" t="str">
        <f t="shared" si="0"/>
        <v>72 X 102 cm.</v>
      </c>
      <c r="K39" s="124">
        <f t="shared" si="0"/>
        <v>1130</v>
      </c>
      <c r="L39" s="125">
        <f>+M39</f>
        <v>7893</v>
      </c>
      <c r="M39" s="127">
        <f>+M36</f>
        <v>7893</v>
      </c>
      <c r="N39" s="5" t="s">
        <v>36</v>
      </c>
      <c r="O39" s="2"/>
      <c r="Q39" s="6"/>
      <c r="R39" s="3"/>
      <c r="S39" s="4"/>
      <c r="T39" s="4"/>
    </row>
    <row r="40" spans="1:20" s="5" customFormat="1" x14ac:dyDescent="0.3">
      <c r="A40" s="103"/>
      <c r="B40" s="2"/>
      <c r="C40" s="2"/>
      <c r="D40" s="3"/>
      <c r="E40" s="122">
        <v>0.53</v>
      </c>
      <c r="F40" s="117">
        <f>+G40*0.47</f>
        <v>1.6294899999999999</v>
      </c>
      <c r="G40" s="123">
        <f>+L40/1000</f>
        <v>3.4670000000000001</v>
      </c>
      <c r="H40" s="115" t="s">
        <v>37</v>
      </c>
      <c r="I40" s="110" t="str">
        <f t="shared" si="0"/>
        <v>150 gr.</v>
      </c>
      <c r="J40" s="110" t="str">
        <f t="shared" si="0"/>
        <v>70 X 95 cm.</v>
      </c>
      <c r="K40" s="124">
        <f t="shared" si="0"/>
        <v>6800</v>
      </c>
      <c r="L40" s="125">
        <f>+M40</f>
        <v>3467</v>
      </c>
      <c r="M40" s="128">
        <f>+M37</f>
        <v>3467</v>
      </c>
      <c r="N40" s="5" t="s">
        <v>36</v>
      </c>
      <c r="O40" s="2"/>
      <c r="Q40" s="6"/>
      <c r="R40" s="3"/>
      <c r="S40" s="4"/>
      <c r="T40" s="4"/>
    </row>
    <row r="41" spans="1:20" x14ac:dyDescent="0.3">
      <c r="L41" s="4"/>
      <c r="M41" s="2"/>
    </row>
  </sheetData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2150 int + 350 pers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2017-11-08T02:13:18Z</cp:lastPrinted>
  <dcterms:created xsi:type="dcterms:W3CDTF">2017-11-08T02:04:38Z</dcterms:created>
  <dcterms:modified xsi:type="dcterms:W3CDTF">2017-11-28T18:12:01Z</dcterms:modified>
</cp:coreProperties>
</file>