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1" activeTab="5"/>
  </bookViews>
  <sheets>
    <sheet name="suaje botella" sheetId="41" r:id="rId1"/>
    <sheet name="cajón almeja" sheetId="39" r:id="rId2"/>
    <sheet name="tapa almeja" sheetId="40" r:id="rId3"/>
    <sheet name="empalme cajón 1" sheetId="34" r:id="rId4"/>
    <sheet name="forro envolvente cajón" sheetId="42" r:id="rId5"/>
    <sheet name="forro tapa p couche almeja 1" sheetId="43" r:id="rId6"/>
  </sheets>
  <calcPr calcId="145621" concurrentCalc="0"/>
</workbook>
</file>

<file path=xl/calcChain.xml><?xml version="1.0" encoding="utf-8"?>
<calcChain xmlns="http://schemas.openxmlformats.org/spreadsheetml/2006/main">
  <c r="E35" i="34" l="1"/>
  <c r="E35" i="42"/>
  <c r="E31" i="43"/>
  <c r="E32" i="43"/>
  <c r="E34" i="43"/>
  <c r="E35" i="43"/>
  <c r="D76" i="43"/>
  <c r="D75" i="43"/>
  <c r="G58" i="43"/>
  <c r="K50" i="43"/>
  <c r="B48" i="43"/>
  <c r="G58" i="42"/>
  <c r="K50" i="42"/>
  <c r="B48" i="42"/>
  <c r="H25" i="42"/>
  <c r="C26" i="42"/>
  <c r="H26" i="42"/>
  <c r="H27" i="42"/>
  <c r="F25" i="42"/>
  <c r="E26" i="42"/>
  <c r="F26" i="42"/>
  <c r="F27" i="42"/>
  <c r="E27" i="42"/>
  <c r="C27" i="42"/>
  <c r="H16" i="42"/>
  <c r="F16" i="42"/>
  <c r="G57" i="34"/>
  <c r="L53" i="34"/>
  <c r="K53" i="34"/>
  <c r="K50" i="34"/>
  <c r="C40" i="34"/>
  <c r="C41" i="34"/>
  <c r="M50" i="34"/>
  <c r="O50" i="34"/>
  <c r="G58" i="34"/>
  <c r="B48" i="34"/>
  <c r="B48" i="39"/>
  <c r="B55" i="43"/>
  <c r="B56" i="43"/>
  <c r="B56" i="42"/>
  <c r="B69" i="43"/>
  <c r="B71" i="43"/>
  <c r="B70" i="43"/>
  <c r="C40" i="39"/>
  <c r="C41" i="39"/>
  <c r="C42" i="39"/>
  <c r="B66" i="39"/>
  <c r="B72" i="39"/>
  <c r="C72" i="39"/>
  <c r="C78" i="43"/>
  <c r="B48" i="40"/>
  <c r="C40" i="40"/>
  <c r="C41" i="40"/>
  <c r="C42" i="40"/>
  <c r="E31" i="40"/>
  <c r="E32" i="40"/>
  <c r="E34" i="40"/>
  <c r="E35" i="40"/>
  <c r="B66" i="40"/>
  <c r="H53" i="40"/>
  <c r="H54" i="40"/>
  <c r="H61" i="40"/>
  <c r="B67" i="40"/>
  <c r="B72" i="40"/>
  <c r="C72" i="40"/>
  <c r="C77" i="43"/>
  <c r="H58" i="43"/>
  <c r="H57" i="43"/>
  <c r="H56" i="43"/>
  <c r="H55" i="43"/>
  <c r="H54" i="43"/>
  <c r="H53" i="43"/>
  <c r="H52" i="43"/>
  <c r="H51" i="43"/>
  <c r="H50" i="43"/>
  <c r="B48" i="41"/>
  <c r="C40" i="41"/>
  <c r="C41" i="41"/>
  <c r="C42" i="41"/>
  <c r="B50" i="41"/>
  <c r="H52" i="41"/>
  <c r="H54" i="41"/>
  <c r="H61" i="41"/>
  <c r="B51" i="41"/>
  <c r="B58" i="41"/>
  <c r="B60" i="41"/>
  <c r="F79" i="43"/>
  <c r="B50" i="39"/>
  <c r="B58" i="39"/>
  <c r="B60" i="39"/>
  <c r="F78" i="43"/>
  <c r="B50" i="40"/>
  <c r="B51" i="40"/>
  <c r="B58" i="40"/>
  <c r="B60" i="40"/>
  <c r="F77" i="43"/>
  <c r="B71" i="42"/>
  <c r="B66" i="41"/>
  <c r="B67" i="41"/>
  <c r="B72" i="41"/>
  <c r="C72" i="41"/>
  <c r="H69" i="41"/>
  <c r="H68" i="41"/>
  <c r="H70" i="41"/>
  <c r="I70" i="41"/>
  <c r="I69" i="41"/>
  <c r="I68" i="41"/>
  <c r="E30" i="41"/>
  <c r="B72" i="43"/>
  <c r="A72" i="43"/>
  <c r="A71" i="43"/>
  <c r="A70" i="43"/>
  <c r="A69" i="43"/>
  <c r="B68" i="43"/>
  <c r="A68" i="43"/>
  <c r="H59" i="43"/>
  <c r="L49" i="43"/>
  <c r="L52" i="43"/>
  <c r="K49" i="43"/>
  <c r="K52" i="43"/>
  <c r="H49" i="43"/>
  <c r="C40" i="43"/>
  <c r="G43" i="43"/>
  <c r="E26" i="43"/>
  <c r="F26" i="43"/>
  <c r="C26" i="43"/>
  <c r="H26" i="43"/>
  <c r="H25" i="43"/>
  <c r="F25" i="43"/>
  <c r="C41" i="43"/>
  <c r="F27" i="43"/>
  <c r="H27" i="43"/>
  <c r="H61" i="43"/>
  <c r="B67" i="43"/>
  <c r="E27" i="43"/>
  <c r="C27" i="43"/>
  <c r="C40" i="42"/>
  <c r="C41" i="42"/>
  <c r="C42" i="42"/>
  <c r="C43" i="42"/>
  <c r="M50" i="43"/>
  <c r="O50" i="43"/>
  <c r="C42" i="43"/>
  <c r="C43" i="43"/>
  <c r="K53" i="43"/>
  <c r="M53" i="43"/>
  <c r="O53" i="43"/>
  <c r="G44" i="43"/>
  <c r="Q21" i="43"/>
  <c r="B51" i="43"/>
  <c r="C42" i="34"/>
  <c r="C43" i="34"/>
  <c r="C46" i="43"/>
  <c r="B66" i="43"/>
  <c r="B74" i="43"/>
  <c r="C74" i="43"/>
  <c r="A71" i="42"/>
  <c r="B70" i="42"/>
  <c r="A70" i="42"/>
  <c r="B69" i="42"/>
  <c r="A69" i="42"/>
  <c r="B68" i="42"/>
  <c r="A68" i="42"/>
  <c r="H59" i="42"/>
  <c r="H58" i="42"/>
  <c r="H57" i="42"/>
  <c r="H56" i="42"/>
  <c r="H55" i="42"/>
  <c r="H54" i="42"/>
  <c r="H53" i="42"/>
  <c r="H52" i="42"/>
  <c r="H51" i="42"/>
  <c r="H50" i="42"/>
  <c r="L49" i="42"/>
  <c r="L52" i="42"/>
  <c r="K49" i="42"/>
  <c r="K52" i="42"/>
  <c r="H49" i="42"/>
  <c r="G43" i="42"/>
  <c r="E31" i="42"/>
  <c r="E32" i="42"/>
  <c r="E34" i="42"/>
  <c r="B71" i="34"/>
  <c r="L49" i="34"/>
  <c r="L52" i="34"/>
  <c r="K49" i="34"/>
  <c r="K52" i="34"/>
  <c r="B50" i="43"/>
  <c r="B58" i="43"/>
  <c r="B60" i="43"/>
  <c r="E63" i="43"/>
  <c r="D65" i="43"/>
  <c r="M50" i="42"/>
  <c r="O50" i="42"/>
  <c r="H61" i="42"/>
  <c r="G44" i="42"/>
  <c r="B50" i="42"/>
  <c r="K53" i="42"/>
  <c r="M53" i="42"/>
  <c r="O53" i="42"/>
  <c r="H70" i="43"/>
  <c r="I70" i="43"/>
  <c r="F74" i="43"/>
  <c r="B51" i="42"/>
  <c r="B58" i="42"/>
  <c r="B60" i="42"/>
  <c r="B67" i="42"/>
  <c r="H71" i="43"/>
  <c r="I71" i="43"/>
  <c r="Q21" i="42"/>
  <c r="B66" i="42"/>
  <c r="C50" i="42"/>
  <c r="C46" i="42"/>
  <c r="H69" i="42"/>
  <c r="I69" i="42"/>
  <c r="F75" i="43"/>
  <c r="H72" i="43"/>
  <c r="I72" i="43"/>
  <c r="B73" i="42"/>
  <c r="D65" i="42"/>
  <c r="C73" i="42"/>
  <c r="C75" i="43"/>
  <c r="E63" i="42"/>
  <c r="H70" i="42"/>
  <c r="I70" i="42"/>
  <c r="H71" i="42"/>
  <c r="I71" i="42"/>
  <c r="H50" i="34"/>
  <c r="G43" i="34"/>
  <c r="B68" i="34"/>
  <c r="E31" i="34"/>
  <c r="E32" i="34"/>
  <c r="E34" i="34"/>
  <c r="H49" i="34"/>
  <c r="H52" i="34"/>
  <c r="H58" i="34"/>
  <c r="G44" i="39"/>
  <c r="H52" i="40"/>
  <c r="B68" i="41"/>
  <c r="G43" i="41"/>
  <c r="E31" i="41"/>
  <c r="E32" i="41"/>
  <c r="E34" i="41"/>
  <c r="E35" i="41"/>
  <c r="A68" i="41"/>
  <c r="H49" i="41"/>
  <c r="H50" i="41"/>
  <c r="H51" i="41"/>
  <c r="H53" i="41"/>
  <c r="H55" i="41"/>
  <c r="H56" i="41"/>
  <c r="H57" i="41"/>
  <c r="H58" i="41"/>
  <c r="H59" i="41"/>
  <c r="B69" i="41"/>
  <c r="B70" i="41"/>
  <c r="A70" i="41"/>
  <c r="A69" i="41"/>
  <c r="H25" i="41"/>
  <c r="C26" i="41"/>
  <c r="H26" i="41"/>
  <c r="F25" i="41"/>
  <c r="E26" i="41"/>
  <c r="F26" i="41"/>
  <c r="E27" i="41"/>
  <c r="A68" i="34"/>
  <c r="H49" i="40"/>
  <c r="H50" i="40"/>
  <c r="H51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C27" i="40"/>
  <c r="E31" i="39"/>
  <c r="E32" i="39"/>
  <c r="E34" i="39"/>
  <c r="E35" i="39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F27" i="39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H61" i="39"/>
  <c r="B51" i="39"/>
  <c r="Q21" i="41"/>
  <c r="E27" i="39"/>
  <c r="Q21" i="40"/>
  <c r="Q21" i="39"/>
  <c r="G43" i="39"/>
  <c r="G44" i="40"/>
  <c r="G43" i="40"/>
  <c r="C27" i="34"/>
  <c r="F26" i="40"/>
  <c r="F27" i="40"/>
  <c r="H26" i="39"/>
  <c r="H27" i="39"/>
  <c r="H27" i="41"/>
  <c r="F27" i="41"/>
  <c r="G44" i="41"/>
  <c r="M53" i="34"/>
  <c r="O53" i="34"/>
  <c r="G44" i="34"/>
  <c r="F26" i="34"/>
  <c r="F27" i="34"/>
  <c r="H27" i="34"/>
  <c r="H61" i="34"/>
  <c r="C27" i="41"/>
  <c r="B67" i="39"/>
  <c r="B51" i="34"/>
  <c r="B67" i="34"/>
  <c r="C46" i="41"/>
  <c r="C46" i="34"/>
  <c r="B66" i="34"/>
  <c r="B50" i="34"/>
  <c r="C50" i="34"/>
  <c r="Q21" i="34"/>
  <c r="H68" i="40"/>
  <c r="C46" i="40"/>
  <c r="H68" i="39"/>
  <c r="C46" i="39"/>
  <c r="I68" i="40"/>
  <c r="I68" i="39"/>
  <c r="B73" i="34"/>
  <c r="B58" i="34"/>
  <c r="B60" i="34"/>
  <c r="E63" i="40"/>
  <c r="D65" i="40"/>
  <c r="D65" i="39"/>
  <c r="E63" i="39"/>
  <c r="H69" i="34"/>
  <c r="I69" i="34"/>
  <c r="F76" i="43"/>
  <c r="F80" i="43"/>
  <c r="G80" i="43"/>
  <c r="E63" i="34"/>
  <c r="C73" i="34"/>
  <c r="C76" i="43"/>
  <c r="C79" i="43"/>
  <c r="E63" i="41"/>
  <c r="D65" i="41"/>
  <c r="D65" i="34"/>
  <c r="H69" i="40"/>
  <c r="H69" i="39"/>
  <c r="C80" i="43"/>
  <c r="B80" i="43"/>
  <c r="I80" i="43"/>
  <c r="H70" i="34"/>
  <c r="H70" i="40"/>
  <c r="I70" i="40"/>
  <c r="I69" i="40"/>
  <c r="H70" i="39"/>
  <c r="I70" i="39"/>
  <c r="I69" i="39"/>
  <c r="H71" i="34"/>
  <c r="I71" i="34"/>
  <c r="I70" i="34"/>
</calcChain>
</file>

<file path=xl/sharedStrings.xml><?xml version="1.0" encoding="utf-8"?>
<sst xmlns="http://schemas.openxmlformats.org/spreadsheetml/2006/main" count="1129" uniqueCount="192">
  <si>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</si>
  <si>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</si>
  <si>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</si>
  <si>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</si>
  <si>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</si>
  <si>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</si>
  <si>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</si>
  <si>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</si>
  <si>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</si>
  <si>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</si>
  <si>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</si>
  <si>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</si>
  <si>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</si>
  <si>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</si>
  <si>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</si>
  <si>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</si>
  <si>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</si>
  <si>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</si>
  <si>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</si>
  <si>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</si>
  <si>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</si>
  <si>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</si>
  <si>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</si>
  <si>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</si>
  <si>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</si>
  <si>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</si>
  <si>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</si>
  <si>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</si>
  <si>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</si>
  <si>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</si>
  <si>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</si>
  <si>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</si>
  <si>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</si>
  <si>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</si>
  <si>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</si>
  <si>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</si>
  <si>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</si>
  <si>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</si>
  <si>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</si>
  <si>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</si>
  <si>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</si>
  <si>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</si>
  <si>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</si>
  <si>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</si>
  <si>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</si>
  <si>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</si>
  <si>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</si>
  <si>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</si>
  <si>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</si>
  <si>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</si>
  <si>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</si>
  <si>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</si>
  <si>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</si>
  <si>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</si>
  <si>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</si>
  <si>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</si>
  <si>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</si>
  <si>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</si>
  <si>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</si>
  <si>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</si>
  <si>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</si>
  <si>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</si>
  <si>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</si>
  <si>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</si>
  <si>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</si>
  <si>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</si>
  <si>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</si>
  <si>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</si>
  <si>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</si>
  <si>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</si>
  <si>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</si>
  <si>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</si>
  <si>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</si>
  <si>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</si>
  <si>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</si>
  <si>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</si>
  <si>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</si>
  <si>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</si>
  <si>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</si>
  <si>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</si>
  <si>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</si>
  <si>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</si>
  <si>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</si>
  <si>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</si>
  <si>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</si>
  <si>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</si>
  <si>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</si>
  <si>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</si>
  <si>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</si>
  <si>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</si>
  <si>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</si>
  <si>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</si>
  <si>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</si>
  <si>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</si>
  <si>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</si>
  <si>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</si>
  <si>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</si>
  <si>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</si>
  <si>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</si>
  <si>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</si>
  <si>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</si>
  <si>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</si>
  <si>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</si>
  <si>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</si>
  <si>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</si>
  <si>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</si>
  <si>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</si>
  <si>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</si>
  <si>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</si>
  <si>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</si>
  <si>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</si>
  <si>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</si>
  <si>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</si>
  <si>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</si>
  <si>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</si>
  <si>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</si>
  <si>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</si>
  <si>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</si>
  <si>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</si>
  <si>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</si>
  <si>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</si>
  <si>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</si>
  <si>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</si>
  <si>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</si>
  <si>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</si>
  <si>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</si>
  <si>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</si>
  <si>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</si>
  <si>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</si>
  <si>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</si>
  <si>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</si>
  <si>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</si>
  <si>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</si>
  <si>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</si>
  <si>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</si>
  <si>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</si>
  <si>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</si>
  <si>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</si>
  <si>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</si>
  <si>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</si>
  <si>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</si>
  <si>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</si>
  <si>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</si>
  <si>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</si>
  <si>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</si>
  <si>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</si>
  <si>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</si>
  <si>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</si>
  <si>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</si>
  <si>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</si>
  <si>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</si>
  <si>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</si>
  <si>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</si>
  <si>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</si>
  <si>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</si>
  <si>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</si>
  <si>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</si>
  <si>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</si>
  <si>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</si>
  <si>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</si>
  <si>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</si>
  <si>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</si>
  <si>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</si>
  <si>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</si>
  <si>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</si>
  <si>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</si>
  <si>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tamaño final 15 X 28 X 11.5 cm.</t>
  </si>
  <si>
    <t>cajón forrado en papel couche 150 grs.</t>
  </si>
  <si>
    <t>impreso a 4 X 0 tintas offset +</t>
  </si>
  <si>
    <t>laminado mate + esquineros para folleto</t>
  </si>
  <si>
    <t>tapa almeja</t>
  </si>
  <si>
    <t>cartoné cajón</t>
  </si>
  <si>
    <t xml:space="preserve">cartoné tapa </t>
  </si>
  <si>
    <t>Fundación Dibujando</t>
  </si>
  <si>
    <t>cajón almeja</t>
  </si>
  <si>
    <t>1´espesor</t>
  </si>
  <si>
    <t>densidad de 17 kg</t>
  </si>
  <si>
    <t>Envio Fora</t>
  </si>
  <si>
    <t>forro tapa almeja 1</t>
  </si>
  <si>
    <t>07 de mayo de 2015</t>
  </si>
  <si>
    <t>5 de mayo de 2015</t>
  </si>
  <si>
    <t>08 de mayo de 2016</t>
  </si>
  <si>
    <t>15 de julio de 2016.</t>
  </si>
  <si>
    <t>tamaño 25.5 X 29.5</t>
  </si>
  <si>
    <t>tamaño final 25.5 X 29.5 X 9.5cm.</t>
  </si>
  <si>
    <t>tamaño final 45 X 29.5 cm.</t>
  </si>
  <si>
    <t>tamaño final 25 X 29.5 X 955 cm.</t>
  </si>
  <si>
    <t>empalme cajon 1</t>
  </si>
  <si>
    <t xml:space="preserve">Couche </t>
  </si>
  <si>
    <t>150 gr.</t>
  </si>
  <si>
    <t>Empalme</t>
  </si>
  <si>
    <t>forro envolvente cajón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</si>
</sst>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2" fillId="0" borderId="0" xfId="0" applyNumberFormat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8" zoomScale="80" zoomScaleNormal="80" workbookViewId="0">
      <selection activeCell="G54" sqref="G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180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183</v>
      </c>
      <c r="D16" s="25"/>
      <c r="E16" s="25"/>
      <c r="F16" s="62">
        <v>25.5</v>
      </c>
      <c r="G16" s="102" t="s">
        <v>123</v>
      </c>
      <c r="H16" s="103">
        <v>29.5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158</v>
      </c>
      <c r="D17" s="25"/>
      <c r="E17" s="25"/>
      <c r="F17" s="101">
        <v>0.33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790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159</v>
      </c>
      <c r="D23" s="5" t="s">
        <v>24</v>
      </c>
      <c r="E23" s="31" t="s">
        <v>155</v>
      </c>
      <c r="F23" s="1" t="s">
        <v>175</v>
      </c>
      <c r="G23" s="1" t="s">
        <v>176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200</v>
      </c>
      <c r="D25" s="31" t="s">
        <v>29</v>
      </c>
      <c r="E25" s="33">
        <v>240</v>
      </c>
      <c r="F25" s="34">
        <f>+C25</f>
        <v>200</v>
      </c>
      <c r="G25" s="35" t="s">
        <v>29</v>
      </c>
      <c r="H25" s="35">
        <f>+E25</f>
        <v>240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25.5</v>
      </c>
      <c r="D26" s="37" t="s">
        <v>29</v>
      </c>
      <c r="E26" s="36">
        <f>+H16</f>
        <v>29.5</v>
      </c>
      <c r="F26" s="38">
        <f>+E26</f>
        <v>29.5</v>
      </c>
      <c r="G26" s="38" t="s">
        <v>29</v>
      </c>
      <c r="H26" s="38">
        <f>+C26</f>
        <v>25.5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7.8431372549019605</v>
      </c>
      <c r="D27" s="42"/>
      <c r="E27" s="41">
        <f>+E25/E26</f>
        <v>8.1355932203389827</v>
      </c>
      <c r="F27" s="41">
        <f>+F25/F26</f>
        <v>6.7796610169491522</v>
      </c>
      <c r="G27" s="42"/>
      <c r="H27" s="41">
        <f>+H25/H26</f>
        <v>9.4117647058823533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56</v>
      </c>
      <c r="E28" s="46"/>
      <c r="F28" s="47"/>
      <c r="G28" s="48">
        <v>54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300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360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54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4545.454545454545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4745.454545454545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87.878787878787875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4.545454545454545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4745.454545454545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4745.454545454545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1500</v>
      </c>
      <c r="C48" s="30">
        <v>750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26363.636363636364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790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400</v>
      </c>
      <c r="H52" s="39">
        <f t="shared" ref="H52:H59" si="0">+G52*E52</f>
        <v>400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152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27153.636363636364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36.204848484848483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790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7.2033200000000006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31636.363636363636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1106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36.204848484848483</v>
      </c>
      <c r="I68" s="91">
        <f>+H68*C48</f>
        <v>27153.636363636364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43.656484848484851</v>
      </c>
      <c r="I69" s="91">
        <f>+H69*C48</f>
        <v>32742.36363636364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7.4516363636363678</v>
      </c>
      <c r="I70" s="91">
        <f>+H70*C48</f>
        <v>5588.7272727272757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32742.363636363636</v>
      </c>
      <c r="C72" s="96">
        <f>+B72/C48</f>
        <v>43.656484848484851</v>
      </c>
      <c r="D72" s="5" t="s">
        <v>158</v>
      </c>
    </row>
    <row r="73" spans="1:21" x14ac:dyDescent="0.3">
      <c r="C73" s="115"/>
      <c r="D73" s="116"/>
      <c r="E73" s="116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2" zoomScale="80" zoomScaleNormal="80" workbookViewId="0">
      <selection activeCell="E35" sqref="E3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181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184</v>
      </c>
      <c r="D16" s="25"/>
      <c r="E16" s="25"/>
      <c r="F16" s="62">
        <v>44.5</v>
      </c>
      <c r="G16" s="102" t="s">
        <v>123</v>
      </c>
      <c r="H16" s="103">
        <v>48.5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1260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44.5</v>
      </c>
      <c r="D26" s="37" t="s">
        <v>29</v>
      </c>
      <c r="E26" s="36">
        <f>+H16</f>
        <v>48.5</v>
      </c>
      <c r="F26" s="38">
        <f>+E26</f>
        <v>48.5</v>
      </c>
      <c r="G26" s="38" t="s">
        <v>29</v>
      </c>
      <c r="H26" s="38">
        <f>+C26</f>
        <v>44.5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2.0224719101123596</v>
      </c>
      <c r="D27" s="42"/>
      <c r="E27" s="41">
        <f>+E25/E26</f>
        <v>2.6804123711340204</v>
      </c>
      <c r="F27" s="41">
        <f>+F25/F26</f>
        <v>1.8556701030927836</v>
      </c>
      <c r="G27" s="42"/>
      <c r="H27" s="41">
        <f>+H25/H26</f>
        <v>2.9213483146067416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100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212.5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850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850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8152.4137499999997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1260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9412.4137499999997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12.549885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1260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15.395862000000001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9782.8965000000007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1764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12.549885</v>
      </c>
      <c r="I68" s="91">
        <f>+H68*C46</f>
        <v>10667.402249999999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15.395862000000001</v>
      </c>
      <c r="I69" s="91">
        <f>+H69*C46</f>
        <v>13086.4827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2.8459770000000013</v>
      </c>
      <c r="I70" s="91">
        <f>+H70*C46</f>
        <v>2419.0804500000013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11546.896500000001</v>
      </c>
      <c r="C72" s="96">
        <f>+B72/B48</f>
        <v>15.395862000000001</v>
      </c>
      <c r="D72" s="5" t="s">
        <v>171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1" zoomScale="80" zoomScaleNormal="80" workbookViewId="0">
      <selection activeCell="C41" sqref="C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179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185</v>
      </c>
      <c r="D16" s="25"/>
      <c r="E16" s="25"/>
      <c r="F16" s="62">
        <v>45</v>
      </c>
      <c r="G16" s="102" t="s">
        <v>123</v>
      </c>
      <c r="H16" s="103">
        <v>29.5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1000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45</v>
      </c>
      <c r="D26" s="37" t="s">
        <v>29</v>
      </c>
      <c r="E26" s="36">
        <f>+H16</f>
        <v>29.5</v>
      </c>
      <c r="F26" s="38">
        <f>+E26</f>
        <v>29.5</v>
      </c>
      <c r="G26" s="38" t="s">
        <v>29</v>
      </c>
      <c r="H26" s="38">
        <f>+C26</f>
        <v>45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</v>
      </c>
      <c r="D27" s="42"/>
      <c r="E27" s="41">
        <f>+E25/E26</f>
        <v>4.406779661016949</v>
      </c>
      <c r="F27" s="41">
        <f>+F25/F26</f>
        <v>3.0508474576271185</v>
      </c>
      <c r="G27" s="42"/>
      <c r="H27" s="41">
        <f>+H25/H26</f>
        <v>2.8888888888888888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6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100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850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106.25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850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850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4076.2068749999999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5076.2068749999999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6.768275833333333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8.3885976666666675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4891.4482500000004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1400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6.768275833333333</v>
      </c>
      <c r="I68" s="91">
        <f>+H68*C46</f>
        <v>5753.0344583333335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8.3885976666666675</v>
      </c>
      <c r="I69" s="91">
        <f>+H69*C46</f>
        <v>7130.3080166666678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1.6203218333333345</v>
      </c>
      <c r="I70" s="91">
        <f>+H70*C46</f>
        <v>1377.2735583333342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6291.4482500000004</v>
      </c>
      <c r="C72" s="96">
        <f>+B72/B48</f>
        <v>8.3885976666666675</v>
      </c>
      <c r="D72" s="5" t="s">
        <v>172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3" zoomScale="80" zoomScaleNormal="80" workbookViewId="0">
      <selection activeCell="E36" sqref="E3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182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186</v>
      </c>
      <c r="D16" s="25"/>
      <c r="E16" s="25"/>
      <c r="F16" s="62">
        <v>44.5</v>
      </c>
      <c r="G16" s="102" t="s">
        <v>123</v>
      </c>
      <c r="H16" s="103">
        <v>48.5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4870.5062500000004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188</v>
      </c>
      <c r="D23" s="5" t="s">
        <v>24</v>
      </c>
      <c r="E23" s="31" t="s">
        <v>140</v>
      </c>
      <c r="F23" s="1" t="s">
        <v>189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58</v>
      </c>
      <c r="D25" s="31" t="s">
        <v>29</v>
      </c>
      <c r="E25" s="33">
        <v>89</v>
      </c>
      <c r="F25" s="34">
        <f>+C25</f>
        <v>58</v>
      </c>
      <c r="G25" s="35" t="s">
        <v>29</v>
      </c>
      <c r="H25" s="35">
        <f>+E25</f>
        <v>89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44.5</v>
      </c>
      <c r="D26" s="37" t="s">
        <v>29</v>
      </c>
      <c r="E26" s="36">
        <f>+H16</f>
        <v>48.5</v>
      </c>
      <c r="F26" s="38">
        <f>+E26</f>
        <v>48.5</v>
      </c>
      <c r="G26" s="38" t="s">
        <v>29</v>
      </c>
      <c r="H26" s="38">
        <f>+C26</f>
        <v>44.5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1.303370786516854</v>
      </c>
      <c r="D27" s="42"/>
      <c r="E27" s="41">
        <f>+E25/E26</f>
        <v>1.8350515463917525</v>
      </c>
      <c r="F27" s="41">
        <f>+F25/F26</f>
        <v>1.1958762886597938</v>
      </c>
      <c r="G27" s="42"/>
      <c r="H27" s="41">
        <f>+H25/H26</f>
        <v>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2.8889999999999998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1.5311699999999999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1.3578299999999999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1.3578299999999999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1.5615044999999996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44.5</v>
      </c>
      <c r="L49" s="102">
        <f>+H16</f>
        <v>48.5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848.64374999999995</v>
      </c>
      <c r="C50" s="3">
        <f>+B50/2</f>
        <v>424.32187499999998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0.445*0.485*C41</f>
        <v>269.78125</v>
      </c>
      <c r="L50" s="111">
        <v>3.8</v>
      </c>
      <c r="M50" s="111">
        <f>+K50*L50</f>
        <v>1025.16875</v>
      </c>
      <c r="N50" s="111">
        <v>0</v>
      </c>
      <c r="O50" s="111">
        <f>+M50+N50</f>
        <v>1025.16875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4870.5062500000004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44.5</v>
      </c>
      <c r="L52" s="102">
        <f>+L49</f>
        <v>48.5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si="0"/>
        <v>0</v>
      </c>
      <c r="I53" s="76"/>
      <c r="J53" s="11"/>
      <c r="K53" s="102">
        <f>0.445*0.485*C41</f>
        <v>269.78125</v>
      </c>
      <c r="L53" s="111">
        <f>+L50*2</f>
        <v>7.6</v>
      </c>
      <c r="M53" s="111">
        <f>+K53*L53</f>
        <v>2050.3375000000001</v>
      </c>
      <c r="N53" s="111">
        <v>360</v>
      </c>
      <c r="O53" s="111">
        <f>+M53+N53</f>
        <v>2410.3375000000001</v>
      </c>
      <c r="P53" s="104" t="s">
        <v>165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1</v>
      </c>
      <c r="E57" s="30">
        <v>1</v>
      </c>
      <c r="F57" s="30" t="s">
        <v>190</v>
      </c>
      <c r="G57" s="39">
        <f>+O53</f>
        <v>2410.3375000000001</v>
      </c>
      <c r="H57" s="39">
        <f t="shared" si="0"/>
        <v>2410.3375000000001</v>
      </c>
      <c r="J57" s="5" t="s">
        <v>89</v>
      </c>
    </row>
    <row r="58" spans="1:21" x14ac:dyDescent="0.3">
      <c r="A58" s="73" t="s">
        <v>90</v>
      </c>
      <c r="B58" s="78">
        <f>SUM(B50:B57)</f>
        <v>6019.1500000000005</v>
      </c>
      <c r="C58" s="3"/>
      <c r="D58" s="30">
        <v>1</v>
      </c>
      <c r="E58" s="30">
        <v>1</v>
      </c>
      <c r="F58" s="3" t="s">
        <v>91</v>
      </c>
      <c r="G58" s="39">
        <f>+O50</f>
        <v>1025.16875</v>
      </c>
      <c r="H58" s="39">
        <f t="shared" si="0"/>
        <v>1025.16875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8.0255333333333336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4870.5062500000004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10.952865416666667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975.94031249999978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6818.7087499999998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8.0255333333333336</v>
      </c>
      <c r="I69" s="91">
        <f>+H69*B48</f>
        <v>6019.1500000000005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10.952865416666667</v>
      </c>
      <c r="I70" s="91">
        <f>+H70*B48</f>
        <v>8214.6490625000006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2.9273320833333329</v>
      </c>
      <c r="I71" s="91">
        <f>+H71*B48</f>
        <v>2195.4990624999996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8214.6490625000006</v>
      </c>
      <c r="C73" s="96">
        <f>+B73/B48</f>
        <v>10.952865416666667</v>
      </c>
      <c r="D73" s="5" t="s">
        <v>187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21" zoomScale="80" zoomScaleNormal="80" workbookViewId="0">
      <selection activeCell="E36" sqref="E3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182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186</v>
      </c>
      <c r="D16" s="25"/>
      <c r="E16" s="25"/>
      <c r="F16" s="62">
        <f>1.5+2+F19+2+1.5</f>
        <v>55.5</v>
      </c>
      <c r="G16" s="102" t="s">
        <v>123</v>
      </c>
      <c r="H16" s="103">
        <f>1.5+2+H19+2+1.5</f>
        <v>51.5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62">
        <v>48.5</v>
      </c>
      <c r="G19" s="102" t="s">
        <v>123</v>
      </c>
      <c r="H19" s="103">
        <v>44.5</v>
      </c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01">
        <v>1</v>
      </c>
      <c r="G20" s="104" t="s">
        <v>124</v>
      </c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3937.6687499999998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188</v>
      </c>
      <c r="D23" s="5" t="s">
        <v>24</v>
      </c>
      <c r="E23" s="31" t="s">
        <v>140</v>
      </c>
      <c r="F23" s="1" t="s">
        <v>189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58</v>
      </c>
      <c r="D25" s="31" t="s">
        <v>29</v>
      </c>
      <c r="E25" s="33">
        <v>89</v>
      </c>
      <c r="F25" s="34">
        <f>+C25</f>
        <v>58</v>
      </c>
      <c r="G25" s="35" t="s">
        <v>29</v>
      </c>
      <c r="H25" s="35">
        <f>+E25</f>
        <v>89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55.5</v>
      </c>
      <c r="D26" s="37" t="s">
        <v>29</v>
      </c>
      <c r="E26" s="36">
        <f>+H16</f>
        <v>51.5</v>
      </c>
      <c r="F26" s="38">
        <f>+E26</f>
        <v>51.5</v>
      </c>
      <c r="G26" s="38" t="s">
        <v>29</v>
      </c>
      <c r="H26" s="38">
        <f>+C26</f>
        <v>55.5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1.045045045045045</v>
      </c>
      <c r="D27" s="42"/>
      <c r="E27" s="41">
        <f>+E25/E26</f>
        <v>1.7281553398058251</v>
      </c>
      <c r="F27" s="41">
        <f>+F25/F26</f>
        <v>1.1262135922330097</v>
      </c>
      <c r="G27" s="42"/>
      <c r="H27" s="41">
        <f>+H25/H26</f>
        <v>1.6036036036036037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2.8889999999999998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1.5311699999999999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1.3578299999999999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1.3578299999999999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1.5615044999999996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1250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55.5</v>
      </c>
      <c r="L49" s="102">
        <f>+H16</f>
        <v>51.5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1697.2874999999999</v>
      </c>
      <c r="C50" s="3">
        <f>+B50/2</f>
        <v>848.64374999999995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0.555*0.515*C41</f>
        <v>357.28125000000006</v>
      </c>
      <c r="L50" s="111">
        <v>3.8</v>
      </c>
      <c r="M50" s="111">
        <f>+K50*L50</f>
        <v>1357.66875</v>
      </c>
      <c r="N50" s="111">
        <v>0</v>
      </c>
      <c r="O50" s="111">
        <f>+M50+N50</f>
        <v>1357.66875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3937.6687499999998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55.5</v>
      </c>
      <c r="L52" s="102">
        <f>+L49</f>
        <v>51.5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292.5</v>
      </c>
      <c r="L53" s="111">
        <v>2.5</v>
      </c>
      <c r="M53" s="111">
        <f>+K53*L53</f>
        <v>731.25</v>
      </c>
      <c r="N53" s="111">
        <v>360</v>
      </c>
      <c r="O53" s="111">
        <f>+M53+N53</f>
        <v>1091.25</v>
      </c>
      <c r="P53" s="104" t="s">
        <v>165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20*B48</f>
        <v>15000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20934.956249999999</v>
      </c>
      <c r="C58" s="3"/>
      <c r="D58" s="30">
        <v>1</v>
      </c>
      <c r="E58" s="30">
        <v>1</v>
      </c>
      <c r="F58" s="3" t="s">
        <v>91</v>
      </c>
      <c r="G58" s="39">
        <f>+O50</f>
        <v>1357.66875</v>
      </c>
      <c r="H58" s="39">
        <f t="shared" si="0"/>
        <v>1357.66875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27.913274999999999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3937.6687499999998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36.512822499999999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1951.8806249999996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5512.736249999999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27.913274999999999</v>
      </c>
      <c r="I69" s="91">
        <f>+H69*B48</f>
        <v>20934.956249999999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36.512822499999999</v>
      </c>
      <c r="I70" s="91">
        <f>+H70*B48</f>
        <v>27384.616875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19500</v>
      </c>
      <c r="C71" s="93"/>
      <c r="G71" s="95" t="s">
        <v>114</v>
      </c>
      <c r="H71" s="96">
        <f>+H70-H69</f>
        <v>8.5995474999999999</v>
      </c>
      <c r="I71" s="91">
        <f>+H71*B48</f>
        <v>6449.6606249999995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27384.616875</v>
      </c>
      <c r="C73" s="96">
        <f>+B73/B48</f>
        <v>36.512822499999999</v>
      </c>
      <c r="D73" s="5" t="s">
        <v>191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53" zoomScale="80" zoomScaleNormal="80" workbookViewId="0">
      <selection activeCell="A80" sqref="A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182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173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166</v>
      </c>
      <c r="D16" s="25"/>
      <c r="E16" s="25"/>
      <c r="F16" s="62">
        <v>70</v>
      </c>
      <c r="G16" s="102" t="s">
        <v>123</v>
      </c>
      <c r="H16" s="103">
        <v>47.5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167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168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169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3879.375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70</v>
      </c>
      <c r="D25" s="31" t="s">
        <v>29</v>
      </c>
      <c r="E25" s="33">
        <v>95</v>
      </c>
      <c r="F25" s="34">
        <f>+C25</f>
        <v>70</v>
      </c>
      <c r="G25" s="35" t="s">
        <v>29</v>
      </c>
      <c r="H25" s="35">
        <f>+E25</f>
        <v>95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70</v>
      </c>
      <c r="D26" s="37" t="s">
        <v>29</v>
      </c>
      <c r="E26" s="36">
        <f>+H16</f>
        <v>47.5</v>
      </c>
      <c r="F26" s="38">
        <f>+E26</f>
        <v>47.5</v>
      </c>
      <c r="G26" s="38" t="s">
        <v>29</v>
      </c>
      <c r="H26" s="38">
        <f>+C26</f>
        <v>70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1.4736842105263157</v>
      </c>
      <c r="G27" s="42"/>
      <c r="H27" s="41">
        <f>+H25/H26</f>
        <v>1.3571428571428572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3.7650000000000001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1.9954500000000002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1.76955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1.76955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2.0349824999999999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750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1250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1250</v>
      </c>
      <c r="F43" s="50" t="s">
        <v>72</v>
      </c>
      <c r="G43" s="32">
        <f>+C40/1000</f>
        <v>0.75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1250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1250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+'suaje botella'!C48</f>
        <v>750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70</v>
      </c>
      <c r="L49" s="102">
        <f>+H16</f>
        <v>47.5</v>
      </c>
      <c r="M49" s="12" t="s">
        <v>156</v>
      </c>
      <c r="N49" s="102" t="s">
        <v>160</v>
      </c>
      <c r="O49" s="12" t="s">
        <v>161</v>
      </c>
      <c r="P49" s="12" t="s">
        <v>162</v>
      </c>
      <c r="Q49" s="12"/>
      <c r="R49" s="13"/>
    </row>
    <row r="50" spans="1:21" x14ac:dyDescent="0.3">
      <c r="A50" s="74" t="s">
        <v>86</v>
      </c>
      <c r="B50" s="75">
        <f>+E34*C42</f>
        <v>1105.96875</v>
      </c>
      <c r="C50" s="3"/>
      <c r="D50" s="30">
        <v>4</v>
      </c>
      <c r="E50" s="30">
        <v>1</v>
      </c>
      <c r="F50" s="30" t="s">
        <v>119</v>
      </c>
      <c r="G50" s="39">
        <v>140</v>
      </c>
      <c r="H50" s="39">
        <f t="shared" ref="H50:H58" si="0">+(D50*E50)*G50</f>
        <v>560</v>
      </c>
      <c r="J50" s="11"/>
      <c r="K50" s="102">
        <f>0.7*0.475*C41</f>
        <v>415.62499999999994</v>
      </c>
      <c r="L50" s="111">
        <v>3.8</v>
      </c>
      <c r="M50" s="111">
        <f>+K50*L50</f>
        <v>1579.3749999999998</v>
      </c>
      <c r="N50" s="111">
        <v>0</v>
      </c>
      <c r="O50" s="111">
        <f>+M50+N50</f>
        <v>1579.3749999999998</v>
      </c>
      <c r="P50" s="104" t="s">
        <v>163</v>
      </c>
      <c r="Q50" s="12"/>
      <c r="R50" s="13"/>
    </row>
    <row r="51" spans="1:21" x14ac:dyDescent="0.3">
      <c r="A51" s="74" t="s">
        <v>21</v>
      </c>
      <c r="B51" s="75">
        <f>+H61</f>
        <v>3879.375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si="0"/>
        <v>300</v>
      </c>
      <c r="I52" s="76"/>
      <c r="J52" s="11"/>
      <c r="K52" s="102">
        <f>+K49</f>
        <v>70</v>
      </c>
      <c r="L52" s="102">
        <f>+L49</f>
        <v>47.5</v>
      </c>
      <c r="M52" s="12" t="s">
        <v>156</v>
      </c>
      <c r="N52" s="102" t="s">
        <v>160</v>
      </c>
      <c r="O52" s="12" t="s">
        <v>161</v>
      </c>
      <c r="P52" s="12" t="s">
        <v>164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292.5</v>
      </c>
      <c r="L53" s="111">
        <v>2.5</v>
      </c>
      <c r="M53" s="111">
        <f>+K53*L53</f>
        <v>731.25</v>
      </c>
      <c r="N53" s="111">
        <v>360</v>
      </c>
      <c r="O53" s="111">
        <f>+M53+N53</f>
        <v>1091.25</v>
      </c>
      <c r="P53" s="104" t="s">
        <v>165</v>
      </c>
      <c r="Q53" s="12"/>
      <c r="R53" s="13"/>
    </row>
    <row r="54" spans="1:21" x14ac:dyDescent="0.3">
      <c r="A54" s="77" t="s">
        <v>177</v>
      </c>
      <c r="B54" s="75">
        <v>4000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f>+(6*B48)*1.1</f>
        <v>4950</v>
      </c>
      <c r="D55" s="30">
        <v>0</v>
      </c>
      <c r="E55" s="30">
        <v>0</v>
      </c>
      <c r="F55" s="30" t="s">
        <v>144</v>
      </c>
      <c r="G55" s="39">
        <v>200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(10*B48)*1.1</f>
        <v>8250</v>
      </c>
      <c r="D56" s="30">
        <v>0</v>
      </c>
      <c r="E56" s="30">
        <v>0</v>
      </c>
      <c r="F56" s="30" t="s">
        <v>52</v>
      </c>
      <c r="G56" s="39">
        <v>1.5</v>
      </c>
      <c r="H56" s="39">
        <f t="shared" si="0"/>
        <v>0</v>
      </c>
    </row>
    <row r="57" spans="1:21" x14ac:dyDescent="0.3">
      <c r="A57" s="77" t="s">
        <v>151</v>
      </c>
      <c r="B57" s="75">
        <v>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22485.34375</v>
      </c>
      <c r="C58" s="3"/>
      <c r="D58" s="30">
        <v>1</v>
      </c>
      <c r="E58" s="30">
        <v>1</v>
      </c>
      <c r="F58" s="3" t="s">
        <v>91</v>
      </c>
      <c r="G58" s="39">
        <f>+O50</f>
        <v>1579.3749999999998</v>
      </c>
      <c r="H58" s="39">
        <f t="shared" si="0"/>
        <v>1579.3749999999998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ref="H59" si="1">+G59*E59</f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29.980458333333335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3879.375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+B74/C40</f>
        <v>41.603985416666667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1271.8640625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5431.125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Envio Fora</v>
      </c>
      <c r="B69" s="75">
        <f>+B54*H62</f>
        <v>5600</v>
      </c>
      <c r="C69" s="87"/>
      <c r="J69" s="1" t="s">
        <v>115</v>
      </c>
      <c r="L69" s="80"/>
      <c r="M69" s="81"/>
      <c r="N69" s="1" t="s">
        <v>115</v>
      </c>
      <c r="P69" s="80"/>
      <c r="Q69" s="81"/>
      <c r="R69" s="1" t="s">
        <v>115</v>
      </c>
      <c r="T69" s="80"/>
      <c r="U69" s="81"/>
    </row>
    <row r="70" spans="1:21" x14ac:dyDescent="0.3">
      <c r="A70" s="74" t="str">
        <f>+A55</f>
        <v>Imán</v>
      </c>
      <c r="B70" s="75">
        <f>+B55*H62</f>
        <v>6930</v>
      </c>
      <c r="C70" s="93"/>
      <c r="G70" s="90" t="s">
        <v>111</v>
      </c>
      <c r="H70" s="41">
        <f>+B60</f>
        <v>29.980458333333335</v>
      </c>
      <c r="I70" s="91">
        <f>+H70*B48</f>
        <v>22485.34375</v>
      </c>
      <c r="J70" s="1" t="s">
        <v>117</v>
      </c>
      <c r="L70" s="80"/>
      <c r="M70" s="81"/>
      <c r="N70" s="1" t="s">
        <v>117</v>
      </c>
      <c r="P70" s="80"/>
      <c r="Q70" s="81"/>
      <c r="R70" s="1" t="s">
        <v>117</v>
      </c>
      <c r="T70" s="80"/>
      <c r="U70" s="81"/>
    </row>
    <row r="71" spans="1:21" x14ac:dyDescent="0.3">
      <c r="A71" s="74" t="str">
        <f>+A56</f>
        <v>Encuadernación</v>
      </c>
      <c r="B71" s="75">
        <f>+B56*H62</f>
        <v>11550</v>
      </c>
      <c r="C71" s="93"/>
      <c r="G71" s="90" t="s">
        <v>113</v>
      </c>
      <c r="H71" s="41">
        <f>+C74</f>
        <v>41.603985416666667</v>
      </c>
      <c r="I71" s="91">
        <f>+H71*B48</f>
        <v>31202.989062500001</v>
      </c>
      <c r="L71" s="80"/>
      <c r="M71" s="81"/>
      <c r="P71" s="80"/>
      <c r="Q71" s="81"/>
      <c r="T71" s="80"/>
      <c r="U71" s="81"/>
    </row>
    <row r="72" spans="1:21" ht="15" thickBot="1" x14ac:dyDescent="0.35">
      <c r="A72" s="74" t="str">
        <f>+A57</f>
        <v>Pegamento</v>
      </c>
      <c r="B72" s="75">
        <f>+B57*H62</f>
        <v>0</v>
      </c>
      <c r="C72" s="93"/>
      <c r="G72" s="95" t="s">
        <v>114</v>
      </c>
      <c r="H72" s="96">
        <f>+H71-H70</f>
        <v>11.623527083333332</v>
      </c>
      <c r="I72" s="91">
        <f>+H72*B48</f>
        <v>8717.6453124999989</v>
      </c>
      <c r="L72" s="80"/>
      <c r="M72" s="81"/>
      <c r="P72" s="80"/>
      <c r="Q72" s="81"/>
      <c r="T72" s="80"/>
      <c r="U72" s="81"/>
    </row>
    <row r="73" spans="1:21" ht="15" thickBot="1" x14ac:dyDescent="0.35">
      <c r="A73" s="74"/>
      <c r="B73" s="75"/>
      <c r="C73" s="93"/>
      <c r="G73" s="97" t="s">
        <v>116</v>
      </c>
      <c r="H73" s="52"/>
    </row>
    <row r="74" spans="1:21" x14ac:dyDescent="0.3">
      <c r="A74" s="73" t="s">
        <v>90</v>
      </c>
      <c r="B74" s="78">
        <f>SUM(B65:B73)</f>
        <v>31202.989062500001</v>
      </c>
      <c r="C74" s="96">
        <f>+B74/B48</f>
        <v>41.603985416666667</v>
      </c>
      <c r="D74" s="5" t="s">
        <v>178</v>
      </c>
      <c r="F74" s="110">
        <f>+B60</f>
        <v>29.980458333333335</v>
      </c>
    </row>
    <row r="75" spans="1:21" x14ac:dyDescent="0.3">
      <c r="C75" s="110">
        <f>+'forro envolvente cajón'!C73</f>
        <v>36.512822499999999</v>
      </c>
      <c r="D75" s="5" t="str">
        <f>+'empalme cajón 1'!D73</f>
        <v>empalme cajon 1</v>
      </c>
      <c r="F75" s="110">
        <f>+'forro envolvente cajón'!B60</f>
        <v>27.913274999999999</v>
      </c>
    </row>
    <row r="76" spans="1:21" x14ac:dyDescent="0.3">
      <c r="C76" s="110">
        <f>+'empalme cajón 1'!C73</f>
        <v>10.952865416666667</v>
      </c>
      <c r="D76" s="5" t="str">
        <f>+'forro envolvente cajón'!D73</f>
        <v>forro envolvente cajón</v>
      </c>
      <c r="E76" s="5"/>
      <c r="F76" s="110">
        <f>+'empalme cajón 1'!B60</f>
        <v>8.0255333333333336</v>
      </c>
    </row>
    <row r="77" spans="1:21" x14ac:dyDescent="0.3">
      <c r="A77" s="5"/>
      <c r="C77" s="110">
        <f>+'tapa almeja'!C72</f>
        <v>8.3885976666666675</v>
      </c>
      <c r="D77" s="5" t="s">
        <v>170</v>
      </c>
      <c r="E77" s="5"/>
      <c r="F77" s="110">
        <f>+'tapa almeja'!B60</f>
        <v>6.768275833333333</v>
      </c>
    </row>
    <row r="78" spans="1:21" x14ac:dyDescent="0.3">
      <c r="B78" s="98"/>
      <c r="C78" s="110">
        <f>+'cajón almeja'!C72</f>
        <v>15.395862000000001</v>
      </c>
      <c r="D78" s="5" t="s">
        <v>174</v>
      </c>
      <c r="E78" s="5"/>
      <c r="F78" s="110">
        <f>+'cajón almeja'!B60</f>
        <v>12.549885</v>
      </c>
    </row>
    <row r="79" spans="1:21" x14ac:dyDescent="0.3">
      <c r="C79" s="112">
        <f>+'suaje botella'!C72</f>
        <v>43.656484848484851</v>
      </c>
      <c r="D79" s="5" t="s">
        <v>158</v>
      </c>
      <c r="E79" s="5"/>
      <c r="F79" s="112">
        <f>+'suaje botella'!B60</f>
        <v>36.204848484848483</v>
      </c>
    </row>
    <row r="80" spans="1:21" x14ac:dyDescent="0.3">
      <c r="B80" s="117">
        <f>+C80*B48</f>
        <v>117382.96338636364</v>
      </c>
      <c r="C80" s="114">
        <f>SUM(C74:C79)</f>
        <v>156.51061784848486</v>
      </c>
      <c r="D80" s="5" t="s">
        <v>150</v>
      </c>
      <c r="F80" s="96">
        <f>SUM(F74:F79)</f>
        <v>121.44227598484848</v>
      </c>
      <c r="G80" s="117">
        <f>+F80*B48</f>
        <v>91081.706988636361</v>
      </c>
      <c r="I80" s="118">
        <f>+B80-G80</f>
        <v>26301.25639772728</v>
      </c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empalme cajón 1</vt:lpstr>
      <vt:lpstr>forro envolvente cajón</vt:lpstr>
      <vt:lpstr>forro tapa p couche almeja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2016-07-15T22:33:58Z</cp:lastPrinted>
  <dcterms:created xsi:type="dcterms:W3CDTF">2013-03-04T22:24:31Z</dcterms:created>
  <dcterms:modified xsi:type="dcterms:W3CDTF">2016-10-05T22:34:32Z</dcterms:modified>
</cp:coreProperties>
</file>