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xterior Inv. Sulfa ok" sheetId="3" r:id="rId1"/>
    <sheet name="Esquela Inv. Sulfa ok" sheetId="2" r:id="rId2"/>
    <sheet name="Tarjetas give ok" sheetId="1" r:id="rId3"/>
    <sheet name="Exterior Inv. Impo" sheetId="5" r:id="rId4"/>
    <sheet name="Esquela Inv. impo" sheetId="4" r:id="rId5"/>
  </sheets>
  <calcPr calcId="145621"/>
</workbook>
</file>

<file path=xl/calcChain.xml><?xml version="1.0" encoding="utf-8"?>
<calcChain xmlns="http://schemas.openxmlformats.org/spreadsheetml/2006/main">
  <c r="I49" i="5" l="1"/>
  <c r="I47" i="5"/>
  <c r="I45" i="5"/>
  <c r="I43" i="5"/>
  <c r="I41" i="5"/>
  <c r="I39" i="5"/>
  <c r="H36" i="5"/>
  <c r="I36" i="5" s="1"/>
  <c r="C36" i="5"/>
  <c r="F34" i="5"/>
  <c r="I34" i="5" s="1"/>
  <c r="G22" i="5"/>
  <c r="C34" i="5" s="1"/>
  <c r="E19" i="5"/>
  <c r="C19" i="5"/>
  <c r="E18" i="5"/>
  <c r="C18" i="5"/>
  <c r="I48" i="4"/>
  <c r="F46" i="4"/>
  <c r="I46" i="4" s="1"/>
  <c r="I44" i="4"/>
  <c r="H42" i="4"/>
  <c r="G42" i="4"/>
  <c r="I42" i="4" s="1"/>
  <c r="I40" i="4"/>
  <c r="F40" i="4"/>
  <c r="I38" i="4"/>
  <c r="H35" i="4"/>
  <c r="I35" i="4" s="1"/>
  <c r="C35" i="4"/>
  <c r="I33" i="4"/>
  <c r="F33" i="4"/>
  <c r="C33" i="4"/>
  <c r="G21" i="4"/>
  <c r="E18" i="4"/>
  <c r="C18" i="4"/>
  <c r="E17" i="4"/>
  <c r="C17" i="4"/>
  <c r="I44" i="3"/>
  <c r="F40" i="2"/>
  <c r="I50" i="3"/>
  <c r="I48" i="3"/>
  <c r="I46" i="3"/>
  <c r="I42" i="3"/>
  <c r="I40" i="3"/>
  <c r="H37" i="3"/>
  <c r="I37" i="3" s="1"/>
  <c r="C37" i="3"/>
  <c r="F35" i="3"/>
  <c r="I35" i="3" s="1"/>
  <c r="G23" i="3"/>
  <c r="C35" i="3" s="1"/>
  <c r="E20" i="3"/>
  <c r="C20" i="3"/>
  <c r="E19" i="3"/>
  <c r="C19" i="3"/>
  <c r="F46" i="2"/>
  <c r="I46" i="2" s="1"/>
  <c r="G21" i="2"/>
  <c r="I48" i="2"/>
  <c r="I44" i="2"/>
  <c r="H42" i="2"/>
  <c r="G42" i="2"/>
  <c r="I40" i="2"/>
  <c r="I38" i="2"/>
  <c r="I35" i="2"/>
  <c r="H35" i="2"/>
  <c r="C35" i="2"/>
  <c r="F33" i="2"/>
  <c r="I33" i="2" s="1"/>
  <c r="C33" i="2"/>
  <c r="E18" i="2"/>
  <c r="C18" i="2"/>
  <c r="E17" i="2"/>
  <c r="C17" i="2"/>
  <c r="I49" i="1"/>
  <c r="I47" i="1"/>
  <c r="I45" i="1"/>
  <c r="H43" i="1"/>
  <c r="G43" i="1"/>
  <c r="I43" i="1" s="1"/>
  <c r="I41" i="1"/>
  <c r="I39" i="1"/>
  <c r="H36" i="1"/>
  <c r="I36" i="1" s="1"/>
  <c r="C36" i="1"/>
  <c r="F34" i="1"/>
  <c r="I34" i="1" s="1"/>
  <c r="I54" i="1" s="1"/>
  <c r="I57" i="1" s="1"/>
  <c r="C34" i="1"/>
  <c r="G21" i="1"/>
  <c r="E18" i="1"/>
  <c r="C18" i="1"/>
  <c r="E17" i="1"/>
  <c r="C17" i="1"/>
  <c r="I53" i="4" l="1"/>
  <c r="I56" i="4" s="1"/>
  <c r="D57" i="5"/>
  <c r="I54" i="5"/>
  <c r="I57" i="5" s="1"/>
  <c r="I61" i="5" s="1"/>
  <c r="I60" i="4"/>
  <c r="I57" i="4"/>
  <c r="D58" i="5" s="1"/>
  <c r="I59" i="4"/>
  <c r="I55" i="3"/>
  <c r="I53" i="2"/>
  <c r="I42" i="2"/>
  <c r="I61" i="1"/>
  <c r="I58" i="1"/>
  <c r="I60" i="1"/>
  <c r="I60" i="5" l="1"/>
  <c r="I58" i="5"/>
  <c r="I56" i="2"/>
  <c r="D54" i="5"/>
  <c r="D55" i="5" s="1"/>
  <c r="D55" i="3"/>
  <c r="D56" i="3" s="1"/>
  <c r="I58" i="3"/>
  <c r="I59" i="3" s="1"/>
  <c r="I60" i="2"/>
  <c r="I59" i="2"/>
  <c r="I61" i="3" l="1"/>
  <c r="I57" i="2"/>
  <c r="D60" i="5"/>
  <c r="D61" i="5" s="1"/>
  <c r="D58" i="3"/>
  <c r="D61" i="3" s="1"/>
  <c r="D62" i="3" s="1"/>
  <c r="I62" i="3"/>
  <c r="D59" i="3" l="1"/>
</calcChain>
</file>

<file path=xl/sharedStrings.xml><?xml version="1.0" encoding="utf-8"?>
<sst xmlns="http://schemas.openxmlformats.org/spreadsheetml/2006/main" count="235" uniqueCount="62">
  <si>
    <t>Fecha</t>
  </si>
  <si>
    <t>29 de septiembre de 2017.</t>
  </si>
  <si>
    <t>Cliente</t>
  </si>
  <si>
    <t>Marca</t>
  </si>
  <si>
    <t>Producto</t>
  </si>
  <si>
    <t>Cantidad</t>
  </si>
  <si>
    <t>impresos a 4 X 4 tintas digital +</t>
  </si>
  <si>
    <t>laminado mate 2 caras</t>
  </si>
  <si>
    <t>terminado refinado</t>
  </si>
  <si>
    <t>Pliego</t>
  </si>
  <si>
    <t>X</t>
  </si>
  <si>
    <t>Tamaño Extendido</t>
  </si>
  <si>
    <t>Gráfico</t>
  </si>
  <si>
    <t>Tamaños por tabloide</t>
  </si>
  <si>
    <t>Tamaño papel:</t>
  </si>
  <si>
    <t>cm.</t>
  </si>
  <si>
    <t>Cant.</t>
  </si>
  <si>
    <t>Cant. Cerrada</t>
  </si>
  <si>
    <t>Merma</t>
  </si>
  <si>
    <t>TT</t>
  </si>
  <si>
    <t>$ FTE.</t>
  </si>
  <si>
    <t>$ VTA.</t>
  </si>
  <si>
    <t xml:space="preserve">TT $ </t>
  </si>
  <si>
    <t>Impresiones Tabloide</t>
  </si>
  <si>
    <t>Laminado</t>
  </si>
  <si>
    <t>si la cantidad es menor a $550.00 se cobra el minimo.</t>
  </si>
  <si>
    <t>Corte</t>
  </si>
  <si>
    <t>Plecado</t>
  </si>
  <si>
    <t>Barniz UV a registro</t>
  </si>
  <si>
    <t>Celofán + stickers</t>
  </si>
  <si>
    <t>Empaque</t>
  </si>
  <si>
    <t>Mensajería</t>
  </si>
  <si>
    <t>Subtotal</t>
  </si>
  <si>
    <t>Ganancia</t>
  </si>
  <si>
    <t>Precio Venta</t>
  </si>
  <si>
    <t xml:space="preserve">Unitario Venta </t>
  </si>
  <si>
    <t>Comisiones</t>
  </si>
  <si>
    <t>Kokua</t>
  </si>
  <si>
    <t>Tarjetas Giveaway</t>
  </si>
  <si>
    <t>tamaño 9 X 5 cm.</t>
  </si>
  <si>
    <t xml:space="preserve">papel couche 300 gr. </t>
  </si>
  <si>
    <t>enel</t>
  </si>
  <si>
    <t>Esquela</t>
  </si>
  <si>
    <t>tamaño 17 X 8 cm.</t>
  </si>
  <si>
    <t>sulfatada 12 pto. 2 caras</t>
  </si>
  <si>
    <t>Armado</t>
  </si>
  <si>
    <t>tamaño extendido 21.5 X 28 cm.</t>
  </si>
  <si>
    <t>tamaño extendido 21.5 X 14 cm.</t>
  </si>
  <si>
    <t>laminado mate 2 caras +</t>
  </si>
  <si>
    <t>suajado + armado</t>
  </si>
  <si>
    <t xml:space="preserve">Incluye sobre de celofán y sticker transparente </t>
  </si>
  <si>
    <t>Dato Variable</t>
  </si>
  <si>
    <t>Suajado</t>
  </si>
  <si>
    <t>Tabla de suaje</t>
  </si>
  <si>
    <t>Esquela Invitación</t>
  </si>
  <si>
    <t>TT gral.</t>
  </si>
  <si>
    <t>TT Gral.</t>
  </si>
  <si>
    <t>PU</t>
  </si>
  <si>
    <t xml:space="preserve">cartulina importación </t>
  </si>
  <si>
    <t>Invitación Opción 1</t>
  </si>
  <si>
    <t>Invitación Opción 2</t>
  </si>
  <si>
    <t>Enel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</si>
</sst>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i/>
      <u/>
      <sz val="10"/>
      <color theme="1"/>
      <name val="Century Gothic"/>
      <family val="2"/>
    </font>
    <font>
      <sz val="10"/>
      <name val="Century Gothic"/>
      <family val="2"/>
    </font>
    <font>
      <b/>
      <sz val="10"/>
      <color rgb="FFFF0000"/>
      <name val="Century Gothic"/>
      <family val="2"/>
    </font>
    <font>
      <b/>
      <sz val="10"/>
      <color theme="3" tint="-0.249977111117893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sz val="10"/>
      <color rgb="FF002060"/>
      <name val="Century Gothic"/>
      <family val="2"/>
    </font>
    <font>
      <b/>
      <sz val="10"/>
      <color rgb="FF00206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44" fontId="2" fillId="0" borderId="0" xfId="1" applyFont="1" applyAlignment="1">
      <alignment horizontal="center"/>
    </xf>
    <xf numFmtId="44" fontId="3" fillId="0" borderId="0" xfId="1" applyFont="1"/>
    <xf numFmtId="8" fontId="3" fillId="0" borderId="0" xfId="1" applyNumberFormat="1" applyFont="1" applyAlignment="1">
      <alignment horizontal="center"/>
    </xf>
    <xf numFmtId="8" fontId="2" fillId="0" borderId="0" xfId="0" applyNumberFormat="1" applyFont="1"/>
    <xf numFmtId="44" fontId="3" fillId="0" borderId="0" xfId="0" applyNumberFormat="1" applyFont="1" applyAlignment="1">
      <alignment horizontal="center"/>
    </xf>
    <xf numFmtId="9" fontId="3" fillId="0" borderId="0" xfId="2" applyFont="1" applyAlignment="1">
      <alignment horizontal="center"/>
    </xf>
    <xf numFmtId="0" fontId="3" fillId="2" borderId="0" xfId="0" applyFont="1" applyFill="1"/>
    <xf numFmtId="44" fontId="7" fillId="2" borderId="0" xfId="1" applyFont="1" applyFill="1" applyAlignment="1">
      <alignment horizontal="right"/>
    </xf>
    <xf numFmtId="44" fontId="7" fillId="2" borderId="0" xfId="1" applyFont="1" applyFill="1" applyAlignment="1">
      <alignment horizontal="center"/>
    </xf>
    <xf numFmtId="44" fontId="3" fillId="0" borderId="0" xfId="0" applyNumberFormat="1" applyFont="1"/>
    <xf numFmtId="0" fontId="8" fillId="3" borderId="0" xfId="0" applyFont="1" applyFill="1"/>
    <xf numFmtId="0" fontId="9" fillId="3" borderId="0" xfId="0" applyFont="1" applyFill="1" applyAlignment="1">
      <alignment horizontal="right"/>
    </xf>
    <xf numFmtId="44" fontId="9" fillId="3" borderId="0" xfId="1" applyFont="1" applyFill="1"/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0" xfId="0" applyFont="1"/>
    <xf numFmtId="44" fontId="10" fillId="0" borderId="0" xfId="0" applyNumberFormat="1" applyFont="1"/>
    <xf numFmtId="0" fontId="6" fillId="0" borderId="0" xfId="0" applyFont="1" applyAlignment="1">
      <alignment horizontal="right"/>
    </xf>
    <xf numFmtId="44" fontId="10" fillId="0" borderId="0" xfId="0" applyNumberFormat="1" applyFont="1" applyAlignment="1">
      <alignment horizontal="center"/>
    </xf>
    <xf numFmtId="9" fontId="10" fillId="0" borderId="0" xfId="2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/>
    <xf numFmtId="0" fontId="11" fillId="0" borderId="0" xfId="0" applyFont="1"/>
    <xf numFmtId="44" fontId="11" fillId="0" borderId="0" xfId="0" applyNumberFormat="1" applyFont="1"/>
    <xf numFmtId="0" fontId="11" fillId="2" borderId="0" xfId="0" applyFont="1" applyFill="1"/>
    <xf numFmtId="44" fontId="12" fillId="2" borderId="0" xfId="1" applyFont="1" applyFill="1" applyAlignment="1">
      <alignment horizontal="right"/>
    </xf>
    <xf numFmtId="44" fontId="12" fillId="2" borderId="0" xfId="1" applyFont="1" applyFill="1" applyAlignment="1">
      <alignment horizontal="center"/>
    </xf>
    <xf numFmtId="44" fontId="12" fillId="0" borderId="0" xfId="0" applyNumberFormat="1" applyFont="1"/>
    <xf numFmtId="44" fontId="12" fillId="0" borderId="0" xfId="1" applyFont="1"/>
    <xf numFmtId="0" fontId="12" fillId="0" borderId="0" xfId="0" applyFont="1" applyAlignment="1">
      <alignment horizontal="right"/>
    </xf>
    <xf numFmtId="44" fontId="6" fillId="0" borderId="0" xfId="0" applyNumberFormat="1" applyFont="1"/>
    <xf numFmtId="0" fontId="13" fillId="0" borderId="0" xfId="0" applyFont="1" applyBorder="1"/>
    <xf numFmtId="0" fontId="2" fillId="0" borderId="0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abSelected="1" topLeftCell="A33" workbookViewId="0">
      <selection activeCell="D62" sqref="D62"/>
    </sheetView>
  </sheetViews>
  <sheetFormatPr baseColWidth="10" defaultRowHeight="13.5" x14ac:dyDescent="0.25"/>
  <cols>
    <col min="1" max="1" width="15.28515625" style="2" customWidth="1"/>
    <col min="2" max="2" width="11.42578125" style="2"/>
    <col min="3" max="3" width="11" style="2" customWidth="1"/>
    <col min="4" max="4" width="11.42578125" style="2"/>
    <col min="5" max="8" width="11.140625" style="2" customWidth="1"/>
    <col min="9" max="9" width="13.140625" style="2" customWidth="1"/>
    <col min="10" max="16384" width="11.42578125" style="2"/>
  </cols>
  <sheetData>
    <row r="1" spans="1:7" x14ac:dyDescent="0.25">
      <c r="A1" s="1" t="s">
        <v>0</v>
      </c>
      <c r="B1" s="2" t="s">
        <v>1</v>
      </c>
    </row>
    <row r="2" spans="1:7" x14ac:dyDescent="0.25">
      <c r="A2" s="1"/>
    </row>
    <row r="3" spans="1:7" x14ac:dyDescent="0.25">
      <c r="A3" s="1" t="s">
        <v>2</v>
      </c>
      <c r="B3" s="3" t="s">
        <v>37</v>
      </c>
    </row>
    <row r="4" spans="1:7" ht="4.5" customHeight="1" x14ac:dyDescent="0.25">
      <c r="A4" s="1"/>
    </row>
    <row r="5" spans="1:7" x14ac:dyDescent="0.25">
      <c r="A5" s="1" t="s">
        <v>3</v>
      </c>
      <c r="B5" s="4" t="s">
        <v>41</v>
      </c>
    </row>
    <row r="6" spans="1:7" x14ac:dyDescent="0.25">
      <c r="A6" s="3"/>
    </row>
    <row r="7" spans="1:7" x14ac:dyDescent="0.25">
      <c r="A7" s="3" t="s">
        <v>4</v>
      </c>
      <c r="G7" s="3" t="s">
        <v>5</v>
      </c>
    </row>
    <row r="8" spans="1:7" x14ac:dyDescent="0.25">
      <c r="B8" s="63" t="s">
        <v>59</v>
      </c>
      <c r="G8" s="5">
        <v>50</v>
      </c>
    </row>
    <row r="9" spans="1:7" x14ac:dyDescent="0.25">
      <c r="B9" s="6" t="s">
        <v>46</v>
      </c>
      <c r="G9" s="5"/>
    </row>
    <row r="10" spans="1:7" x14ac:dyDescent="0.25">
      <c r="B10" s="6" t="s">
        <v>47</v>
      </c>
    </row>
    <row r="11" spans="1:7" x14ac:dyDescent="0.25">
      <c r="B11" s="6" t="s">
        <v>44</v>
      </c>
    </row>
    <row r="12" spans="1:7" x14ac:dyDescent="0.25">
      <c r="B12" s="2" t="s">
        <v>6</v>
      </c>
    </row>
    <row r="13" spans="1:7" x14ac:dyDescent="0.25">
      <c r="B13" s="2" t="s">
        <v>48</v>
      </c>
    </row>
    <row r="14" spans="1:7" x14ac:dyDescent="0.25">
      <c r="B14" s="2" t="s">
        <v>49</v>
      </c>
    </row>
    <row r="15" spans="1:7" x14ac:dyDescent="0.25">
      <c r="B15" s="2" t="s">
        <v>50</v>
      </c>
    </row>
    <row r="17" spans="2:8" x14ac:dyDescent="0.25">
      <c r="B17" s="1" t="s">
        <v>9</v>
      </c>
      <c r="C17" s="5">
        <v>44</v>
      </c>
      <c r="D17" s="5" t="s">
        <v>10</v>
      </c>
      <c r="E17" s="5">
        <v>31</v>
      </c>
      <c r="F17" s="7"/>
    </row>
    <row r="18" spans="2:8" x14ac:dyDescent="0.25">
      <c r="B18" s="1" t="s">
        <v>11</v>
      </c>
      <c r="C18" s="8">
        <v>21.5</v>
      </c>
      <c r="D18" s="8" t="s">
        <v>10</v>
      </c>
      <c r="E18" s="8">
        <v>28</v>
      </c>
      <c r="F18" s="7"/>
    </row>
    <row r="19" spans="2:8" x14ac:dyDescent="0.25">
      <c r="C19" s="9">
        <f>+C17/C18</f>
        <v>2.0465116279069768</v>
      </c>
      <c r="D19" s="7"/>
      <c r="E19" s="9">
        <f>+E17/E18</f>
        <v>1.1071428571428572</v>
      </c>
      <c r="F19" s="5">
        <v>2</v>
      </c>
    </row>
    <row r="20" spans="2:8" x14ac:dyDescent="0.25">
      <c r="C20" s="9">
        <f>+E17/C18</f>
        <v>1.441860465116279</v>
      </c>
      <c r="D20" s="7"/>
      <c r="E20" s="9">
        <f>+C17/E18</f>
        <v>1.5714285714285714</v>
      </c>
      <c r="F20" s="7">
        <v>1</v>
      </c>
    </row>
    <row r="22" spans="2:8" s="3" customFormat="1" ht="12.75" x14ac:dyDescent="0.2">
      <c r="B22" s="3" t="s">
        <v>12</v>
      </c>
    </row>
    <row r="23" spans="2:8" ht="14.25" thickBot="1" x14ac:dyDescent="0.3">
      <c r="B23" s="64">
        <v>44</v>
      </c>
      <c r="C23" s="64"/>
      <c r="D23" s="64"/>
      <c r="E23" s="64"/>
      <c r="F23" s="10"/>
      <c r="G23" s="5">
        <f>+F19</f>
        <v>2</v>
      </c>
      <c r="H23" s="3" t="s">
        <v>13</v>
      </c>
    </row>
    <row r="24" spans="2:8" x14ac:dyDescent="0.25">
      <c r="B24" s="11"/>
      <c r="C24" s="45"/>
      <c r="D24" s="11"/>
      <c r="E24" s="45"/>
      <c r="F24" s="12"/>
      <c r="G24" s="13"/>
    </row>
    <row r="25" spans="2:8" x14ac:dyDescent="0.25">
      <c r="B25" s="14"/>
      <c r="C25" s="15"/>
      <c r="D25" s="14"/>
      <c r="E25" s="15"/>
      <c r="F25" s="16"/>
      <c r="G25" s="13"/>
    </row>
    <row r="26" spans="2:8" x14ac:dyDescent="0.25">
      <c r="B26" s="14">
        <v>1</v>
      </c>
      <c r="C26" s="15"/>
      <c r="D26" s="14"/>
      <c r="E26" s="15">
        <v>2</v>
      </c>
      <c r="F26" s="16"/>
      <c r="G26" s="13"/>
    </row>
    <row r="27" spans="2:8" x14ac:dyDescent="0.25">
      <c r="B27" s="14"/>
      <c r="C27" s="15"/>
      <c r="D27" s="14"/>
      <c r="E27" s="15"/>
      <c r="F27" s="17"/>
    </row>
    <row r="28" spans="2:8" x14ac:dyDescent="0.25">
      <c r="B28" s="14"/>
      <c r="C28" s="15"/>
      <c r="D28" s="14"/>
      <c r="E28" s="15"/>
      <c r="F28" s="16"/>
      <c r="G28" s="13"/>
    </row>
    <row r="29" spans="2:8" ht="14.25" thickBot="1" x14ac:dyDescent="0.3">
      <c r="B29" s="46"/>
      <c r="C29" s="19"/>
      <c r="D29" s="18"/>
      <c r="E29" s="19"/>
      <c r="F29" s="12"/>
      <c r="G29" s="13"/>
    </row>
    <row r="31" spans="2:8" x14ac:dyDescent="0.25">
      <c r="B31" s="3" t="s">
        <v>14</v>
      </c>
      <c r="E31" s="7">
        <v>47.5</v>
      </c>
      <c r="F31" s="7" t="s">
        <v>10</v>
      </c>
      <c r="G31" s="7">
        <v>33</v>
      </c>
      <c r="H31" s="2" t="s">
        <v>15</v>
      </c>
    </row>
    <row r="33" spans="1:9" s="3" customFormat="1" ht="25.5" x14ac:dyDescent="0.2">
      <c r="C33" s="5" t="s">
        <v>16</v>
      </c>
      <c r="D33" s="20" t="s">
        <v>17</v>
      </c>
      <c r="E33" s="5" t="s">
        <v>18</v>
      </c>
      <c r="F33" s="5" t="s">
        <v>19</v>
      </c>
      <c r="G33" s="5" t="s">
        <v>20</v>
      </c>
      <c r="H33" s="5" t="s">
        <v>21</v>
      </c>
      <c r="I33" s="5" t="s">
        <v>22</v>
      </c>
    </row>
    <row r="34" spans="1:9" ht="4.5" customHeight="1" x14ac:dyDescent="0.25">
      <c r="A34" s="1"/>
    </row>
    <row r="35" spans="1:9" x14ac:dyDescent="0.25">
      <c r="A35" s="3" t="s">
        <v>23</v>
      </c>
      <c r="C35" s="7">
        <f>+G8/G23</f>
        <v>25</v>
      </c>
      <c r="D35" s="21">
        <v>25</v>
      </c>
      <c r="E35" s="7">
        <v>10</v>
      </c>
      <c r="F35" s="5">
        <f>+D35+E35</f>
        <v>35</v>
      </c>
      <c r="G35" s="22">
        <v>19</v>
      </c>
      <c r="H35" s="22">
        <v>8</v>
      </c>
      <c r="I35" s="23">
        <f>+(F35*G35)+(F35*H35)</f>
        <v>945</v>
      </c>
    </row>
    <row r="36" spans="1:9" ht="4.5" customHeight="1" x14ac:dyDescent="0.25">
      <c r="A36" s="1"/>
    </row>
    <row r="37" spans="1:9" x14ac:dyDescent="0.25">
      <c r="A37" s="3" t="s">
        <v>24</v>
      </c>
      <c r="C37" s="24">
        <f>+((0.47*0.33)*D35*2)*4</f>
        <v>31.019999999999996</v>
      </c>
      <c r="F37" s="5">
        <v>1</v>
      </c>
      <c r="G37" s="22"/>
      <c r="H37" s="25">
        <f>+F38</f>
        <v>550</v>
      </c>
      <c r="I37" s="23">
        <f>+(F37*G37)+(F37*H37)</f>
        <v>550</v>
      </c>
    </row>
    <row r="38" spans="1:9" x14ac:dyDescent="0.25">
      <c r="A38" s="2" t="s">
        <v>25</v>
      </c>
      <c r="F38" s="26">
        <v>550</v>
      </c>
    </row>
    <row r="39" spans="1:9" ht="4.5" customHeight="1" x14ac:dyDescent="0.25">
      <c r="A39" s="1"/>
    </row>
    <row r="40" spans="1:9" x14ac:dyDescent="0.25">
      <c r="A40" s="3" t="s">
        <v>26</v>
      </c>
      <c r="F40" s="5">
        <v>1</v>
      </c>
      <c r="G40" s="22"/>
      <c r="H40" s="22">
        <v>75</v>
      </c>
      <c r="I40" s="23">
        <f>+(F40*G40)+(F40*H40)</f>
        <v>75</v>
      </c>
    </row>
    <row r="41" spans="1:9" ht="4.5" customHeight="1" x14ac:dyDescent="0.25">
      <c r="A41" s="1"/>
    </row>
    <row r="42" spans="1:9" x14ac:dyDescent="0.25">
      <c r="A42" s="3" t="s">
        <v>53</v>
      </c>
      <c r="F42" s="5">
        <v>1</v>
      </c>
      <c r="G42" s="22">
        <v>600</v>
      </c>
      <c r="H42" s="25">
        <v>0</v>
      </c>
      <c r="I42" s="23">
        <f>+(F42*G42)+(F42*H42)</f>
        <v>600</v>
      </c>
    </row>
    <row r="43" spans="1:9" ht="4.5" customHeight="1" x14ac:dyDescent="0.25">
      <c r="A43" s="1"/>
    </row>
    <row r="44" spans="1:9" x14ac:dyDescent="0.25">
      <c r="A44" s="3" t="s">
        <v>52</v>
      </c>
      <c r="F44" s="5">
        <v>1</v>
      </c>
      <c r="G44" s="22">
        <v>145</v>
      </c>
      <c r="H44" s="25">
        <v>145</v>
      </c>
      <c r="I44" s="23">
        <f>+(F44*G44)+(F44*H44)</f>
        <v>290</v>
      </c>
    </row>
    <row r="45" spans="1:9" ht="4.5" customHeight="1" x14ac:dyDescent="0.25">
      <c r="A45" s="1"/>
    </row>
    <row r="46" spans="1:9" x14ac:dyDescent="0.25">
      <c r="A46" s="3" t="s">
        <v>29</v>
      </c>
      <c r="F46" s="5">
        <v>50</v>
      </c>
      <c r="G46" s="22">
        <v>12</v>
      </c>
      <c r="H46" s="25">
        <v>0</v>
      </c>
      <c r="I46" s="23">
        <f>+(F46*G46)+(F46*H46)</f>
        <v>600</v>
      </c>
    </row>
    <row r="47" spans="1:9" ht="4.5" customHeight="1" x14ac:dyDescent="0.25">
      <c r="A47" s="1"/>
    </row>
    <row r="48" spans="1:9" x14ac:dyDescent="0.25">
      <c r="A48" s="3" t="s">
        <v>45</v>
      </c>
      <c r="F48" s="5">
        <v>0</v>
      </c>
      <c r="G48" s="22">
        <v>2</v>
      </c>
      <c r="H48" s="25">
        <v>0</v>
      </c>
      <c r="I48" s="23">
        <f>+(F48*G48)+(F48*H48)</f>
        <v>0</v>
      </c>
    </row>
    <row r="49" spans="1:9" ht="4.5" customHeight="1" x14ac:dyDescent="0.25">
      <c r="A49" s="1"/>
    </row>
    <row r="50" spans="1:9" x14ac:dyDescent="0.25">
      <c r="A50" s="3" t="s">
        <v>31</v>
      </c>
      <c r="F50" s="5">
        <v>1</v>
      </c>
      <c r="G50" s="22"/>
      <c r="H50" s="25">
        <v>180</v>
      </c>
      <c r="I50" s="23">
        <f>+(F50*G50)+(F50*H50)</f>
        <v>180</v>
      </c>
    </row>
    <row r="51" spans="1:9" ht="4.5" customHeight="1" x14ac:dyDescent="0.25">
      <c r="A51" s="1"/>
    </row>
    <row r="55" spans="1:9" s="47" customFormat="1" x14ac:dyDescent="0.25">
      <c r="B55" s="53" t="s">
        <v>54</v>
      </c>
      <c r="D55" s="48">
        <f>+'Esquela Inv. Sulfa ok'!I53</f>
        <v>1503</v>
      </c>
      <c r="H55" s="49" t="s">
        <v>32</v>
      </c>
      <c r="I55" s="50">
        <f>SUM(I35:I54)</f>
        <v>3240</v>
      </c>
    </row>
    <row r="56" spans="1:9" s="47" customFormat="1" x14ac:dyDescent="0.25">
      <c r="C56" s="53" t="s">
        <v>55</v>
      </c>
      <c r="D56" s="62">
        <f>+D55+I55</f>
        <v>4743</v>
      </c>
      <c r="H56" s="49" t="s">
        <v>33</v>
      </c>
      <c r="I56" s="51">
        <v>1.5</v>
      </c>
    </row>
    <row r="57" spans="1:9" s="47" customFormat="1" x14ac:dyDescent="0.25">
      <c r="H57" s="49"/>
      <c r="I57" s="52"/>
    </row>
    <row r="58" spans="1:9" s="54" customFormat="1" x14ac:dyDescent="0.25">
      <c r="D58" s="55">
        <f>+'Esquela Inv. Sulfa ok'!I56</f>
        <v>2254.5</v>
      </c>
      <c r="G58" s="56"/>
      <c r="H58" s="57" t="s">
        <v>34</v>
      </c>
      <c r="I58" s="58">
        <f>+I55*I56</f>
        <v>4860</v>
      </c>
    </row>
    <row r="59" spans="1:9" s="54" customFormat="1" x14ac:dyDescent="0.25">
      <c r="D59" s="55">
        <f>+'Esquela Inv. Sulfa ok'!I57</f>
        <v>45.09</v>
      </c>
      <c r="G59" s="56"/>
      <c r="H59" s="57" t="s">
        <v>35</v>
      </c>
      <c r="I59" s="58">
        <f>+I58/G8</f>
        <v>97.2</v>
      </c>
    </row>
    <row r="61" spans="1:9" x14ac:dyDescent="0.25">
      <c r="C61" s="61" t="s">
        <v>56</v>
      </c>
      <c r="D61" s="59">
        <f>+D58+I58</f>
        <v>7114.5</v>
      </c>
      <c r="H61" s="1" t="s">
        <v>33</v>
      </c>
      <c r="I61" s="32">
        <f>+I58-I55</f>
        <v>1620</v>
      </c>
    </row>
    <row r="62" spans="1:9" x14ac:dyDescent="0.25">
      <c r="C62" s="61" t="s">
        <v>57</v>
      </c>
      <c r="D62" s="60">
        <f>+D61/G8</f>
        <v>142.29</v>
      </c>
      <c r="G62" s="33"/>
      <c r="H62" s="34" t="s">
        <v>36</v>
      </c>
      <c r="I62" s="35">
        <f>+(I58/100)*2.5</f>
        <v>121.5</v>
      </c>
    </row>
  </sheetData>
  <mergeCells count="1">
    <mergeCell ref="B23:E23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topLeftCell="A27" workbookViewId="0">
      <selection activeCell="G41" sqref="G41"/>
    </sheetView>
  </sheetViews>
  <sheetFormatPr baseColWidth="10" defaultRowHeight="13.5" x14ac:dyDescent="0.25"/>
  <cols>
    <col min="1" max="1" width="15.28515625" style="2" customWidth="1"/>
    <col min="2" max="2" width="11.42578125" style="2"/>
    <col min="3" max="3" width="11" style="2" customWidth="1"/>
    <col min="4" max="4" width="11.42578125" style="2"/>
    <col min="5" max="8" width="11.140625" style="2" customWidth="1"/>
    <col min="9" max="9" width="13.140625" style="2" customWidth="1"/>
    <col min="10" max="16384" width="11.42578125" style="2"/>
  </cols>
  <sheetData>
    <row r="1" spans="1:7" x14ac:dyDescent="0.25">
      <c r="A1" s="1" t="s">
        <v>0</v>
      </c>
      <c r="B1" s="2" t="s">
        <v>1</v>
      </c>
    </row>
    <row r="2" spans="1:7" x14ac:dyDescent="0.25">
      <c r="A2" s="1"/>
    </row>
    <row r="3" spans="1:7" x14ac:dyDescent="0.25">
      <c r="A3" s="1" t="s">
        <v>2</v>
      </c>
      <c r="B3" s="3" t="s">
        <v>37</v>
      </c>
    </row>
    <row r="4" spans="1:7" ht="4.5" customHeight="1" x14ac:dyDescent="0.25">
      <c r="A4" s="1"/>
    </row>
    <row r="5" spans="1:7" x14ac:dyDescent="0.25">
      <c r="A5" s="1" t="s">
        <v>3</v>
      </c>
      <c r="B5" s="4" t="s">
        <v>41</v>
      </c>
    </row>
    <row r="6" spans="1:7" x14ac:dyDescent="0.25">
      <c r="A6" s="3"/>
    </row>
    <row r="7" spans="1:7" x14ac:dyDescent="0.25">
      <c r="A7" s="3" t="s">
        <v>4</v>
      </c>
      <c r="G7" s="3" t="s">
        <v>5</v>
      </c>
    </row>
    <row r="8" spans="1:7" x14ac:dyDescent="0.25">
      <c r="B8" s="3" t="s">
        <v>42</v>
      </c>
      <c r="G8" s="5">
        <v>50</v>
      </c>
    </row>
    <row r="9" spans="1:7" x14ac:dyDescent="0.25">
      <c r="B9" s="6" t="s">
        <v>43</v>
      </c>
    </row>
    <row r="10" spans="1:7" x14ac:dyDescent="0.25">
      <c r="B10" s="6" t="s">
        <v>44</v>
      </c>
    </row>
    <row r="11" spans="1:7" x14ac:dyDescent="0.25">
      <c r="B11" s="2" t="s">
        <v>6</v>
      </c>
    </row>
    <row r="12" spans="1:7" x14ac:dyDescent="0.25">
      <c r="B12" s="2" t="s">
        <v>7</v>
      </c>
    </row>
    <row r="13" spans="1:7" x14ac:dyDescent="0.25">
      <c r="B13" s="2" t="s">
        <v>8</v>
      </c>
    </row>
    <row r="15" spans="1:7" x14ac:dyDescent="0.25">
      <c r="B15" s="1" t="s">
        <v>9</v>
      </c>
      <c r="C15" s="5">
        <v>44</v>
      </c>
      <c r="D15" s="5" t="s">
        <v>10</v>
      </c>
      <c r="E15" s="5">
        <v>31</v>
      </c>
      <c r="F15" s="7"/>
    </row>
    <row r="16" spans="1:7" x14ac:dyDescent="0.25">
      <c r="B16" s="1" t="s">
        <v>11</v>
      </c>
      <c r="C16" s="8">
        <v>18</v>
      </c>
      <c r="D16" s="8" t="s">
        <v>10</v>
      </c>
      <c r="E16" s="8">
        <v>9</v>
      </c>
      <c r="F16" s="7"/>
    </row>
    <row r="17" spans="1:9" x14ac:dyDescent="0.25">
      <c r="C17" s="9">
        <f>+C15/C16</f>
        <v>2.4444444444444446</v>
      </c>
      <c r="D17" s="7"/>
      <c r="E17" s="9">
        <f>+E15/E16</f>
        <v>3.4444444444444446</v>
      </c>
      <c r="F17" s="5">
        <v>6</v>
      </c>
    </row>
    <row r="18" spans="1:9" x14ac:dyDescent="0.25">
      <c r="C18" s="9">
        <f>+E15/C16</f>
        <v>1.7222222222222223</v>
      </c>
      <c r="D18" s="7"/>
      <c r="E18" s="9">
        <f>+C15/E16</f>
        <v>4.8888888888888893</v>
      </c>
      <c r="F18" s="7">
        <v>4</v>
      </c>
    </row>
    <row r="20" spans="1:9" s="3" customFormat="1" ht="12.75" x14ac:dyDescent="0.2">
      <c r="B20" s="3" t="s">
        <v>12</v>
      </c>
    </row>
    <row r="21" spans="1:9" ht="14.25" thickBot="1" x14ac:dyDescent="0.3">
      <c r="B21" s="64">
        <v>44</v>
      </c>
      <c r="C21" s="64"/>
      <c r="D21" s="64"/>
      <c r="E21" s="64"/>
      <c r="F21" s="10"/>
      <c r="G21" s="5">
        <f>+F17</f>
        <v>6</v>
      </c>
      <c r="H21" s="3" t="s">
        <v>13</v>
      </c>
    </row>
    <row r="22" spans="1:9" x14ac:dyDescent="0.25">
      <c r="B22" s="11">
        <v>1</v>
      </c>
      <c r="C22" s="45"/>
      <c r="D22" s="11"/>
      <c r="E22" s="45">
        <v>2</v>
      </c>
      <c r="F22" s="12"/>
      <c r="G22" s="13"/>
    </row>
    <row r="23" spans="1:9" x14ac:dyDescent="0.25">
      <c r="B23" s="42"/>
      <c r="C23" s="43"/>
      <c r="D23" s="42"/>
      <c r="E23" s="43"/>
      <c r="F23" s="16"/>
      <c r="G23" s="13"/>
    </row>
    <row r="24" spans="1:9" x14ac:dyDescent="0.25">
      <c r="B24" s="36">
        <v>2</v>
      </c>
      <c r="C24" s="44"/>
      <c r="D24" s="36"/>
      <c r="E24" s="44"/>
      <c r="F24" s="16"/>
      <c r="G24" s="13"/>
    </row>
    <row r="25" spans="1:9" x14ac:dyDescent="0.25">
      <c r="B25" s="42"/>
      <c r="C25" s="43"/>
      <c r="D25" s="42"/>
      <c r="E25" s="43"/>
      <c r="F25" s="17"/>
    </row>
    <row r="26" spans="1:9" x14ac:dyDescent="0.25">
      <c r="B26" s="36">
        <v>3</v>
      </c>
      <c r="C26" s="44"/>
      <c r="D26" s="36"/>
      <c r="E26" s="44"/>
      <c r="F26" s="16"/>
      <c r="G26" s="13"/>
    </row>
    <row r="27" spans="1:9" ht="14.25" thickBot="1" x14ac:dyDescent="0.3">
      <c r="B27" s="46"/>
      <c r="C27" s="19"/>
      <c r="D27" s="18"/>
      <c r="E27" s="19"/>
      <c r="F27" s="12"/>
      <c r="G27" s="13"/>
    </row>
    <row r="29" spans="1:9" x14ac:dyDescent="0.25">
      <c r="B29" s="3" t="s">
        <v>14</v>
      </c>
      <c r="E29" s="7">
        <v>47.5</v>
      </c>
      <c r="F29" s="7" t="s">
        <v>10</v>
      </c>
      <c r="G29" s="7">
        <v>33</v>
      </c>
      <c r="H29" s="2" t="s">
        <v>15</v>
      </c>
    </row>
    <row r="31" spans="1:9" s="3" customFormat="1" ht="25.5" x14ac:dyDescent="0.2">
      <c r="C31" s="5" t="s">
        <v>16</v>
      </c>
      <c r="D31" s="20" t="s">
        <v>17</v>
      </c>
      <c r="E31" s="5" t="s">
        <v>18</v>
      </c>
      <c r="F31" s="5" t="s">
        <v>19</v>
      </c>
      <c r="G31" s="5" t="s">
        <v>20</v>
      </c>
      <c r="H31" s="5" t="s">
        <v>21</v>
      </c>
      <c r="I31" s="5" t="s">
        <v>22</v>
      </c>
    </row>
    <row r="32" spans="1:9" ht="4.5" customHeight="1" x14ac:dyDescent="0.25">
      <c r="A32" s="1"/>
    </row>
    <row r="33" spans="1:9" x14ac:dyDescent="0.25">
      <c r="A33" s="3" t="s">
        <v>23</v>
      </c>
      <c r="C33" s="7">
        <f>+G8/G21</f>
        <v>8.3333333333333339</v>
      </c>
      <c r="D33" s="21">
        <v>9</v>
      </c>
      <c r="E33" s="7">
        <v>5</v>
      </c>
      <c r="F33" s="5">
        <f>+D33+E33</f>
        <v>14</v>
      </c>
      <c r="G33" s="22">
        <v>19</v>
      </c>
      <c r="H33" s="22">
        <v>8</v>
      </c>
      <c r="I33" s="23">
        <f>+(F33*G33)+(F33*H33)</f>
        <v>378</v>
      </c>
    </row>
    <row r="34" spans="1:9" ht="4.5" customHeight="1" x14ac:dyDescent="0.25">
      <c r="A34" s="1"/>
    </row>
    <row r="35" spans="1:9" x14ac:dyDescent="0.25">
      <c r="A35" s="3" t="s">
        <v>24</v>
      </c>
      <c r="C35" s="24">
        <f>+((0.47*0.33)*D33*2)*4</f>
        <v>11.167199999999999</v>
      </c>
      <c r="F35" s="5">
        <v>1</v>
      </c>
      <c r="G35" s="22"/>
      <c r="H35" s="25">
        <f>+F36</f>
        <v>550</v>
      </c>
      <c r="I35" s="23">
        <f>+(F35*G35)+(F35*H35)</f>
        <v>550</v>
      </c>
    </row>
    <row r="36" spans="1:9" x14ac:dyDescent="0.25">
      <c r="A36" s="2" t="s">
        <v>25</v>
      </c>
      <c r="F36" s="26">
        <v>550</v>
      </c>
    </row>
    <row r="37" spans="1:9" ht="4.5" customHeight="1" x14ac:dyDescent="0.25">
      <c r="A37" s="1"/>
    </row>
    <row r="38" spans="1:9" x14ac:dyDescent="0.25">
      <c r="A38" s="3" t="s">
        <v>26</v>
      </c>
      <c r="F38" s="5">
        <v>1</v>
      </c>
      <c r="G38" s="22"/>
      <c r="H38" s="22">
        <v>75</v>
      </c>
      <c r="I38" s="23">
        <f>+(F38*G38)+(F38*H38)</f>
        <v>75</v>
      </c>
    </row>
    <row r="39" spans="1:9" ht="4.5" customHeight="1" x14ac:dyDescent="0.25">
      <c r="A39" s="1"/>
    </row>
    <row r="40" spans="1:9" x14ac:dyDescent="0.25">
      <c r="A40" s="3" t="s">
        <v>51</v>
      </c>
      <c r="F40" s="5">
        <f>+G8</f>
        <v>50</v>
      </c>
      <c r="G40" s="22">
        <v>8</v>
      </c>
      <c r="H40" s="25">
        <v>0</v>
      </c>
      <c r="I40" s="23">
        <f>+(F40*G40)+(F40*H40)</f>
        <v>400</v>
      </c>
    </row>
    <row r="41" spans="1:9" ht="4.5" customHeight="1" x14ac:dyDescent="0.25">
      <c r="A41" s="1"/>
    </row>
    <row r="42" spans="1:9" x14ac:dyDescent="0.25">
      <c r="A42" s="3" t="s">
        <v>28</v>
      </c>
      <c r="F42" s="5">
        <v>0</v>
      </c>
      <c r="G42" s="22">
        <f>1350+400</f>
        <v>1750</v>
      </c>
      <c r="H42" s="22">
        <f>1350+400</f>
        <v>1750</v>
      </c>
      <c r="I42" s="23">
        <f>+(F42*G42)+(F42*H42)</f>
        <v>0</v>
      </c>
    </row>
    <row r="43" spans="1:9" ht="4.5" customHeight="1" x14ac:dyDescent="0.25">
      <c r="A43" s="1"/>
    </row>
    <row r="44" spans="1:9" x14ac:dyDescent="0.25">
      <c r="A44" s="3" t="s">
        <v>29</v>
      </c>
      <c r="F44" s="5">
        <v>0</v>
      </c>
      <c r="G44" s="22">
        <v>6</v>
      </c>
      <c r="H44" s="25">
        <v>0</v>
      </c>
      <c r="I44" s="23">
        <f>+(F44*G44)+(F44*H44)</f>
        <v>0</v>
      </c>
    </row>
    <row r="45" spans="1:9" ht="4.5" customHeight="1" x14ac:dyDescent="0.25">
      <c r="A45" s="1"/>
    </row>
    <row r="46" spans="1:9" x14ac:dyDescent="0.25">
      <c r="A46" s="3" t="s">
        <v>45</v>
      </c>
      <c r="F46" s="5">
        <f>+G8</f>
        <v>50</v>
      </c>
      <c r="G46" s="22">
        <v>2</v>
      </c>
      <c r="H46" s="25">
        <v>0</v>
      </c>
      <c r="I46" s="23">
        <f>+(F46*G46)+(F46*H46)</f>
        <v>100</v>
      </c>
    </row>
    <row r="47" spans="1:9" ht="4.5" customHeight="1" x14ac:dyDescent="0.25">
      <c r="A47" s="1"/>
    </row>
    <row r="48" spans="1:9" x14ac:dyDescent="0.25">
      <c r="A48" s="3" t="s">
        <v>31</v>
      </c>
      <c r="F48" s="5">
        <v>0</v>
      </c>
      <c r="G48" s="22"/>
      <c r="H48" s="25">
        <v>160</v>
      </c>
      <c r="I48" s="23">
        <f>+(F48*G48)+(F48*H48)</f>
        <v>0</v>
      </c>
    </row>
    <row r="49" spans="1:9" ht="4.5" customHeight="1" x14ac:dyDescent="0.25">
      <c r="A49" s="1"/>
    </row>
    <row r="53" spans="1:9" s="47" customFormat="1" x14ac:dyDescent="0.25">
      <c r="H53" s="49" t="s">
        <v>32</v>
      </c>
      <c r="I53" s="50">
        <f>SUM(I33:I52)</f>
        <v>1503</v>
      </c>
    </row>
    <row r="54" spans="1:9" s="47" customFormat="1" x14ac:dyDescent="0.25">
      <c r="H54" s="49" t="s">
        <v>33</v>
      </c>
      <c r="I54" s="51">
        <v>1.5</v>
      </c>
    </row>
    <row r="55" spans="1:9" x14ac:dyDescent="0.25">
      <c r="H55" s="1"/>
      <c r="I55" s="7"/>
    </row>
    <row r="56" spans="1:9" x14ac:dyDescent="0.25">
      <c r="G56" s="29"/>
      <c r="H56" s="30" t="s">
        <v>34</v>
      </c>
      <c r="I56" s="31">
        <f>+I53*I54</f>
        <v>2254.5</v>
      </c>
    </row>
    <row r="57" spans="1:9" x14ac:dyDescent="0.25">
      <c r="G57" s="29"/>
      <c r="H57" s="30" t="s">
        <v>35</v>
      </c>
      <c r="I57" s="31">
        <f>+I56/G8</f>
        <v>45.09</v>
      </c>
    </row>
    <row r="59" spans="1:9" x14ac:dyDescent="0.25">
      <c r="H59" s="1" t="s">
        <v>33</v>
      </c>
      <c r="I59" s="32">
        <f>+I56-I53</f>
        <v>751.5</v>
      </c>
    </row>
    <row r="60" spans="1:9" x14ac:dyDescent="0.25">
      <c r="G60" s="33"/>
      <c r="H60" s="34" t="s">
        <v>36</v>
      </c>
      <c r="I60" s="35">
        <f>+(I56/100)*2.5</f>
        <v>56.362500000000004</v>
      </c>
    </row>
  </sheetData>
  <mergeCells count="1">
    <mergeCell ref="B21:E21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opLeftCell="A29" workbookViewId="0">
      <selection activeCell="I61" sqref="I61"/>
    </sheetView>
  </sheetViews>
  <sheetFormatPr baseColWidth="10" defaultRowHeight="13.5" x14ac:dyDescent="0.25"/>
  <cols>
    <col min="1" max="1" width="15.28515625" style="2" customWidth="1"/>
    <col min="2" max="2" width="11.42578125" style="2"/>
    <col min="3" max="3" width="11" style="2" customWidth="1"/>
    <col min="4" max="4" width="11.42578125" style="2"/>
    <col min="5" max="8" width="11.140625" style="2" customWidth="1"/>
    <col min="9" max="9" width="13.140625" style="2" customWidth="1"/>
    <col min="10" max="16384" width="11.42578125" style="2"/>
  </cols>
  <sheetData>
    <row r="1" spans="1:7" x14ac:dyDescent="0.25">
      <c r="A1" s="1" t="s">
        <v>0</v>
      </c>
      <c r="B1" s="2" t="s">
        <v>1</v>
      </c>
    </row>
    <row r="2" spans="1:7" x14ac:dyDescent="0.25">
      <c r="A2" s="1"/>
    </row>
    <row r="3" spans="1:7" x14ac:dyDescent="0.25">
      <c r="A3" s="1" t="s">
        <v>2</v>
      </c>
      <c r="B3" s="3" t="s">
        <v>37</v>
      </c>
    </row>
    <row r="4" spans="1:7" ht="4.5" customHeight="1" x14ac:dyDescent="0.25">
      <c r="A4" s="1"/>
    </row>
    <row r="5" spans="1:7" x14ac:dyDescent="0.25">
      <c r="A5" s="1" t="s">
        <v>3</v>
      </c>
      <c r="B5" s="4" t="s">
        <v>61</v>
      </c>
    </row>
    <row r="6" spans="1:7" x14ac:dyDescent="0.25">
      <c r="A6" s="3"/>
    </row>
    <row r="7" spans="1:7" x14ac:dyDescent="0.25">
      <c r="A7" s="3" t="s">
        <v>4</v>
      </c>
      <c r="G7" s="3" t="s">
        <v>5</v>
      </c>
    </row>
    <row r="8" spans="1:7" x14ac:dyDescent="0.25">
      <c r="B8" s="3" t="s">
        <v>38</v>
      </c>
      <c r="G8" s="5">
        <v>250</v>
      </c>
    </row>
    <row r="9" spans="1:7" x14ac:dyDescent="0.25">
      <c r="B9" s="6" t="s">
        <v>39</v>
      </c>
    </row>
    <row r="10" spans="1:7" x14ac:dyDescent="0.25">
      <c r="B10" s="6" t="s">
        <v>40</v>
      </c>
    </row>
    <row r="11" spans="1:7" x14ac:dyDescent="0.25">
      <c r="B11" s="2" t="s">
        <v>6</v>
      </c>
    </row>
    <row r="12" spans="1:7" x14ac:dyDescent="0.25">
      <c r="B12" s="2" t="s">
        <v>7</v>
      </c>
    </row>
    <row r="13" spans="1:7" x14ac:dyDescent="0.25">
      <c r="B13" s="2" t="s">
        <v>8</v>
      </c>
    </row>
    <row r="15" spans="1:7" x14ac:dyDescent="0.25">
      <c r="B15" s="1" t="s">
        <v>9</v>
      </c>
      <c r="C15" s="5">
        <v>44</v>
      </c>
      <c r="D15" s="5" t="s">
        <v>10</v>
      </c>
      <c r="E15" s="5">
        <v>31</v>
      </c>
      <c r="F15" s="7"/>
    </row>
    <row r="16" spans="1:7" x14ac:dyDescent="0.25">
      <c r="B16" s="1" t="s">
        <v>11</v>
      </c>
      <c r="C16" s="8">
        <v>10</v>
      </c>
      <c r="D16" s="8" t="s">
        <v>10</v>
      </c>
      <c r="E16" s="8">
        <v>6</v>
      </c>
      <c r="F16" s="7"/>
    </row>
    <row r="17" spans="2:9" x14ac:dyDescent="0.25">
      <c r="C17" s="9">
        <f>+C15/C16</f>
        <v>4.4000000000000004</v>
      </c>
      <c r="D17" s="7"/>
      <c r="E17" s="9">
        <f>+E15/E16</f>
        <v>5.166666666666667</v>
      </c>
      <c r="F17" s="7">
        <v>20</v>
      </c>
    </row>
    <row r="18" spans="2:9" x14ac:dyDescent="0.25">
      <c r="C18" s="9">
        <f>+E15/C16</f>
        <v>3.1</v>
      </c>
      <c r="D18" s="7"/>
      <c r="E18" s="9">
        <f>+C15/E16</f>
        <v>7.333333333333333</v>
      </c>
      <c r="F18" s="5">
        <v>21</v>
      </c>
    </row>
    <row r="20" spans="2:9" s="3" customFormat="1" ht="12.75" x14ac:dyDescent="0.2">
      <c r="B20" s="3" t="s">
        <v>12</v>
      </c>
    </row>
    <row r="21" spans="2:9" ht="14.25" thickBot="1" x14ac:dyDescent="0.3">
      <c r="B21" s="64">
        <v>44</v>
      </c>
      <c r="C21" s="64"/>
      <c r="D21" s="64"/>
      <c r="E21" s="64"/>
      <c r="F21" s="10"/>
      <c r="G21" s="5">
        <f>+F18</f>
        <v>21</v>
      </c>
      <c r="H21" s="3" t="s">
        <v>13</v>
      </c>
    </row>
    <row r="22" spans="2:9" x14ac:dyDescent="0.25">
      <c r="B22" s="37">
        <v>1</v>
      </c>
      <c r="C22" s="40">
        <v>2</v>
      </c>
      <c r="D22" s="40">
        <v>3</v>
      </c>
      <c r="F22" s="12"/>
      <c r="G22" s="13"/>
    </row>
    <row r="23" spans="2:9" x14ac:dyDescent="0.25">
      <c r="B23" s="38">
        <v>2</v>
      </c>
      <c r="C23" s="39"/>
      <c r="D23" s="39"/>
      <c r="F23" s="16"/>
      <c r="G23" s="13"/>
    </row>
    <row r="24" spans="2:9" x14ac:dyDescent="0.25">
      <c r="B24" s="38">
        <v>3</v>
      </c>
      <c r="C24" s="39"/>
      <c r="D24" s="39"/>
      <c r="F24" s="16"/>
      <c r="G24" s="13"/>
    </row>
    <row r="25" spans="2:9" x14ac:dyDescent="0.25">
      <c r="B25" s="38">
        <v>4</v>
      </c>
      <c r="C25" s="39"/>
      <c r="D25" s="39"/>
      <c r="F25" s="17"/>
    </row>
    <row r="26" spans="2:9" x14ac:dyDescent="0.25">
      <c r="B26" s="38">
        <v>5</v>
      </c>
      <c r="C26" s="39"/>
      <c r="D26" s="39"/>
      <c r="F26" s="12"/>
      <c r="G26" s="13"/>
    </row>
    <row r="27" spans="2:9" x14ac:dyDescent="0.25">
      <c r="B27" s="38">
        <v>6</v>
      </c>
      <c r="C27" s="39"/>
      <c r="D27" s="39"/>
      <c r="F27" s="16"/>
      <c r="G27" s="13"/>
    </row>
    <row r="28" spans="2:9" ht="14.25" thickBot="1" x14ac:dyDescent="0.3">
      <c r="B28" s="41">
        <v>7</v>
      </c>
      <c r="C28" s="19"/>
      <c r="D28" s="19"/>
      <c r="F28" s="12"/>
      <c r="G28" s="13"/>
    </row>
    <row r="30" spans="2:9" x14ac:dyDescent="0.25">
      <c r="B30" s="3" t="s">
        <v>14</v>
      </c>
      <c r="E30" s="7">
        <v>47.5</v>
      </c>
      <c r="F30" s="7" t="s">
        <v>10</v>
      </c>
      <c r="G30" s="7">
        <v>33</v>
      </c>
      <c r="H30" s="2" t="s">
        <v>15</v>
      </c>
    </row>
    <row r="32" spans="2:9" s="3" customFormat="1" ht="25.5" x14ac:dyDescent="0.2">
      <c r="C32" s="5" t="s">
        <v>16</v>
      </c>
      <c r="D32" s="20" t="s">
        <v>17</v>
      </c>
      <c r="E32" s="5" t="s">
        <v>18</v>
      </c>
      <c r="F32" s="5" t="s">
        <v>19</v>
      </c>
      <c r="G32" s="5" t="s">
        <v>20</v>
      </c>
      <c r="H32" s="5" t="s">
        <v>21</v>
      </c>
      <c r="I32" s="5" t="s">
        <v>22</v>
      </c>
    </row>
    <row r="33" spans="1:9" ht="4.5" customHeight="1" x14ac:dyDescent="0.25">
      <c r="A33" s="1"/>
    </row>
    <row r="34" spans="1:9" x14ac:dyDescent="0.25">
      <c r="A34" s="3" t="s">
        <v>23</v>
      </c>
      <c r="C34" s="7">
        <f>+G8/G21</f>
        <v>11.904761904761905</v>
      </c>
      <c r="D34" s="21">
        <v>12</v>
      </c>
      <c r="E34" s="7">
        <v>8</v>
      </c>
      <c r="F34" s="5">
        <f>+D34+E34</f>
        <v>20</v>
      </c>
      <c r="G34" s="22">
        <v>12</v>
      </c>
      <c r="H34" s="22">
        <v>8</v>
      </c>
      <c r="I34" s="23">
        <f>+(F34*G34)+(F34*H34)</f>
        <v>400</v>
      </c>
    </row>
    <row r="35" spans="1:9" ht="4.5" customHeight="1" x14ac:dyDescent="0.25">
      <c r="A35" s="1"/>
    </row>
    <row r="36" spans="1:9" x14ac:dyDescent="0.25">
      <c r="A36" s="3" t="s">
        <v>24</v>
      </c>
      <c r="C36" s="24">
        <f>+((0.47*0.33)*D34*2)*4</f>
        <v>14.889599999999998</v>
      </c>
      <c r="F36" s="5">
        <v>1</v>
      </c>
      <c r="G36" s="22"/>
      <c r="H36" s="25">
        <f>+F37</f>
        <v>550</v>
      </c>
      <c r="I36" s="23">
        <f>+(F36*G36)+(F36*H36)</f>
        <v>550</v>
      </c>
    </row>
    <row r="37" spans="1:9" x14ac:dyDescent="0.25">
      <c r="A37" s="2" t="s">
        <v>25</v>
      </c>
      <c r="F37" s="26">
        <v>550</v>
      </c>
    </row>
    <row r="38" spans="1:9" ht="4.5" customHeight="1" x14ac:dyDescent="0.25">
      <c r="A38" s="1"/>
    </row>
    <row r="39" spans="1:9" x14ac:dyDescent="0.25">
      <c r="A39" s="3" t="s">
        <v>26</v>
      </c>
      <c r="F39" s="5">
        <v>1</v>
      </c>
      <c r="G39" s="22"/>
      <c r="H39" s="22">
        <v>75</v>
      </c>
      <c r="I39" s="23">
        <f>+(F39*G39)+(F39*H39)</f>
        <v>75</v>
      </c>
    </row>
    <row r="40" spans="1:9" ht="4.5" customHeight="1" x14ac:dyDescent="0.25">
      <c r="A40" s="1"/>
    </row>
    <row r="41" spans="1:9" x14ac:dyDescent="0.25">
      <c r="A41" s="3" t="s">
        <v>27</v>
      </c>
      <c r="F41" s="5">
        <v>0</v>
      </c>
      <c r="G41" s="22">
        <v>145</v>
      </c>
      <c r="H41" s="25">
        <v>145</v>
      </c>
      <c r="I41" s="23">
        <f>+(F41*G41)+(F41*H41)</f>
        <v>0</v>
      </c>
    </row>
    <row r="42" spans="1:9" ht="4.5" customHeight="1" x14ac:dyDescent="0.25">
      <c r="A42" s="1"/>
    </row>
    <row r="43" spans="1:9" x14ac:dyDescent="0.25">
      <c r="A43" s="3" t="s">
        <v>28</v>
      </c>
      <c r="F43" s="5">
        <v>0</v>
      </c>
      <c r="G43" s="22">
        <f>1350+400</f>
        <v>1750</v>
      </c>
      <c r="H43" s="22">
        <f>1350+400</f>
        <v>1750</v>
      </c>
      <c r="I43" s="23">
        <f>+(F43*G43)+(F43*H43)</f>
        <v>0</v>
      </c>
    </row>
    <row r="44" spans="1:9" ht="4.5" customHeight="1" x14ac:dyDescent="0.25">
      <c r="A44" s="1"/>
    </row>
    <row r="45" spans="1:9" x14ac:dyDescent="0.25">
      <c r="A45" s="3" t="s">
        <v>29</v>
      </c>
      <c r="F45" s="5">
        <v>0</v>
      </c>
      <c r="G45" s="22">
        <v>6</v>
      </c>
      <c r="H45" s="25">
        <v>0</v>
      </c>
      <c r="I45" s="23">
        <f>+(F45*G45)+(F45*H45)</f>
        <v>0</v>
      </c>
    </row>
    <row r="46" spans="1:9" ht="4.5" customHeight="1" x14ac:dyDescent="0.25">
      <c r="A46" s="1"/>
    </row>
    <row r="47" spans="1:9" x14ac:dyDescent="0.25">
      <c r="A47" s="3" t="s">
        <v>30</v>
      </c>
      <c r="F47" s="5">
        <v>1</v>
      </c>
      <c r="G47" s="22">
        <v>50</v>
      </c>
      <c r="H47" s="25">
        <v>0</v>
      </c>
      <c r="I47" s="23">
        <f>+(F47*G47)+(F47*H47)</f>
        <v>50</v>
      </c>
    </row>
    <row r="48" spans="1:9" ht="4.5" customHeight="1" x14ac:dyDescent="0.25">
      <c r="A48" s="1"/>
    </row>
    <row r="49" spans="1:9" x14ac:dyDescent="0.25">
      <c r="A49" s="3" t="s">
        <v>31</v>
      </c>
      <c r="F49" s="5">
        <v>1</v>
      </c>
      <c r="G49" s="22"/>
      <c r="H49" s="25">
        <v>160</v>
      </c>
      <c r="I49" s="23">
        <f>+(F49*G49)+(F49*H49)</f>
        <v>160</v>
      </c>
    </row>
    <row r="50" spans="1:9" ht="4.5" customHeight="1" x14ac:dyDescent="0.25">
      <c r="A50" s="1"/>
    </row>
    <row r="54" spans="1:9" x14ac:dyDescent="0.25">
      <c r="H54" s="1" t="s">
        <v>32</v>
      </c>
      <c r="I54" s="27">
        <f>SUM(I34:I53)</f>
        <v>1235</v>
      </c>
    </row>
    <row r="55" spans="1:9" x14ac:dyDescent="0.25">
      <c r="H55" s="1" t="s">
        <v>33</v>
      </c>
      <c r="I55" s="28">
        <v>1.5</v>
      </c>
    </row>
    <row r="56" spans="1:9" x14ac:dyDescent="0.25">
      <c r="H56" s="1"/>
      <c r="I56" s="7"/>
    </row>
    <row r="57" spans="1:9" x14ac:dyDescent="0.25">
      <c r="G57" s="29"/>
      <c r="H57" s="30" t="s">
        <v>34</v>
      </c>
      <c r="I57" s="31">
        <f>+I54*I55</f>
        <v>1852.5</v>
      </c>
    </row>
    <row r="58" spans="1:9" x14ac:dyDescent="0.25">
      <c r="G58" s="29"/>
      <c r="H58" s="30" t="s">
        <v>35</v>
      </c>
      <c r="I58" s="31">
        <f>+I57/G8</f>
        <v>7.41</v>
      </c>
    </row>
    <row r="60" spans="1:9" x14ac:dyDescent="0.25">
      <c r="H60" s="1" t="s">
        <v>33</v>
      </c>
      <c r="I60" s="32">
        <f>+I57-I54</f>
        <v>617.5</v>
      </c>
    </row>
    <row r="61" spans="1:9" x14ac:dyDescent="0.25">
      <c r="G61" s="33"/>
      <c r="H61" s="34" t="s">
        <v>36</v>
      </c>
      <c r="I61" s="35">
        <f>+(I57/100)*2.5</f>
        <v>46.3125</v>
      </c>
    </row>
  </sheetData>
  <mergeCells count="1">
    <mergeCell ref="B21:E21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opLeftCell="A27" workbookViewId="0">
      <selection activeCell="G40" sqref="G40"/>
    </sheetView>
  </sheetViews>
  <sheetFormatPr baseColWidth="10" defaultRowHeight="13.5" x14ac:dyDescent="0.25"/>
  <cols>
    <col min="1" max="1" width="15.28515625" style="2" customWidth="1"/>
    <col min="2" max="2" width="11.42578125" style="2"/>
    <col min="3" max="3" width="11" style="2" customWidth="1"/>
    <col min="4" max="4" width="11.42578125" style="2"/>
    <col min="5" max="8" width="11.140625" style="2" customWidth="1"/>
    <col min="9" max="9" width="13.140625" style="2" customWidth="1"/>
    <col min="10" max="16384" width="11.42578125" style="2"/>
  </cols>
  <sheetData>
    <row r="1" spans="1:7" x14ac:dyDescent="0.25">
      <c r="A1" s="1" t="s">
        <v>0</v>
      </c>
      <c r="B1" s="2" t="s">
        <v>1</v>
      </c>
    </row>
    <row r="2" spans="1:7" x14ac:dyDescent="0.25">
      <c r="A2" s="1"/>
    </row>
    <row r="3" spans="1:7" x14ac:dyDescent="0.25">
      <c r="A3" s="1" t="s">
        <v>2</v>
      </c>
      <c r="B3" s="3" t="s">
        <v>37</v>
      </c>
    </row>
    <row r="4" spans="1:7" ht="4.5" customHeight="1" x14ac:dyDescent="0.25">
      <c r="A4" s="1"/>
    </row>
    <row r="5" spans="1:7" x14ac:dyDescent="0.25">
      <c r="A5" s="1" t="s">
        <v>3</v>
      </c>
      <c r="B5" s="4" t="s">
        <v>41</v>
      </c>
    </row>
    <row r="6" spans="1:7" x14ac:dyDescent="0.25">
      <c r="A6" s="3"/>
    </row>
    <row r="7" spans="1:7" x14ac:dyDescent="0.25">
      <c r="A7" s="3" t="s">
        <v>4</v>
      </c>
      <c r="G7" s="3" t="s">
        <v>5</v>
      </c>
    </row>
    <row r="8" spans="1:7" x14ac:dyDescent="0.25">
      <c r="B8" s="63" t="s">
        <v>60</v>
      </c>
      <c r="G8" s="5">
        <v>50</v>
      </c>
    </row>
    <row r="9" spans="1:7" x14ac:dyDescent="0.25">
      <c r="B9" s="6" t="s">
        <v>46</v>
      </c>
      <c r="G9" s="5"/>
    </row>
    <row r="10" spans="1:7" x14ac:dyDescent="0.25">
      <c r="B10" s="6" t="s">
        <v>47</v>
      </c>
    </row>
    <row r="11" spans="1:7" x14ac:dyDescent="0.25">
      <c r="B11" s="6" t="s">
        <v>58</v>
      </c>
    </row>
    <row r="12" spans="1:7" x14ac:dyDescent="0.25">
      <c r="B12" s="2" t="s">
        <v>6</v>
      </c>
    </row>
    <row r="13" spans="1:7" x14ac:dyDescent="0.25">
      <c r="B13" s="2" t="s">
        <v>49</v>
      </c>
    </row>
    <row r="14" spans="1:7" x14ac:dyDescent="0.25">
      <c r="B14" s="2" t="s">
        <v>50</v>
      </c>
    </row>
    <row r="16" spans="1:7" x14ac:dyDescent="0.25">
      <c r="B16" s="1" t="s">
        <v>9</v>
      </c>
      <c r="C16" s="5">
        <v>44</v>
      </c>
      <c r="D16" s="5" t="s">
        <v>10</v>
      </c>
      <c r="E16" s="5">
        <v>31</v>
      </c>
      <c r="F16" s="7"/>
    </row>
    <row r="17" spans="2:9" x14ac:dyDescent="0.25">
      <c r="B17" s="1" t="s">
        <v>11</v>
      </c>
      <c r="C17" s="8">
        <v>21.5</v>
      </c>
      <c r="D17" s="8" t="s">
        <v>10</v>
      </c>
      <c r="E17" s="8">
        <v>28</v>
      </c>
      <c r="F17" s="7"/>
    </row>
    <row r="18" spans="2:9" x14ac:dyDescent="0.25">
      <c r="C18" s="9">
        <f>+C16/C17</f>
        <v>2.0465116279069768</v>
      </c>
      <c r="D18" s="7"/>
      <c r="E18" s="9">
        <f>+E16/E17</f>
        <v>1.1071428571428572</v>
      </c>
      <c r="F18" s="5">
        <v>2</v>
      </c>
    </row>
    <row r="19" spans="2:9" x14ac:dyDescent="0.25">
      <c r="C19" s="9">
        <f>+E16/C17</f>
        <v>1.441860465116279</v>
      </c>
      <c r="D19" s="7"/>
      <c r="E19" s="9">
        <f>+C16/E17</f>
        <v>1.5714285714285714</v>
      </c>
      <c r="F19" s="7">
        <v>1</v>
      </c>
    </row>
    <row r="21" spans="2:9" s="3" customFormat="1" ht="12.75" x14ac:dyDescent="0.2">
      <c r="B21" s="3" t="s">
        <v>12</v>
      </c>
    </row>
    <row r="22" spans="2:9" ht="14.25" thickBot="1" x14ac:dyDescent="0.3">
      <c r="B22" s="64">
        <v>44</v>
      </c>
      <c r="C22" s="64"/>
      <c r="D22" s="64"/>
      <c r="E22" s="64"/>
      <c r="F22" s="10"/>
      <c r="G22" s="5">
        <f>+F18</f>
        <v>2</v>
      </c>
      <c r="H22" s="3" t="s">
        <v>13</v>
      </c>
    </row>
    <row r="23" spans="2:9" x14ac:dyDescent="0.25">
      <c r="B23" s="11"/>
      <c r="C23" s="45"/>
      <c r="D23" s="11"/>
      <c r="E23" s="45"/>
      <c r="F23" s="12"/>
      <c r="G23" s="13"/>
    </row>
    <row r="24" spans="2:9" x14ac:dyDescent="0.25">
      <c r="B24" s="14"/>
      <c r="C24" s="15"/>
      <c r="D24" s="14"/>
      <c r="E24" s="15"/>
      <c r="F24" s="16"/>
      <c r="G24" s="13"/>
    </row>
    <row r="25" spans="2:9" x14ac:dyDescent="0.25">
      <c r="B25" s="14">
        <v>1</v>
      </c>
      <c r="C25" s="15"/>
      <c r="D25" s="14"/>
      <c r="E25" s="15">
        <v>2</v>
      </c>
      <c r="F25" s="16"/>
      <c r="G25" s="13"/>
    </row>
    <row r="26" spans="2:9" x14ac:dyDescent="0.25">
      <c r="B26" s="14"/>
      <c r="C26" s="15"/>
      <c r="D26" s="14"/>
      <c r="E26" s="15"/>
      <c r="F26" s="17"/>
    </row>
    <row r="27" spans="2:9" x14ac:dyDescent="0.25">
      <c r="B27" s="14"/>
      <c r="C27" s="15"/>
      <c r="D27" s="14"/>
      <c r="E27" s="15"/>
      <c r="F27" s="16"/>
      <c r="G27" s="13"/>
    </row>
    <row r="28" spans="2:9" ht="14.25" thickBot="1" x14ac:dyDescent="0.3">
      <c r="B28" s="46"/>
      <c r="C28" s="19"/>
      <c r="D28" s="18"/>
      <c r="E28" s="19"/>
      <c r="F28" s="12"/>
      <c r="G28" s="13"/>
    </row>
    <row r="30" spans="2:9" x14ac:dyDescent="0.25">
      <c r="B30" s="3" t="s">
        <v>14</v>
      </c>
      <c r="E30" s="7">
        <v>47.5</v>
      </c>
      <c r="F30" s="7" t="s">
        <v>10</v>
      </c>
      <c r="G30" s="7">
        <v>33</v>
      </c>
      <c r="H30" s="2" t="s">
        <v>15</v>
      </c>
    </row>
    <row r="32" spans="2:9" s="3" customFormat="1" ht="25.5" x14ac:dyDescent="0.2">
      <c r="C32" s="5" t="s">
        <v>16</v>
      </c>
      <c r="D32" s="20" t="s">
        <v>17</v>
      </c>
      <c r="E32" s="5" t="s">
        <v>18</v>
      </c>
      <c r="F32" s="5" t="s">
        <v>19</v>
      </c>
      <c r="G32" s="5" t="s">
        <v>20</v>
      </c>
      <c r="H32" s="5" t="s">
        <v>21</v>
      </c>
      <c r="I32" s="5" t="s">
        <v>22</v>
      </c>
    </row>
    <row r="33" spans="1:9" ht="4.5" customHeight="1" x14ac:dyDescent="0.25">
      <c r="A33" s="1"/>
    </row>
    <row r="34" spans="1:9" x14ac:dyDescent="0.25">
      <c r="A34" s="3" t="s">
        <v>23</v>
      </c>
      <c r="C34" s="7">
        <f>+G8/G22</f>
        <v>25</v>
      </c>
      <c r="D34" s="21">
        <v>25</v>
      </c>
      <c r="E34" s="7">
        <v>5</v>
      </c>
      <c r="F34" s="5">
        <f>+D34+E34</f>
        <v>30</v>
      </c>
      <c r="G34" s="22">
        <v>16</v>
      </c>
      <c r="H34" s="22">
        <v>8</v>
      </c>
      <c r="I34" s="23">
        <f>+(F34*G34)+(F34*H34)</f>
        <v>720</v>
      </c>
    </row>
    <row r="35" spans="1:9" ht="4.5" customHeight="1" x14ac:dyDescent="0.25">
      <c r="A35" s="1"/>
    </row>
    <row r="36" spans="1:9" x14ac:dyDescent="0.25">
      <c r="A36" s="3" t="s">
        <v>24</v>
      </c>
      <c r="C36" s="24">
        <f>+((0.47*0.33)*D34*2)*4</f>
        <v>31.019999999999996</v>
      </c>
      <c r="F36" s="5">
        <v>0</v>
      </c>
      <c r="G36" s="22"/>
      <c r="H36" s="25">
        <f>+F37</f>
        <v>550</v>
      </c>
      <c r="I36" s="23">
        <f>+(F36*G36)+(F36*H36)</f>
        <v>0</v>
      </c>
    </row>
    <row r="37" spans="1:9" x14ac:dyDescent="0.25">
      <c r="A37" s="2" t="s">
        <v>25</v>
      </c>
      <c r="F37" s="26">
        <v>550</v>
      </c>
    </row>
    <row r="38" spans="1:9" ht="4.5" customHeight="1" x14ac:dyDescent="0.25">
      <c r="A38" s="1"/>
    </row>
    <row r="39" spans="1:9" x14ac:dyDescent="0.25">
      <c r="A39" s="3" t="s">
        <v>26</v>
      </c>
      <c r="F39" s="5">
        <v>1</v>
      </c>
      <c r="G39" s="22"/>
      <c r="H39" s="22">
        <v>75</v>
      </c>
      <c r="I39" s="23">
        <f>+(F39*G39)+(F39*H39)</f>
        <v>75</v>
      </c>
    </row>
    <row r="40" spans="1:9" ht="4.5" customHeight="1" x14ac:dyDescent="0.25">
      <c r="A40" s="1"/>
    </row>
    <row r="41" spans="1:9" x14ac:dyDescent="0.25">
      <c r="A41" s="3" t="s">
        <v>53</v>
      </c>
      <c r="F41" s="5">
        <v>1</v>
      </c>
      <c r="G41" s="22">
        <v>600</v>
      </c>
      <c r="H41" s="25">
        <v>0</v>
      </c>
      <c r="I41" s="23">
        <f>+(F41*G41)+(F41*H41)</f>
        <v>600</v>
      </c>
    </row>
    <row r="42" spans="1:9" ht="4.5" customHeight="1" x14ac:dyDescent="0.25">
      <c r="A42" s="1"/>
    </row>
    <row r="43" spans="1:9" x14ac:dyDescent="0.25">
      <c r="A43" s="3" t="s">
        <v>52</v>
      </c>
      <c r="F43" s="5">
        <v>1</v>
      </c>
      <c r="G43" s="22">
        <v>145</v>
      </c>
      <c r="H43" s="25">
        <v>145</v>
      </c>
      <c r="I43" s="23">
        <f>+(F43*G43)+(F43*H43)</f>
        <v>290</v>
      </c>
    </row>
    <row r="44" spans="1:9" ht="4.5" customHeight="1" x14ac:dyDescent="0.25">
      <c r="A44" s="1"/>
    </row>
    <row r="45" spans="1:9" x14ac:dyDescent="0.25">
      <c r="A45" s="3" t="s">
        <v>29</v>
      </c>
      <c r="F45" s="5">
        <v>50</v>
      </c>
      <c r="G45" s="22">
        <v>12</v>
      </c>
      <c r="H45" s="25">
        <v>0</v>
      </c>
      <c r="I45" s="23">
        <f>+(F45*G45)+(F45*H45)</f>
        <v>600</v>
      </c>
    </row>
    <row r="46" spans="1:9" ht="4.5" customHeight="1" x14ac:dyDescent="0.25">
      <c r="A46" s="1"/>
    </row>
    <row r="47" spans="1:9" x14ac:dyDescent="0.25">
      <c r="A47" s="3" t="s">
        <v>45</v>
      </c>
      <c r="F47" s="5">
        <v>0</v>
      </c>
      <c r="G47" s="22">
        <v>2</v>
      </c>
      <c r="H47" s="25">
        <v>0</v>
      </c>
      <c r="I47" s="23">
        <f>+(F47*G47)+(F47*H47)</f>
        <v>0</v>
      </c>
    </row>
    <row r="48" spans="1:9" ht="4.5" customHeight="1" x14ac:dyDescent="0.25">
      <c r="A48" s="1"/>
    </row>
    <row r="49" spans="1:9" x14ac:dyDescent="0.25">
      <c r="A49" s="3" t="s">
        <v>31</v>
      </c>
      <c r="F49" s="5">
        <v>1</v>
      </c>
      <c r="G49" s="22"/>
      <c r="H49" s="25">
        <v>180</v>
      </c>
      <c r="I49" s="23">
        <f>+(F49*G49)+(F49*H49)</f>
        <v>180</v>
      </c>
    </row>
    <row r="50" spans="1:9" ht="4.5" customHeight="1" x14ac:dyDescent="0.25">
      <c r="A50" s="1"/>
    </row>
    <row r="54" spans="1:9" s="47" customFormat="1" x14ac:dyDescent="0.25">
      <c r="B54" s="53" t="s">
        <v>54</v>
      </c>
      <c r="D54" s="48">
        <f>+'Esquela Inv. Sulfa ok'!I53</f>
        <v>1503</v>
      </c>
      <c r="H54" s="49" t="s">
        <v>32</v>
      </c>
      <c r="I54" s="50">
        <f>SUM(I34:I53)</f>
        <v>2465</v>
      </c>
    </row>
    <row r="55" spans="1:9" s="47" customFormat="1" x14ac:dyDescent="0.25">
      <c r="C55" s="47" t="s">
        <v>55</v>
      </c>
      <c r="D55" s="48">
        <f>+D54+I54</f>
        <v>3968</v>
      </c>
      <c r="H55" s="49" t="s">
        <v>33</v>
      </c>
      <c r="I55" s="51">
        <v>1.5</v>
      </c>
    </row>
    <row r="56" spans="1:9" s="47" customFormat="1" x14ac:dyDescent="0.25">
      <c r="H56" s="49"/>
      <c r="I56" s="52"/>
    </row>
    <row r="57" spans="1:9" s="54" customFormat="1" x14ac:dyDescent="0.25">
      <c r="D57" s="55">
        <f>+'Esquela Inv. impo'!I53</f>
        <v>911</v>
      </c>
      <c r="G57" s="56"/>
      <c r="H57" s="57" t="s">
        <v>34</v>
      </c>
      <c r="I57" s="58">
        <f>+I54*I55</f>
        <v>3697.5</v>
      </c>
    </row>
    <row r="58" spans="1:9" s="54" customFormat="1" x14ac:dyDescent="0.25">
      <c r="D58" s="55">
        <f>+'Esquela Inv. impo'!I57</f>
        <v>27.33</v>
      </c>
      <c r="G58" s="56"/>
      <c r="H58" s="57" t="s">
        <v>35</v>
      </c>
      <c r="I58" s="58">
        <f>+I57/G8</f>
        <v>73.95</v>
      </c>
    </row>
    <row r="60" spans="1:9" x14ac:dyDescent="0.25">
      <c r="C60" s="61" t="s">
        <v>56</v>
      </c>
      <c r="D60" s="59">
        <f>+D57+I57</f>
        <v>4608.5</v>
      </c>
      <c r="H60" s="1" t="s">
        <v>33</v>
      </c>
      <c r="I60" s="32">
        <f>+I57-I54</f>
        <v>1232.5</v>
      </c>
    </row>
    <row r="61" spans="1:9" x14ac:dyDescent="0.25">
      <c r="C61" s="61" t="s">
        <v>57</v>
      </c>
      <c r="D61" s="60">
        <f>+D60/G8</f>
        <v>92.17</v>
      </c>
      <c r="G61" s="33"/>
      <c r="H61" s="34" t="s">
        <v>36</v>
      </c>
      <c r="I61" s="35">
        <f>+(I57/100)*2.5</f>
        <v>92.4375</v>
      </c>
    </row>
  </sheetData>
  <mergeCells count="1">
    <mergeCell ref="B22:E22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topLeftCell="A27" workbookViewId="0">
      <selection activeCell="F40" sqref="F40"/>
    </sheetView>
  </sheetViews>
  <sheetFormatPr baseColWidth="10" defaultRowHeight="13.5" x14ac:dyDescent="0.25"/>
  <cols>
    <col min="1" max="1" width="15.28515625" style="2" customWidth="1"/>
    <col min="2" max="2" width="11.42578125" style="2"/>
    <col min="3" max="3" width="11" style="2" customWidth="1"/>
    <col min="4" max="4" width="11.42578125" style="2"/>
    <col min="5" max="8" width="11.140625" style="2" customWidth="1"/>
    <col min="9" max="9" width="13.140625" style="2" customWidth="1"/>
    <col min="10" max="16384" width="11.42578125" style="2"/>
  </cols>
  <sheetData>
    <row r="1" spans="1:7" x14ac:dyDescent="0.25">
      <c r="A1" s="1" t="s">
        <v>0</v>
      </c>
      <c r="B1" s="2" t="s">
        <v>1</v>
      </c>
    </row>
    <row r="2" spans="1:7" x14ac:dyDescent="0.25">
      <c r="A2" s="1"/>
    </row>
    <row r="3" spans="1:7" x14ac:dyDescent="0.25">
      <c r="A3" s="1" t="s">
        <v>2</v>
      </c>
      <c r="B3" s="3" t="s">
        <v>37</v>
      </c>
    </row>
    <row r="4" spans="1:7" ht="4.5" customHeight="1" x14ac:dyDescent="0.25">
      <c r="A4" s="1"/>
    </row>
    <row r="5" spans="1:7" x14ac:dyDescent="0.25">
      <c r="A5" s="1" t="s">
        <v>3</v>
      </c>
      <c r="B5" s="4" t="s">
        <v>41</v>
      </c>
    </row>
    <row r="6" spans="1:7" x14ac:dyDescent="0.25">
      <c r="A6" s="3"/>
    </row>
    <row r="7" spans="1:7" x14ac:dyDescent="0.25">
      <c r="A7" s="3" t="s">
        <v>4</v>
      </c>
      <c r="G7" s="3" t="s">
        <v>5</v>
      </c>
    </row>
    <row r="8" spans="1:7" x14ac:dyDescent="0.25">
      <c r="B8" s="3" t="s">
        <v>42</v>
      </c>
      <c r="G8" s="5">
        <v>50</v>
      </c>
    </row>
    <row r="9" spans="1:7" x14ac:dyDescent="0.25">
      <c r="B9" s="6" t="s">
        <v>43</v>
      </c>
    </row>
    <row r="10" spans="1:7" x14ac:dyDescent="0.25">
      <c r="B10" s="6" t="s">
        <v>58</v>
      </c>
    </row>
    <row r="11" spans="1:7" x14ac:dyDescent="0.25">
      <c r="B11" s="2" t="s">
        <v>6</v>
      </c>
    </row>
    <row r="12" spans="1:7" x14ac:dyDescent="0.25">
      <c r="B12" s="2" t="s">
        <v>8</v>
      </c>
    </row>
    <row r="15" spans="1:7" x14ac:dyDescent="0.25">
      <c r="B15" s="1" t="s">
        <v>9</v>
      </c>
      <c r="C15" s="5">
        <v>44</v>
      </c>
      <c r="D15" s="5" t="s">
        <v>10</v>
      </c>
      <c r="E15" s="5">
        <v>31</v>
      </c>
      <c r="F15" s="7"/>
    </row>
    <row r="16" spans="1:7" x14ac:dyDescent="0.25">
      <c r="B16" s="1" t="s">
        <v>11</v>
      </c>
      <c r="C16" s="8">
        <v>18</v>
      </c>
      <c r="D16" s="8" t="s">
        <v>10</v>
      </c>
      <c r="E16" s="8">
        <v>9</v>
      </c>
      <c r="F16" s="7"/>
    </row>
    <row r="17" spans="1:9" x14ac:dyDescent="0.25">
      <c r="C17" s="9">
        <f>+C15/C16</f>
        <v>2.4444444444444446</v>
      </c>
      <c r="D17" s="7"/>
      <c r="E17" s="9">
        <f>+E15/E16</f>
        <v>3.4444444444444446</v>
      </c>
      <c r="F17" s="5">
        <v>6</v>
      </c>
    </row>
    <row r="18" spans="1:9" x14ac:dyDescent="0.25">
      <c r="C18" s="9">
        <f>+E15/C16</f>
        <v>1.7222222222222223</v>
      </c>
      <c r="D18" s="7"/>
      <c r="E18" s="9">
        <f>+C15/E16</f>
        <v>4.8888888888888893</v>
      </c>
      <c r="F18" s="7">
        <v>4</v>
      </c>
    </row>
    <row r="20" spans="1:9" s="3" customFormat="1" ht="12.75" x14ac:dyDescent="0.2">
      <c r="B20" s="3" t="s">
        <v>12</v>
      </c>
    </row>
    <row r="21" spans="1:9" ht="14.25" thickBot="1" x14ac:dyDescent="0.3">
      <c r="B21" s="64">
        <v>44</v>
      </c>
      <c r="C21" s="64"/>
      <c r="D21" s="64"/>
      <c r="E21" s="64"/>
      <c r="F21" s="10"/>
      <c r="G21" s="5">
        <f>+F17</f>
        <v>6</v>
      </c>
      <c r="H21" s="3" t="s">
        <v>13</v>
      </c>
    </row>
    <row r="22" spans="1:9" x14ac:dyDescent="0.25">
      <c r="B22" s="11">
        <v>1</v>
      </c>
      <c r="C22" s="45"/>
      <c r="D22" s="11"/>
      <c r="E22" s="45">
        <v>2</v>
      </c>
      <c r="F22" s="12"/>
      <c r="G22" s="13"/>
    </row>
    <row r="23" spans="1:9" x14ac:dyDescent="0.25">
      <c r="B23" s="42"/>
      <c r="C23" s="43"/>
      <c r="D23" s="42"/>
      <c r="E23" s="43"/>
      <c r="F23" s="16"/>
      <c r="G23" s="13"/>
    </row>
    <row r="24" spans="1:9" x14ac:dyDescent="0.25">
      <c r="B24" s="36">
        <v>2</v>
      </c>
      <c r="C24" s="44"/>
      <c r="D24" s="36"/>
      <c r="E24" s="44"/>
      <c r="F24" s="16"/>
      <c r="G24" s="13"/>
    </row>
    <row r="25" spans="1:9" x14ac:dyDescent="0.25">
      <c r="B25" s="42"/>
      <c r="C25" s="43"/>
      <c r="D25" s="42"/>
      <c r="E25" s="43"/>
      <c r="F25" s="17"/>
    </row>
    <row r="26" spans="1:9" x14ac:dyDescent="0.25">
      <c r="B26" s="36">
        <v>3</v>
      </c>
      <c r="C26" s="44"/>
      <c r="D26" s="36"/>
      <c r="E26" s="44"/>
      <c r="F26" s="16"/>
      <c r="G26" s="13"/>
    </row>
    <row r="27" spans="1:9" ht="14.25" thickBot="1" x14ac:dyDescent="0.3">
      <c r="B27" s="46"/>
      <c r="C27" s="19"/>
      <c r="D27" s="18"/>
      <c r="E27" s="19"/>
      <c r="F27" s="12"/>
      <c r="G27" s="13"/>
    </row>
    <row r="29" spans="1:9" x14ac:dyDescent="0.25">
      <c r="B29" s="3" t="s">
        <v>14</v>
      </c>
      <c r="E29" s="7">
        <v>47.5</v>
      </c>
      <c r="F29" s="7" t="s">
        <v>10</v>
      </c>
      <c r="G29" s="7">
        <v>33</v>
      </c>
      <c r="H29" s="2" t="s">
        <v>15</v>
      </c>
    </row>
    <row r="31" spans="1:9" s="3" customFormat="1" ht="25.5" x14ac:dyDescent="0.2">
      <c r="C31" s="5" t="s">
        <v>16</v>
      </c>
      <c r="D31" s="20" t="s">
        <v>17</v>
      </c>
      <c r="E31" s="5" t="s">
        <v>18</v>
      </c>
      <c r="F31" s="5" t="s">
        <v>19</v>
      </c>
      <c r="G31" s="5" t="s">
        <v>20</v>
      </c>
      <c r="H31" s="5" t="s">
        <v>21</v>
      </c>
      <c r="I31" s="5" t="s">
        <v>22</v>
      </c>
    </row>
    <row r="32" spans="1:9" ht="4.5" customHeight="1" x14ac:dyDescent="0.25">
      <c r="A32" s="1"/>
    </row>
    <row r="33" spans="1:9" x14ac:dyDescent="0.25">
      <c r="A33" s="3" t="s">
        <v>23</v>
      </c>
      <c r="C33" s="7">
        <f>+G8/G21</f>
        <v>8.3333333333333339</v>
      </c>
      <c r="D33" s="21">
        <v>9</v>
      </c>
      <c r="E33" s="7">
        <v>5</v>
      </c>
      <c r="F33" s="5">
        <f>+D33+E33</f>
        <v>14</v>
      </c>
      <c r="G33" s="22">
        <v>16</v>
      </c>
      <c r="H33" s="22">
        <v>8</v>
      </c>
      <c r="I33" s="23">
        <f>+(F33*G33)+(F33*H33)</f>
        <v>336</v>
      </c>
    </row>
    <row r="34" spans="1:9" ht="4.5" customHeight="1" x14ac:dyDescent="0.25">
      <c r="A34" s="1"/>
    </row>
    <row r="35" spans="1:9" x14ac:dyDescent="0.25">
      <c r="A35" s="3" t="s">
        <v>24</v>
      </c>
      <c r="C35" s="24">
        <f>+((0.47*0.33)*D33*2)*4</f>
        <v>11.167199999999999</v>
      </c>
      <c r="F35" s="5">
        <v>0</v>
      </c>
      <c r="G35" s="22"/>
      <c r="H35" s="25">
        <f>+F36</f>
        <v>550</v>
      </c>
      <c r="I35" s="23">
        <f>+(F35*G35)+(F35*H35)</f>
        <v>0</v>
      </c>
    </row>
    <row r="36" spans="1:9" x14ac:dyDescent="0.25">
      <c r="A36" s="2" t="s">
        <v>25</v>
      </c>
      <c r="F36" s="26">
        <v>550</v>
      </c>
    </row>
    <row r="37" spans="1:9" ht="4.5" customHeight="1" x14ac:dyDescent="0.25">
      <c r="A37" s="1"/>
    </row>
    <row r="38" spans="1:9" x14ac:dyDescent="0.25">
      <c r="A38" s="3" t="s">
        <v>26</v>
      </c>
      <c r="F38" s="5">
        <v>1</v>
      </c>
      <c r="G38" s="22"/>
      <c r="H38" s="22">
        <v>75</v>
      </c>
      <c r="I38" s="23">
        <f>+(F38*G38)+(F38*H38)</f>
        <v>75</v>
      </c>
    </row>
    <row r="39" spans="1:9" ht="4.5" customHeight="1" x14ac:dyDescent="0.25">
      <c r="A39" s="1"/>
    </row>
    <row r="40" spans="1:9" x14ac:dyDescent="0.25">
      <c r="A40" s="3" t="s">
        <v>51</v>
      </c>
      <c r="F40" s="5">
        <f>+G8</f>
        <v>50</v>
      </c>
      <c r="G40" s="22">
        <v>8</v>
      </c>
      <c r="H40" s="25">
        <v>0</v>
      </c>
      <c r="I40" s="23">
        <f>+(F40*G40)+(F40*H40)</f>
        <v>400</v>
      </c>
    </row>
    <row r="41" spans="1:9" ht="4.5" customHeight="1" x14ac:dyDescent="0.25">
      <c r="A41" s="1"/>
    </row>
    <row r="42" spans="1:9" x14ac:dyDescent="0.25">
      <c r="A42" s="3" t="s">
        <v>28</v>
      </c>
      <c r="F42" s="5">
        <v>0</v>
      </c>
      <c r="G42" s="22">
        <f>1350+400</f>
        <v>1750</v>
      </c>
      <c r="H42" s="22">
        <f>1350+400</f>
        <v>1750</v>
      </c>
      <c r="I42" s="23">
        <f>+(F42*G42)+(F42*H42)</f>
        <v>0</v>
      </c>
    </row>
    <row r="43" spans="1:9" ht="4.5" customHeight="1" x14ac:dyDescent="0.25">
      <c r="A43" s="1"/>
    </row>
    <row r="44" spans="1:9" x14ac:dyDescent="0.25">
      <c r="A44" s="3" t="s">
        <v>29</v>
      </c>
      <c r="F44" s="5">
        <v>0</v>
      </c>
      <c r="G44" s="22">
        <v>6</v>
      </c>
      <c r="H44" s="25">
        <v>0</v>
      </c>
      <c r="I44" s="23">
        <f>+(F44*G44)+(F44*H44)</f>
        <v>0</v>
      </c>
    </row>
    <row r="45" spans="1:9" ht="4.5" customHeight="1" x14ac:dyDescent="0.25">
      <c r="A45" s="1"/>
    </row>
    <row r="46" spans="1:9" x14ac:dyDescent="0.25">
      <c r="A46" s="3" t="s">
        <v>45</v>
      </c>
      <c r="F46" s="5">
        <f>+G8</f>
        <v>50</v>
      </c>
      <c r="G46" s="22">
        <v>2</v>
      </c>
      <c r="H46" s="25">
        <v>0</v>
      </c>
      <c r="I46" s="23">
        <f>+(F46*G46)+(F46*H46)</f>
        <v>100</v>
      </c>
    </row>
    <row r="47" spans="1:9" ht="4.5" customHeight="1" x14ac:dyDescent="0.25">
      <c r="A47" s="1"/>
    </row>
    <row r="48" spans="1:9" x14ac:dyDescent="0.25">
      <c r="A48" s="3" t="s">
        <v>31</v>
      </c>
      <c r="F48" s="5">
        <v>0</v>
      </c>
      <c r="G48" s="22"/>
      <c r="H48" s="25">
        <v>160</v>
      </c>
      <c r="I48" s="23">
        <f>+(F48*G48)+(F48*H48)</f>
        <v>0</v>
      </c>
    </row>
    <row r="49" spans="1:9" ht="4.5" customHeight="1" x14ac:dyDescent="0.25">
      <c r="A49" s="1"/>
    </row>
    <row r="53" spans="1:9" s="47" customFormat="1" x14ac:dyDescent="0.25">
      <c r="H53" s="49" t="s">
        <v>32</v>
      </c>
      <c r="I53" s="50">
        <f>SUM(I33:I52)</f>
        <v>911</v>
      </c>
    </row>
    <row r="54" spans="1:9" s="47" customFormat="1" x14ac:dyDescent="0.25">
      <c r="H54" s="49" t="s">
        <v>33</v>
      </c>
      <c r="I54" s="51">
        <v>1.5</v>
      </c>
    </row>
    <row r="55" spans="1:9" x14ac:dyDescent="0.25">
      <c r="H55" s="1"/>
      <c r="I55" s="7"/>
    </row>
    <row r="56" spans="1:9" x14ac:dyDescent="0.25">
      <c r="G56" s="29"/>
      <c r="H56" s="30" t="s">
        <v>34</v>
      </c>
      <c r="I56" s="31">
        <f>+I53*I54</f>
        <v>1366.5</v>
      </c>
    </row>
    <row r="57" spans="1:9" x14ac:dyDescent="0.25">
      <c r="G57" s="29"/>
      <c r="H57" s="30" t="s">
        <v>35</v>
      </c>
      <c r="I57" s="31">
        <f>+I56/G8</f>
        <v>27.33</v>
      </c>
    </row>
    <row r="59" spans="1:9" x14ac:dyDescent="0.25">
      <c r="H59" s="1" t="s">
        <v>33</v>
      </c>
      <c r="I59" s="32">
        <f>+I56-I53</f>
        <v>455.5</v>
      </c>
    </row>
    <row r="60" spans="1:9" x14ac:dyDescent="0.25">
      <c r="G60" s="33"/>
      <c r="H60" s="34" t="s">
        <v>36</v>
      </c>
      <c r="I60" s="35">
        <f>+(I56/100)*2.5</f>
        <v>34.162499999999994</v>
      </c>
    </row>
  </sheetData>
  <mergeCells count="1">
    <mergeCell ref="B21:E21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Exterior Inv. Sulfa ok</vt:lpstr>
      <vt:lpstr>Esquela Inv. Sulfa ok</vt:lpstr>
      <vt:lpstr>Tarjetas give ok</vt:lpstr>
      <vt:lpstr>Exterior Inv. Impo</vt:lpstr>
      <vt:lpstr>Esquela Inv. impo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dcterms:created xsi:type="dcterms:W3CDTF">2017-10-01T00:30:29Z</dcterms:created>
  <dcterms:modified xsi:type="dcterms:W3CDTF">2017-10-09T18:35:50Z</dcterms:modified>
</cp:coreProperties>
</file>