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recibos 1000" sheetId="1" r:id="rId1"/>
    <sheet name="Triptico 1000 sin barniz" sheetId="3" r:id="rId2"/>
  </sheets>
  <calcPr calcId="145621" concurrentCalc="0"/>
</workbook>
</file>

<file path=xl/calcChain.xml><?xml version="1.0" encoding="utf-8"?>
<calcChain xmlns="http://schemas.openxmlformats.org/spreadsheetml/2006/main">
  <c r="E35" i="1" l="1"/>
  <c r="H53" i="1"/>
  <c r="H52" i="1"/>
  <c r="E30" i="1"/>
  <c r="E31" i="3"/>
  <c r="E32" i="3"/>
  <c r="E34" i="3"/>
  <c r="C40" i="3"/>
  <c r="C41" i="3"/>
  <c r="C42" i="3"/>
  <c r="H49" i="3"/>
  <c r="H50" i="3"/>
  <c r="H51" i="3"/>
  <c r="H52" i="3"/>
  <c r="H53" i="3"/>
  <c r="H54" i="3"/>
  <c r="H55" i="3"/>
  <c r="H56" i="3"/>
  <c r="H57" i="3"/>
  <c r="H58" i="3"/>
  <c r="H59" i="3"/>
  <c r="H61" i="3"/>
  <c r="B67" i="3"/>
  <c r="B68" i="3"/>
  <c r="B69" i="3"/>
  <c r="B70" i="3"/>
  <c r="B71" i="3"/>
  <c r="B51" i="3"/>
  <c r="A71" i="3"/>
  <c r="A70" i="3"/>
  <c r="A69" i="3"/>
  <c r="A68" i="3"/>
  <c r="C56" i="3"/>
  <c r="C46" i="3"/>
  <c r="G44" i="3"/>
  <c r="G43" i="3"/>
  <c r="H25" i="3"/>
  <c r="C26" i="3"/>
  <c r="H26" i="3"/>
  <c r="H27" i="3"/>
  <c r="F25" i="3"/>
  <c r="E26" i="3"/>
  <c r="F26" i="3"/>
  <c r="F27" i="3"/>
  <c r="E27" i="3"/>
  <c r="C27" i="3"/>
  <c r="E31" i="1"/>
  <c r="E32" i="1"/>
  <c r="E34" i="1"/>
  <c r="C40" i="1"/>
  <c r="C41" i="1"/>
  <c r="C42" i="1"/>
  <c r="C46" i="1"/>
  <c r="H49" i="1"/>
  <c r="H50" i="1"/>
  <c r="H51" i="1"/>
  <c r="E53" i="1"/>
  <c r="E54" i="1"/>
  <c r="H54" i="1"/>
  <c r="H55" i="1"/>
  <c r="H56" i="1"/>
  <c r="H57" i="1"/>
  <c r="H58" i="1"/>
  <c r="H59" i="1"/>
  <c r="B68" i="1"/>
  <c r="B55" i="1"/>
  <c r="B69" i="1"/>
  <c r="B70" i="1"/>
  <c r="B71" i="1"/>
  <c r="A71" i="1"/>
  <c r="A70" i="1"/>
  <c r="A69" i="1"/>
  <c r="A68" i="1"/>
  <c r="C56" i="1"/>
  <c r="G44" i="1"/>
  <c r="G43" i="1"/>
  <c r="H25" i="1"/>
  <c r="C26" i="1"/>
  <c r="H26" i="1"/>
  <c r="H27" i="1"/>
  <c r="F25" i="1"/>
  <c r="E26" i="1"/>
  <c r="F26" i="1"/>
  <c r="F27" i="1"/>
  <c r="E27" i="1"/>
  <c r="C27" i="1"/>
  <c r="H61" i="1"/>
  <c r="B67" i="1"/>
  <c r="E35" i="3"/>
  <c r="B66" i="3"/>
  <c r="B72" i="3"/>
  <c r="B50" i="3"/>
  <c r="B58" i="3"/>
  <c r="B60" i="3"/>
  <c r="G69" i="3"/>
  <c r="H69" i="3"/>
  <c r="B50" i="1"/>
  <c r="B66" i="1"/>
  <c r="B51" i="1"/>
  <c r="B58" i="1"/>
  <c r="B60" i="1"/>
  <c r="H68" i="1"/>
  <c r="I68" i="1"/>
  <c r="B72" i="1"/>
  <c r="H72" i="3"/>
  <c r="D65" i="3"/>
  <c r="C72" i="3"/>
  <c r="G70" i="3"/>
  <c r="E63" i="3"/>
  <c r="I52" i="3"/>
  <c r="I52" i="1"/>
  <c r="C72" i="1"/>
  <c r="H69" i="1"/>
  <c r="D65" i="1"/>
  <c r="E63" i="1"/>
  <c r="I72" i="1"/>
  <c r="G71" i="3"/>
  <c r="H71" i="3"/>
  <c r="H70" i="3"/>
  <c r="H71" i="1"/>
  <c r="I71" i="1"/>
  <c r="I69" i="1"/>
</calcChain>
</file>

<file path=xl/sharedStrings.xml><?xml version="1.0" encoding="utf-8"?>
<sst xmlns="http://schemas.openxmlformats.org/spreadsheetml/2006/main" count="204" uniqueCount="111">
  <si>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</si>
  <si>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</si>
  <si>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</si>
  <si>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</si>
  <si>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</si>
  <si>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</si>
  <si>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</si>
  <si>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</si>
  <si>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Megadealer</t>
  </si>
  <si>
    <t>Proyecto</t>
  </si>
  <si>
    <t>Descripción</t>
  </si>
  <si>
    <t>Recibos de Caja</t>
  </si>
  <si>
    <t>tamaño 21.5 X 34 cm.</t>
  </si>
  <si>
    <t>X</t>
  </si>
  <si>
    <t>tamaños x planilla</t>
  </si>
  <si>
    <t>impresos a 1 tinta + folio</t>
  </si>
  <si>
    <t>pegados en blokcs de 50 piezas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</si>
  <si>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</si>
  <si>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</si>
  <si>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</si>
  <si>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</si>
  <si>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</si>
  <si>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</si>
  <si>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</si>
  <si>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</si>
  <si>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</si>
  <si>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</si>
  <si>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LUMEN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</si>
  <si>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</si>
  <si>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</si>
  <si>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</si>
  <si>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</si>
  <si>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</si>
  <si>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</si>
  <si>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</si>
  <si>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</si>
  <si>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</si>
  <si>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</si>
  <si>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</si>
  <si>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</si>
  <si>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</si>
  <si>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</si>
  <si>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</si>
  <si>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</si>
  <si>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</si>
  <si>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</si>
  <si>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</si>
  <si>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</si>
  <si>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</si>
  <si>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</si>
  <si>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</si>
  <si>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</si>
  <si>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</si>
  <si>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</si>
  <si>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</si>
  <si>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</si>
  <si>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</si>
  <si>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 xml:space="preserve">Costos </t>
  </si>
  <si>
    <t>lamina</t>
  </si>
  <si>
    <t>Papel</t>
  </si>
  <si>
    <t>Tinta F</t>
  </si>
  <si>
    <t>Folio</t>
  </si>
  <si>
    <t>corte</t>
  </si>
  <si>
    <t>alzado</t>
  </si>
  <si>
    <t>P. de color</t>
  </si>
  <si>
    <t>blocks</t>
  </si>
  <si>
    <t>Minagris</t>
  </si>
  <si>
    <t>pegado</t>
  </si>
  <si>
    <t>Mensajeria</t>
  </si>
  <si>
    <t>UV plasta</t>
  </si>
  <si>
    <t>Empaque</t>
  </si>
  <si>
    <t>UV texturizado</t>
  </si>
  <si>
    <t>Total</t>
  </si>
  <si>
    <t>Laminado</t>
  </si>
  <si>
    <t>costo unitario</t>
  </si>
  <si>
    <t xml:space="preserve">Costo proceso </t>
  </si>
  <si>
    <t xml:space="preserve">Porcentaje Despacho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</si>
  <si>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</si>
  <si>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</si>
  <si>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</si>
  <si>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</si>
  <si>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</si>
  <si>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</si>
  <si>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</si>
  <si>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</si>
  <si>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</si>
  <si>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>*</t>
  </si>
  <si>
    <t>Comisiones</t>
  </si>
  <si>
    <t>original y 1 copia</t>
  </si>
  <si>
    <t>Triptico</t>
  </si>
  <si>
    <t>tamaño extendido 20 X 10 cm.</t>
  </si>
  <si>
    <t>tamaño final 6.6 X 10 cm.</t>
  </si>
  <si>
    <t>papel couche 150 gr.</t>
  </si>
  <si>
    <t>impreso a 4 X 4 tintas offset</t>
  </si>
  <si>
    <t>terminado pleca de dobles y refinado</t>
  </si>
  <si>
    <t>Couche</t>
  </si>
  <si>
    <t>Blanco 150 gr.</t>
  </si>
  <si>
    <t>Tinta V</t>
  </si>
  <si>
    <t>arreglo pleca</t>
  </si>
  <si>
    <t>pleca</t>
  </si>
  <si>
    <t>tamaños x pliego</t>
  </si>
  <si>
    <t>Medida HOJA</t>
  </si>
  <si>
    <t>Tamaños por Hoja</t>
  </si>
  <si>
    <t>Tamaños por HOJA</t>
  </si>
  <si>
    <t>Hojas Requeridos</t>
  </si>
  <si>
    <t xml:space="preserve">Pliegos a correr </t>
  </si>
  <si>
    <t xml:space="preserve">Pliegos requeridos </t>
  </si>
  <si>
    <t xml:space="preserve">Bond </t>
  </si>
  <si>
    <t>blanco, color</t>
  </si>
  <si>
    <t>papel bond 75 gr.</t>
  </si>
  <si>
    <t>10 de enero de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</si>
</sst>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b/>
      <sz val="12"/>
      <color rgb="FFFF0000"/>
      <name val="Century Gothic"/>
      <family val="2"/>
    </font>
    <font>
      <b/>
      <sz val="9"/>
      <color theme="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1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5" borderId="15" applyNumberFormat="0" applyAlignment="0" applyProtection="0"/>
    <xf numFmtId="0" fontId="16" fillId="6" borderId="16" applyNumberFormat="0" applyAlignment="0" applyProtection="0"/>
    <xf numFmtId="0" fontId="17" fillId="7" borderId="0" applyNumberFormat="0" applyBorder="0" applyAlignment="0" applyProtection="0"/>
    <xf numFmtId="0" fontId="18" fillId="0" borderId="17" applyNumberFormat="0" applyFill="0" applyAlignment="0" applyProtection="0"/>
    <xf numFmtId="0" fontId="19" fillId="0" borderId="18" applyNumberFormat="0" applyFill="0" applyAlignment="0" applyProtection="0"/>
    <xf numFmtId="0" fontId="20" fillId="0" borderId="19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2" fillId="8" borderId="20" applyNumberFormat="0" applyFont="0" applyAlignment="0" applyProtection="0"/>
  </cellStyleXfs>
  <cellXfs count="7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9" fontId="2" fillId="0" borderId="0" xfId="0" applyNumberFormat="1" applyFont="1"/>
    <xf numFmtId="9" fontId="6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44" fontId="6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9" fillId="0" borderId="0" xfId="0" applyFont="1"/>
    <xf numFmtId="2" fontId="10" fillId="4" borderId="12" xfId="0" applyNumberFormat="1" applyFont="1" applyFill="1" applyBorder="1" applyAlignment="1">
      <alignment horizontal="center"/>
    </xf>
    <xf numFmtId="9" fontId="10" fillId="4" borderId="13" xfId="2" applyFont="1" applyFill="1" applyBorder="1" applyAlignment="1">
      <alignment horizontal="center"/>
    </xf>
    <xf numFmtId="44" fontId="10" fillId="4" borderId="14" xfId="1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12" fillId="0" borderId="0" xfId="0" applyFont="1"/>
    <xf numFmtId="0" fontId="13" fillId="0" borderId="0" xfId="0" applyFont="1"/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tabSelected="1" zoomScale="80" zoomScaleNormal="80" workbookViewId="0">
      <selection activeCell="E25" sqref="E25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5</v>
      </c>
      <c r="C9" s="5" t="s">
        <v>110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7</v>
      </c>
      <c r="C11" s="1" t="s">
        <v>8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9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10</v>
      </c>
      <c r="C15" s="16" t="s">
        <v>11</v>
      </c>
      <c r="D15" s="17"/>
      <c r="E15" s="17"/>
      <c r="F15" s="18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9" t="s">
        <v>12</v>
      </c>
      <c r="D16" s="17"/>
      <c r="E16" s="17"/>
      <c r="F16" s="20">
        <v>45</v>
      </c>
      <c r="G16" s="21" t="s">
        <v>13</v>
      </c>
      <c r="H16" s="22">
        <v>35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9" t="s">
        <v>109</v>
      </c>
      <c r="D17" s="17"/>
      <c r="E17" s="17"/>
      <c r="F17" s="6">
        <v>2</v>
      </c>
      <c r="G17" s="7" t="s">
        <v>14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9" t="s">
        <v>88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23" t="s">
        <v>15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7" t="s">
        <v>16</v>
      </c>
      <c r="D20" s="17"/>
      <c r="E20" s="17"/>
      <c r="F20" s="6"/>
      <c r="G20" s="7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18</v>
      </c>
      <c r="C23" s="24" t="s">
        <v>107</v>
      </c>
      <c r="D23" s="5" t="s">
        <v>19</v>
      </c>
      <c r="E23" s="25" t="s">
        <v>108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20</v>
      </c>
      <c r="C25" s="26">
        <v>70</v>
      </c>
      <c r="D25" s="25" t="s">
        <v>21</v>
      </c>
      <c r="E25" s="27">
        <v>95</v>
      </c>
      <c r="F25" s="28">
        <f>+C25</f>
        <v>70</v>
      </c>
      <c r="G25" s="29" t="s">
        <v>21</v>
      </c>
      <c r="H25" s="29">
        <f>+E25</f>
        <v>95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22</v>
      </c>
      <c r="B26" s="3"/>
      <c r="C26" s="30">
        <f>+F16</f>
        <v>45</v>
      </c>
      <c r="D26" s="31" t="s">
        <v>21</v>
      </c>
      <c r="E26" s="30">
        <f>+H16</f>
        <v>35</v>
      </c>
      <c r="F26" s="32">
        <f>+E26</f>
        <v>35</v>
      </c>
      <c r="G26" s="32" t="s">
        <v>21</v>
      </c>
      <c r="H26" s="32">
        <f>+C26</f>
        <v>45</v>
      </c>
      <c r="I26" s="33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23</v>
      </c>
      <c r="B27" s="34"/>
      <c r="C27" s="35">
        <f>+C25/C26</f>
        <v>1.5555555555555556</v>
      </c>
      <c r="D27" s="36"/>
      <c r="E27" s="35">
        <f>+E25/E26</f>
        <v>2.7142857142857144</v>
      </c>
      <c r="F27" s="35">
        <f>+F25/F26</f>
        <v>2</v>
      </c>
      <c r="G27" s="36"/>
      <c r="H27" s="35">
        <f>+H25/H26</f>
        <v>2.1111111111111112</v>
      </c>
      <c r="I27" s="33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24</v>
      </c>
      <c r="B28" s="37"/>
      <c r="C28" s="38"/>
      <c r="D28" s="39">
        <v>2</v>
      </c>
      <c r="E28" s="40"/>
      <c r="F28" s="41"/>
      <c r="G28" s="42">
        <v>4</v>
      </c>
      <c r="H28" s="43" t="s">
        <v>25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4"/>
      <c r="C29" s="33"/>
      <c r="G29" s="44"/>
      <c r="H29" s="33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8" t="s">
        <v>26</v>
      </c>
      <c r="B30" s="28" t="s">
        <v>27</v>
      </c>
      <c r="D30" s="44" t="s">
        <v>28</v>
      </c>
      <c r="E30" s="45">
        <f>2.749+3.297+ 3.297</f>
        <v>9.343</v>
      </c>
      <c r="G30" s="1" t="s">
        <v>29</v>
      </c>
      <c r="H30" s="46">
        <v>0.5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7" t="s">
        <v>30</v>
      </c>
      <c r="E31" s="45">
        <f>+H30*E30</f>
        <v>4.6715</v>
      </c>
      <c r="H31" s="46"/>
      <c r="I31" s="33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7" t="s">
        <v>31</v>
      </c>
      <c r="E32" s="48">
        <f>+E30-E31</f>
        <v>4.6715</v>
      </c>
      <c r="I32" s="33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4" t="s">
        <v>32</v>
      </c>
      <c r="F33" s="24" t="s">
        <v>33</v>
      </c>
      <c r="G33" s="24" t="s">
        <v>33</v>
      </c>
      <c r="H33" s="24" t="s">
        <v>33</v>
      </c>
      <c r="I33" s="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4" t="s">
        <v>34</v>
      </c>
      <c r="E34" s="49">
        <f>+E32</f>
        <v>4.6715</v>
      </c>
      <c r="F34" s="49">
        <v>0</v>
      </c>
      <c r="G34" s="49">
        <v>0</v>
      </c>
      <c r="H34" s="49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4" t="s">
        <v>35</v>
      </c>
      <c r="E35" s="49">
        <f>+E34*1.15</f>
        <v>5.3722249999999994</v>
      </c>
      <c r="F35" s="49">
        <v>0</v>
      </c>
      <c r="G35" s="49">
        <v>0</v>
      </c>
      <c r="H35" s="49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4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4"/>
      <c r="C37" s="33"/>
      <c r="E37" s="10" t="s">
        <v>36</v>
      </c>
      <c r="F37" s="11" t="s">
        <v>37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38</v>
      </c>
      <c r="C38" s="50">
        <v>4</v>
      </c>
      <c r="D38" s="51" t="s">
        <v>39</v>
      </c>
      <c r="E38" s="13"/>
      <c r="F38" s="14" t="s">
        <v>40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4"/>
      <c r="D39" s="1" t="s">
        <v>41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42</v>
      </c>
      <c r="B40" s="5"/>
      <c r="C40" s="52">
        <f>+B48/F17</f>
        <v>500</v>
      </c>
      <c r="D40" s="27">
        <v>300</v>
      </c>
      <c r="F40" s="47" t="s">
        <v>43</v>
      </c>
      <c r="G40" s="26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44</v>
      </c>
      <c r="C41" s="37">
        <f>+C40+D40</f>
        <v>800</v>
      </c>
      <c r="F41" s="47" t="s">
        <v>45</v>
      </c>
      <c r="G41" s="26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46</v>
      </c>
      <c r="C42" s="37">
        <f>+C41/C38</f>
        <v>200</v>
      </c>
      <c r="F42" s="47" t="s">
        <v>47</v>
      </c>
      <c r="G42" s="26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4"/>
      <c r="F43" s="44" t="s">
        <v>48</v>
      </c>
      <c r="G43" s="26">
        <f>+C40/1000</f>
        <v>0.5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3"/>
      <c r="F44" s="47" t="s">
        <v>49</v>
      </c>
      <c r="G44" s="50">
        <f>+C41</f>
        <v>800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4"/>
      <c r="E45" s="47"/>
      <c r="F45" s="47"/>
      <c r="G45" s="33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50</v>
      </c>
      <c r="C46" s="28">
        <f>+C42*C38</f>
        <v>800</v>
      </c>
      <c r="F46" s="47"/>
      <c r="G46" s="33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51</v>
      </c>
      <c r="B48" s="24">
        <v>1000</v>
      </c>
      <c r="C48" s="3"/>
      <c r="D48" s="28" t="s">
        <v>52</v>
      </c>
      <c r="E48" s="28" t="s">
        <v>53</v>
      </c>
      <c r="F48" s="28" t="s">
        <v>54</v>
      </c>
      <c r="G48" s="28" t="s">
        <v>55</v>
      </c>
      <c r="H48" s="28" t="s">
        <v>56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4" t="s">
        <v>57</v>
      </c>
      <c r="B49" s="55"/>
      <c r="C49" s="3"/>
      <c r="D49" s="24">
        <v>0</v>
      </c>
      <c r="E49" s="24">
        <v>0</v>
      </c>
      <c r="F49" s="24" t="s">
        <v>58</v>
      </c>
      <c r="G49" s="33">
        <v>295</v>
      </c>
      <c r="H49" s="33">
        <f>+(D49*E49)*G49</f>
        <v>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5" t="s">
        <v>59</v>
      </c>
      <c r="B50" s="56">
        <f>+E34*C42</f>
        <v>934.3</v>
      </c>
      <c r="C50" s="3"/>
      <c r="D50" s="24">
        <v>0</v>
      </c>
      <c r="E50" s="24">
        <v>0</v>
      </c>
      <c r="F50" s="24" t="s">
        <v>60</v>
      </c>
      <c r="G50" s="33">
        <v>280</v>
      </c>
      <c r="H50" s="33">
        <f>+(D50*E50)*G50</f>
        <v>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5" t="s">
        <v>17</v>
      </c>
      <c r="B51" s="56">
        <f>+H61</f>
        <v>1155</v>
      </c>
      <c r="C51" s="3"/>
      <c r="D51" s="24">
        <v>1</v>
      </c>
      <c r="E51" s="24">
        <v>3</v>
      </c>
      <c r="F51" s="24" t="s">
        <v>61</v>
      </c>
      <c r="G51" s="33">
        <v>85</v>
      </c>
      <c r="H51" s="33">
        <f>+G51*E51*D51</f>
        <v>255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5"/>
      <c r="B52" s="56"/>
      <c r="C52" s="3"/>
      <c r="D52" s="24">
        <v>1</v>
      </c>
      <c r="E52" s="24">
        <v>1</v>
      </c>
      <c r="F52" s="24" t="s">
        <v>62</v>
      </c>
      <c r="G52" s="33">
        <v>100</v>
      </c>
      <c r="H52" s="33">
        <f t="shared" ref="H52:H53" si="0">+G52*E52*D52</f>
        <v>100</v>
      </c>
      <c r="I52" s="33">
        <f>+B72/100*2</f>
        <v>71.732299999999995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55"/>
      <c r="B53" s="56"/>
      <c r="C53" s="3"/>
      <c r="D53" s="24">
        <v>3</v>
      </c>
      <c r="E53" s="24">
        <f>+B48</f>
        <v>1000</v>
      </c>
      <c r="F53" s="24" t="s">
        <v>63</v>
      </c>
      <c r="G53" s="33">
        <v>0.2</v>
      </c>
      <c r="H53" s="33">
        <f t="shared" si="0"/>
        <v>600</v>
      </c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7" t="s">
        <v>64</v>
      </c>
      <c r="B54" s="56">
        <v>0</v>
      </c>
      <c r="C54" s="3"/>
      <c r="D54" s="24">
        <v>1</v>
      </c>
      <c r="E54" s="24">
        <f>+B48/50</f>
        <v>20</v>
      </c>
      <c r="F54" s="24" t="s">
        <v>65</v>
      </c>
      <c r="G54" s="33">
        <v>10</v>
      </c>
      <c r="H54" s="33">
        <f t="shared" ref="H54:H59" si="1">+G54*E54</f>
        <v>200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7" t="s">
        <v>66</v>
      </c>
      <c r="B55" s="56">
        <f>2.728*10</f>
        <v>27.28</v>
      </c>
      <c r="D55" s="24">
        <v>1</v>
      </c>
      <c r="E55" s="24">
        <v>0</v>
      </c>
      <c r="F55" s="24" t="s">
        <v>67</v>
      </c>
      <c r="G55" s="33">
        <v>1.5</v>
      </c>
      <c r="H55" s="33">
        <f t="shared" si="1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7" t="s">
        <v>68</v>
      </c>
      <c r="B56" s="56">
        <v>150</v>
      </c>
      <c r="C56" s="25">
        <f>15*8</f>
        <v>120</v>
      </c>
      <c r="D56" s="24">
        <v>1</v>
      </c>
      <c r="E56" s="24">
        <v>0</v>
      </c>
      <c r="F56" s="24" t="s">
        <v>69</v>
      </c>
      <c r="G56" s="33">
        <v>1000</v>
      </c>
      <c r="H56" s="33">
        <f t="shared" si="1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7" t="s">
        <v>70</v>
      </c>
      <c r="B57" s="56">
        <v>150</v>
      </c>
      <c r="D57" s="24">
        <v>1</v>
      </c>
      <c r="E57" s="24">
        <v>0</v>
      </c>
      <c r="F57" s="24" t="s">
        <v>71</v>
      </c>
      <c r="G57" s="33">
        <v>0</v>
      </c>
      <c r="H57" s="33">
        <f t="shared" si="1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4" t="s">
        <v>72</v>
      </c>
      <c r="B58" s="58">
        <f>SUM(B50:B54)</f>
        <v>2089.3000000000002</v>
      </c>
      <c r="C58" s="3"/>
      <c r="D58" s="24">
        <v>1</v>
      </c>
      <c r="E58" s="24">
        <v>0</v>
      </c>
      <c r="F58" s="3" t="s">
        <v>73</v>
      </c>
      <c r="G58" s="33">
        <v>1000</v>
      </c>
      <c r="H58" s="33">
        <f t="shared" si="1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9"/>
      <c r="C59" s="3"/>
      <c r="D59" s="24"/>
      <c r="E59" s="24"/>
      <c r="F59" s="3"/>
      <c r="G59" s="3"/>
      <c r="H59" s="33">
        <f t="shared" si="1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5">
        <f>+B58/B48</f>
        <v>2.0893000000000002</v>
      </c>
      <c r="C60" s="4" t="s">
        <v>74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0" t="s">
        <v>75</v>
      </c>
      <c r="H61" s="33">
        <f>SUM(H49:H60)</f>
        <v>1155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1" t="s">
        <v>76</v>
      </c>
      <c r="H62" s="61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77</v>
      </c>
      <c r="B63" s="3"/>
      <c r="C63" s="3"/>
      <c r="E63" s="35">
        <f>+B72/C40</f>
        <v>7.1732299999999993</v>
      </c>
      <c r="G63" s="5" t="s">
        <v>78</v>
      </c>
      <c r="H63" s="62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79</v>
      </c>
      <c r="C64" s="28" t="s">
        <v>80</v>
      </c>
      <c r="D64" s="3"/>
      <c r="E64" s="3"/>
      <c r="F64" s="3"/>
      <c r="G64" s="1" t="s">
        <v>78</v>
      </c>
      <c r="H64" s="61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4" t="s">
        <v>81</v>
      </c>
      <c r="B65" s="55"/>
      <c r="C65" s="3"/>
      <c r="D65" s="3">
        <f>+B72*C68</f>
        <v>0</v>
      </c>
      <c r="E65" s="3"/>
      <c r="F65" s="3"/>
      <c r="G65" s="5" t="s">
        <v>82</v>
      </c>
      <c r="H65" s="61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5" t="s">
        <v>59</v>
      </c>
      <c r="B66" s="56">
        <f>+E35*C42</f>
        <v>1074.4449999999999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5" t="s">
        <v>17</v>
      </c>
      <c r="B67" s="56">
        <f>+H61*H63</f>
        <v>2021.25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5" t="str">
        <f>+A54</f>
        <v>P. de color</v>
      </c>
      <c r="B68" s="56">
        <f>+B54*H63</f>
        <v>0</v>
      </c>
      <c r="C68" s="63"/>
      <c r="G68" s="64" t="s">
        <v>83</v>
      </c>
      <c r="H68" s="35">
        <f>+B60</f>
        <v>2.0893000000000002</v>
      </c>
      <c r="I68" s="65">
        <f>+H68*B48</f>
        <v>2089.3000000000002</v>
      </c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5" t="str">
        <f>+A55</f>
        <v>Minagris</v>
      </c>
      <c r="B69" s="56">
        <f>+B55*H62</f>
        <v>40.92</v>
      </c>
      <c r="C69" s="66"/>
      <c r="G69" s="64" t="s">
        <v>84</v>
      </c>
      <c r="H69" s="35">
        <f>+C72</f>
        <v>3.5866149999999997</v>
      </c>
      <c r="I69" s="65">
        <f>+H69*B48</f>
        <v>3586.6149999999998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5" t="str">
        <f>+A56</f>
        <v>Mensajeria</v>
      </c>
      <c r="B70" s="56">
        <f>+B56*H62</f>
        <v>225</v>
      </c>
      <c r="C70" s="66"/>
      <c r="G70" s="64"/>
      <c r="H70" s="35"/>
      <c r="I70" s="65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5" t="str">
        <f>+A57</f>
        <v>Empaque</v>
      </c>
      <c r="B71" s="56">
        <f>+B57*H62</f>
        <v>225</v>
      </c>
      <c r="C71" s="66"/>
      <c r="G71" s="67" t="s">
        <v>85</v>
      </c>
      <c r="H71" s="68">
        <f>+H69-H68</f>
        <v>1.4973149999999995</v>
      </c>
      <c r="I71" s="69">
        <f>+H71*B48</f>
        <v>1497.3149999999996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7.25" thickBot="1" x14ac:dyDescent="0.35">
      <c r="A72" s="54" t="s">
        <v>72</v>
      </c>
      <c r="B72" s="58">
        <f>SUM(B65:B71)</f>
        <v>3586.6149999999998</v>
      </c>
      <c r="C72" s="70">
        <f>+B72/B48</f>
        <v>3.5866149999999997</v>
      </c>
      <c r="D72" s="71" t="s">
        <v>86</v>
      </c>
      <c r="G72" s="72" t="s">
        <v>87</v>
      </c>
      <c r="H72" s="73"/>
      <c r="I72" s="74">
        <f>+((B72/100)*2.5)</f>
        <v>89.665374999999997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5" spans="1:22" x14ac:dyDescent="0.3">
      <c r="A75" s="5"/>
    </row>
    <row r="76" spans="1:22" x14ac:dyDescent="0.3">
      <c r="B76" s="75"/>
      <c r="C76" s="76"/>
    </row>
    <row r="80" spans="1:22" x14ac:dyDescent="0.3">
      <c r="J80" s="77"/>
    </row>
    <row r="86" spans="10:18" ht="16.5" x14ac:dyDescent="0.3">
      <c r="J86" s="78"/>
      <c r="K86" s="78"/>
      <c r="L86" s="78"/>
      <c r="M86" s="78"/>
      <c r="N86" s="78"/>
      <c r="O86" s="78"/>
      <c r="P86" s="78"/>
      <c r="Q86" s="78"/>
      <c r="R86" s="78"/>
    </row>
    <row r="87" spans="10:18" ht="16.5" x14ac:dyDescent="0.3">
      <c r="J87" s="78"/>
      <c r="K87" s="78"/>
      <c r="L87" s="78"/>
      <c r="M87" s="78"/>
      <c r="N87" s="78"/>
      <c r="O87" s="78"/>
      <c r="P87" s="78"/>
      <c r="Q87" s="78"/>
      <c r="R87" s="78"/>
    </row>
    <row r="88" spans="10:18" ht="16.5" x14ac:dyDescent="0.3">
      <c r="J88" s="78"/>
      <c r="K88" s="78"/>
      <c r="L88" s="78"/>
      <c r="M88" s="78"/>
      <c r="N88" s="78"/>
      <c r="O88" s="78"/>
      <c r="P88" s="78"/>
      <c r="Q88" s="78"/>
      <c r="R88" s="78"/>
    </row>
    <row r="89" spans="10:18" ht="16.5" x14ac:dyDescent="0.3">
      <c r="J89" s="78"/>
      <c r="K89" s="78"/>
      <c r="L89" s="78"/>
      <c r="M89" s="78"/>
      <c r="N89" s="78"/>
      <c r="O89" s="78"/>
      <c r="P89" s="78"/>
      <c r="Q89" s="78"/>
      <c r="R89" s="78"/>
    </row>
    <row r="90" spans="10:18" ht="16.5" x14ac:dyDescent="0.3">
      <c r="J90" s="78"/>
      <c r="K90" s="78"/>
      <c r="L90" s="78"/>
      <c r="M90" s="78"/>
      <c r="N90" s="78"/>
      <c r="O90" s="78"/>
      <c r="P90" s="78"/>
      <c r="Q90" s="78"/>
      <c r="R90" s="78"/>
    </row>
    <row r="91" spans="10:18" ht="16.5" x14ac:dyDescent="0.3">
      <c r="J91" s="78"/>
      <c r="K91" s="78"/>
      <c r="L91" s="78"/>
      <c r="M91" s="78"/>
      <c r="N91" s="78"/>
      <c r="O91" s="78"/>
      <c r="P91" s="78"/>
      <c r="Q91" s="78"/>
      <c r="R91" s="78"/>
    </row>
    <row r="92" spans="10:18" ht="16.5" x14ac:dyDescent="0.3">
      <c r="J92" s="78"/>
      <c r="K92" s="78"/>
      <c r="L92" s="78"/>
      <c r="M92" s="78"/>
      <c r="N92" s="78"/>
      <c r="O92" s="78"/>
      <c r="P92" s="78"/>
      <c r="Q92" s="78"/>
      <c r="R92" s="78"/>
    </row>
    <row r="93" spans="10:18" ht="16.5" x14ac:dyDescent="0.3">
      <c r="J93" s="78"/>
      <c r="K93" s="78"/>
      <c r="L93" s="78"/>
      <c r="M93" s="78"/>
      <c r="N93" s="78"/>
      <c r="O93" s="78"/>
      <c r="P93" s="78"/>
      <c r="Q93" s="78"/>
      <c r="R93" s="78"/>
    </row>
    <row r="94" spans="10:18" ht="16.5" x14ac:dyDescent="0.3">
      <c r="J94" s="78"/>
      <c r="K94" s="78"/>
      <c r="L94" s="78"/>
      <c r="M94" s="78"/>
      <c r="N94" s="78"/>
      <c r="O94" s="78"/>
      <c r="P94" s="78"/>
      <c r="Q94" s="78"/>
      <c r="R94" s="78"/>
    </row>
    <row r="95" spans="10:18" ht="16.5" x14ac:dyDescent="0.3">
      <c r="J95" s="78"/>
      <c r="K95" s="78"/>
      <c r="L95" s="78"/>
      <c r="M95" s="78"/>
      <c r="N95" s="78"/>
      <c r="O95" s="78"/>
      <c r="P95" s="78"/>
      <c r="Q95" s="78"/>
      <c r="R95" s="78"/>
    </row>
  </sheetData>
  <pageMargins left="0.70866141732283472" right="0.70866141732283472" top="0.74803149606299213" bottom="0.74803149606299213" header="0.31496062992125984" footer="0.31496062992125984"/>
  <pageSetup scale="6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5"/>
  <sheetViews>
    <sheetView topLeftCell="A29" zoomScale="80" zoomScaleNormal="80" workbookViewId="0">
      <selection activeCell="C51" sqref="C51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1.8554687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2" ht="15.75" x14ac:dyDescent="0.3"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5.75" x14ac:dyDescent="0.3"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x14ac:dyDescent="0.3">
      <c r="J3"/>
      <c r="K3"/>
      <c r="L3"/>
      <c r="M3"/>
      <c r="N3"/>
      <c r="O3"/>
      <c r="P3"/>
      <c r="Q3"/>
      <c r="R3"/>
      <c r="S3"/>
      <c r="T3"/>
      <c r="U3"/>
      <c r="V3"/>
    </row>
    <row r="4" spans="1:22" ht="15.75" x14ac:dyDescent="0.3">
      <c r="J4"/>
      <c r="K4"/>
      <c r="L4"/>
      <c r="M4"/>
      <c r="N4"/>
      <c r="O4"/>
      <c r="P4"/>
      <c r="Q4"/>
      <c r="R4"/>
      <c r="S4"/>
      <c r="T4"/>
      <c r="U4"/>
      <c r="V4"/>
    </row>
    <row r="5" spans="1:22" ht="15.75" x14ac:dyDescent="0.3">
      <c r="A5" s="5"/>
      <c r="J5"/>
      <c r="K5"/>
      <c r="L5"/>
      <c r="M5"/>
      <c r="N5"/>
      <c r="O5"/>
      <c r="P5"/>
      <c r="Q5"/>
      <c r="R5"/>
      <c r="S5"/>
      <c r="T5"/>
      <c r="U5"/>
      <c r="V5"/>
    </row>
    <row r="6" spans="1:22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  <c r="T6"/>
      <c r="U6"/>
      <c r="V6"/>
    </row>
    <row r="7" spans="1:22" ht="15.75" x14ac:dyDescent="0.3">
      <c r="J7"/>
      <c r="K7"/>
      <c r="L7"/>
      <c r="M7"/>
      <c r="N7"/>
      <c r="O7"/>
      <c r="P7"/>
      <c r="Q7"/>
      <c r="R7"/>
      <c r="S7"/>
      <c r="T7"/>
      <c r="U7"/>
      <c r="V7"/>
    </row>
    <row r="8" spans="1:22" ht="15.75" x14ac:dyDescent="0.3">
      <c r="J8"/>
      <c r="K8"/>
      <c r="L8"/>
      <c r="M8"/>
      <c r="N8"/>
      <c r="O8"/>
      <c r="P8"/>
      <c r="Q8"/>
      <c r="R8"/>
      <c r="S8"/>
      <c r="T8"/>
      <c r="U8"/>
      <c r="V8"/>
    </row>
    <row r="9" spans="1:22" s="5" customFormat="1" ht="15" x14ac:dyDescent="0.25">
      <c r="A9" s="5" t="s">
        <v>5</v>
      </c>
      <c r="C9" s="5" t="s">
        <v>110</v>
      </c>
      <c r="H9" s="5" t="s">
        <v>6</v>
      </c>
      <c r="J9"/>
      <c r="K9"/>
      <c r="L9"/>
      <c r="M9"/>
      <c r="N9"/>
      <c r="O9"/>
      <c r="P9"/>
      <c r="Q9"/>
      <c r="R9"/>
      <c r="S9"/>
      <c r="T9"/>
      <c r="U9"/>
      <c r="V9"/>
    </row>
    <row r="10" spans="1:22" ht="15.75" x14ac:dyDescent="0.3"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ht="16.5" thickBot="1" x14ac:dyDescent="0.35">
      <c r="A11" s="5" t="s">
        <v>7</v>
      </c>
      <c r="C11" s="1" t="s">
        <v>8</v>
      </c>
      <c r="F11" s="5" t="s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ht="15.75" x14ac:dyDescent="0.3">
      <c r="A13" s="5" t="s">
        <v>9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ht="15.75" x14ac:dyDescent="0.3">
      <c r="A15" s="5" t="s">
        <v>10</v>
      </c>
      <c r="C15" s="16" t="s">
        <v>89</v>
      </c>
      <c r="D15" s="17"/>
      <c r="E15" s="17"/>
      <c r="F15" s="18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ht="15.75" x14ac:dyDescent="0.3">
      <c r="C16" s="19" t="s">
        <v>90</v>
      </c>
      <c r="D16" s="17"/>
      <c r="E16" s="17"/>
      <c r="F16" s="20">
        <v>45</v>
      </c>
      <c r="G16" s="21" t="s">
        <v>13</v>
      </c>
      <c r="H16" s="22">
        <v>35</v>
      </c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15.75" x14ac:dyDescent="0.3">
      <c r="C17" s="19" t="s">
        <v>91</v>
      </c>
      <c r="D17" s="17"/>
      <c r="E17" s="17"/>
      <c r="F17" s="6">
        <v>4</v>
      </c>
      <c r="G17" s="7" t="s">
        <v>100</v>
      </c>
      <c r="H17" s="8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5.75" x14ac:dyDescent="0.3">
      <c r="C18" s="19" t="s">
        <v>92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15.75" x14ac:dyDescent="0.3">
      <c r="C19" s="23" t="s">
        <v>93</v>
      </c>
      <c r="D19" s="17"/>
      <c r="E19" s="17"/>
      <c r="F19" s="6"/>
      <c r="G19" s="7"/>
      <c r="H19" s="8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15.75" x14ac:dyDescent="0.3">
      <c r="C20" s="17" t="s">
        <v>94</v>
      </c>
      <c r="D20" s="17"/>
      <c r="E20" s="17"/>
      <c r="F20" s="6"/>
      <c r="G20" s="7"/>
      <c r="H20" s="8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ht="15.75" x14ac:dyDescent="0.3">
      <c r="A23" s="4" t="s">
        <v>18</v>
      </c>
      <c r="C23" s="24" t="s">
        <v>95</v>
      </c>
      <c r="D23" s="5" t="s">
        <v>19</v>
      </c>
      <c r="E23" s="25" t="s">
        <v>96</v>
      </c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ht="15.75" x14ac:dyDescent="0.3"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ht="15.75" x14ac:dyDescent="0.3">
      <c r="A25" s="4" t="s">
        <v>101</v>
      </c>
      <c r="C25" s="26">
        <v>70</v>
      </c>
      <c r="D25" s="25" t="s">
        <v>21</v>
      </c>
      <c r="E25" s="27">
        <v>95</v>
      </c>
      <c r="F25" s="28">
        <f>+C25</f>
        <v>70</v>
      </c>
      <c r="G25" s="29" t="s">
        <v>21</v>
      </c>
      <c r="H25" s="29">
        <f>+E25</f>
        <v>95</v>
      </c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ht="15.75" x14ac:dyDescent="0.3">
      <c r="A26" s="4" t="s">
        <v>22</v>
      </c>
      <c r="B26" s="3"/>
      <c r="C26" s="30">
        <f>+F16</f>
        <v>45</v>
      </c>
      <c r="D26" s="31" t="s">
        <v>21</v>
      </c>
      <c r="E26" s="30">
        <f>+H16</f>
        <v>35</v>
      </c>
      <c r="F26" s="32">
        <f>+E26</f>
        <v>35</v>
      </c>
      <c r="G26" s="32" t="s">
        <v>21</v>
      </c>
      <c r="H26" s="32">
        <f>+C26</f>
        <v>45</v>
      </c>
      <c r="I26" s="33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ht="16.5" thickBot="1" x14ac:dyDescent="0.35">
      <c r="A27" s="3" t="s">
        <v>23</v>
      </c>
      <c r="B27" s="34"/>
      <c r="C27" s="35">
        <f>+C25/C26</f>
        <v>1.5555555555555556</v>
      </c>
      <c r="D27" s="36"/>
      <c r="E27" s="35">
        <f>+E25/E26</f>
        <v>2.7142857142857144</v>
      </c>
      <c r="F27" s="35">
        <f>+F25/F26</f>
        <v>2</v>
      </c>
      <c r="G27" s="36"/>
      <c r="H27" s="35">
        <f>+H25/H26</f>
        <v>2.1111111111111112</v>
      </c>
      <c r="I27" s="33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ht="16.5" thickBot="1" x14ac:dyDescent="0.35">
      <c r="A28" s="3" t="s">
        <v>102</v>
      </c>
      <c r="B28" s="37"/>
      <c r="C28" s="38"/>
      <c r="D28" s="39">
        <v>2</v>
      </c>
      <c r="E28" s="40"/>
      <c r="F28" s="41"/>
      <c r="G28" s="42">
        <v>4</v>
      </c>
      <c r="H28" s="43" t="s">
        <v>25</v>
      </c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ht="15.75" x14ac:dyDescent="0.3">
      <c r="A29" s="3"/>
      <c r="B29" s="24"/>
      <c r="C29" s="33"/>
      <c r="G29" s="44"/>
      <c r="H29" s="33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ht="15.75" x14ac:dyDescent="0.3">
      <c r="A30" s="28" t="s">
        <v>26</v>
      </c>
      <c r="B30" s="28" t="s">
        <v>27</v>
      </c>
      <c r="D30" s="44" t="s">
        <v>28</v>
      </c>
      <c r="E30" s="45">
        <v>4.0949999999999998</v>
      </c>
      <c r="G30" s="1" t="s">
        <v>29</v>
      </c>
      <c r="H30" s="46">
        <v>0.5</v>
      </c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ht="15.75" x14ac:dyDescent="0.3">
      <c r="A31" s="3"/>
      <c r="B31" s="3"/>
      <c r="C31" s="3"/>
      <c r="D31" s="47" t="s">
        <v>30</v>
      </c>
      <c r="E31" s="45">
        <f>+H30*E30</f>
        <v>2.0474999999999999</v>
      </c>
      <c r="H31" s="46"/>
      <c r="I31" s="33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ht="15.75" x14ac:dyDescent="0.3">
      <c r="D32" s="47" t="s">
        <v>31</v>
      </c>
      <c r="E32" s="48">
        <f>+E30-E31</f>
        <v>2.0474999999999999</v>
      </c>
      <c r="I32" s="33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ht="15.75" x14ac:dyDescent="0.3">
      <c r="E33" s="24" t="s">
        <v>32</v>
      </c>
      <c r="F33" s="24" t="s">
        <v>33</v>
      </c>
      <c r="G33" s="24" t="s">
        <v>33</v>
      </c>
      <c r="H33" s="24" t="s">
        <v>33</v>
      </c>
      <c r="I33" s="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ht="15.75" x14ac:dyDescent="0.3">
      <c r="D34" s="44" t="s">
        <v>34</v>
      </c>
      <c r="E34" s="49">
        <f>+E32</f>
        <v>2.0474999999999999</v>
      </c>
      <c r="F34" s="49">
        <v>0</v>
      </c>
      <c r="G34" s="49">
        <v>0</v>
      </c>
      <c r="H34" s="49">
        <v>0</v>
      </c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ht="15.75" x14ac:dyDescent="0.3">
      <c r="D35" s="44" t="s">
        <v>35</v>
      </c>
      <c r="E35" s="49">
        <f>+E34*1.2</f>
        <v>2.4569999999999999</v>
      </c>
      <c r="F35" s="49">
        <v>0</v>
      </c>
      <c r="G35" s="49">
        <v>0</v>
      </c>
      <c r="H35" s="49">
        <v>0</v>
      </c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ht="16.5" thickBot="1" x14ac:dyDescent="0.35">
      <c r="A36" s="3"/>
      <c r="G36" s="44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ht="15.75" x14ac:dyDescent="0.3">
      <c r="A37" s="3"/>
      <c r="B37" s="24"/>
      <c r="C37" s="33"/>
      <c r="E37" s="10" t="s">
        <v>36</v>
      </c>
      <c r="F37" s="11" t="s">
        <v>37</v>
      </c>
      <c r="G37" s="11"/>
      <c r="H37" s="12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ht="16.5" thickBot="1" x14ac:dyDescent="0.35">
      <c r="A38" s="4" t="s">
        <v>103</v>
      </c>
      <c r="C38" s="50">
        <v>4</v>
      </c>
      <c r="D38" s="51" t="s">
        <v>39</v>
      </c>
      <c r="E38" s="13"/>
      <c r="F38" s="14" t="s">
        <v>40</v>
      </c>
      <c r="G38" s="14"/>
      <c r="H38" s="15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ht="15.75" x14ac:dyDescent="0.3">
      <c r="A39" s="4"/>
      <c r="C39" s="24"/>
      <c r="D39" s="1" t="s">
        <v>41</v>
      </c>
      <c r="E39" s="3"/>
      <c r="F39" s="3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ht="15.75" x14ac:dyDescent="0.3">
      <c r="A40" s="4" t="s">
        <v>106</v>
      </c>
      <c r="B40" s="5"/>
      <c r="C40" s="52">
        <f>+B48/F17</f>
        <v>250</v>
      </c>
      <c r="D40" s="27">
        <v>400</v>
      </c>
      <c r="F40" s="47" t="s">
        <v>43</v>
      </c>
      <c r="G40" s="26">
        <v>1</v>
      </c>
      <c r="H40" s="3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ht="15.75" x14ac:dyDescent="0.3">
      <c r="A41" s="4" t="s">
        <v>105</v>
      </c>
      <c r="C41" s="37">
        <f>+C40+D40</f>
        <v>650</v>
      </c>
      <c r="F41" s="47" t="s">
        <v>45</v>
      </c>
      <c r="G41" s="26">
        <v>1</v>
      </c>
      <c r="H41" s="3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ht="15.75" x14ac:dyDescent="0.3">
      <c r="A42" s="4" t="s">
        <v>104</v>
      </c>
      <c r="C42" s="37">
        <f>+C41/C38</f>
        <v>162.5</v>
      </c>
      <c r="F42" s="47" t="s">
        <v>47</v>
      </c>
      <c r="G42" s="26"/>
      <c r="H42" s="3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ht="15.75" x14ac:dyDescent="0.3">
      <c r="A43" s="4"/>
      <c r="C43" s="24"/>
      <c r="F43" s="44" t="s">
        <v>48</v>
      </c>
      <c r="G43" s="26">
        <f>+C40/1000</f>
        <v>0.25</v>
      </c>
      <c r="H43" s="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ht="15.75" x14ac:dyDescent="0.3">
      <c r="A44" s="4"/>
      <c r="C44" s="53"/>
      <c r="F44" s="47" t="s">
        <v>49</v>
      </c>
      <c r="G44" s="50">
        <f>+C41</f>
        <v>650</v>
      </c>
      <c r="H44" s="3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ht="15.75" x14ac:dyDescent="0.3">
      <c r="A45" s="4"/>
      <c r="C45" s="24"/>
      <c r="E45" s="47"/>
      <c r="F45" s="47"/>
      <c r="G45" s="33"/>
      <c r="I45" s="3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ht="15.75" x14ac:dyDescent="0.3">
      <c r="A46" s="4" t="s">
        <v>50</v>
      </c>
      <c r="C46" s="28">
        <f>+C42*C38</f>
        <v>650</v>
      </c>
      <c r="F46" s="47"/>
      <c r="G46" s="33"/>
      <c r="H46" s="3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ht="15.75" x14ac:dyDescent="0.3">
      <c r="A47" s="3"/>
      <c r="B47" s="3"/>
      <c r="C47" s="3"/>
      <c r="D47" s="3"/>
      <c r="E47" s="3"/>
      <c r="H47" s="3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ht="15.75" x14ac:dyDescent="0.3">
      <c r="A48" s="4" t="s">
        <v>51</v>
      </c>
      <c r="B48" s="24">
        <v>1000</v>
      </c>
      <c r="C48" s="3"/>
      <c r="D48" s="28" t="s">
        <v>52</v>
      </c>
      <c r="E48" s="28" t="s">
        <v>53</v>
      </c>
      <c r="F48" s="28" t="s">
        <v>54</v>
      </c>
      <c r="G48" s="28" t="s">
        <v>55</v>
      </c>
      <c r="H48" s="28" t="s">
        <v>56</v>
      </c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ht="15.75" x14ac:dyDescent="0.3">
      <c r="A49" s="54" t="s">
        <v>57</v>
      </c>
      <c r="B49" s="55"/>
      <c r="C49" s="3"/>
      <c r="D49" s="24">
        <v>8</v>
      </c>
      <c r="E49" s="24">
        <v>1</v>
      </c>
      <c r="F49" s="24" t="s">
        <v>58</v>
      </c>
      <c r="G49" s="33">
        <v>295</v>
      </c>
      <c r="H49" s="33">
        <f>+(D49*E49)*G49</f>
        <v>2360</v>
      </c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ht="15.75" x14ac:dyDescent="0.3">
      <c r="A50" s="55" t="s">
        <v>59</v>
      </c>
      <c r="B50" s="56">
        <f>+E34*C42</f>
        <v>332.71875</v>
      </c>
      <c r="C50" s="3"/>
      <c r="D50" s="24">
        <v>4</v>
      </c>
      <c r="E50" s="24">
        <v>1</v>
      </c>
      <c r="F50" s="24" t="s">
        <v>60</v>
      </c>
      <c r="G50" s="33">
        <v>140</v>
      </c>
      <c r="H50" s="33">
        <f>+(D50*E50)*G50</f>
        <v>560</v>
      </c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ht="15.75" x14ac:dyDescent="0.3">
      <c r="A51" s="55" t="s">
        <v>17</v>
      </c>
      <c r="B51" s="56">
        <f>+H61</f>
        <v>4200</v>
      </c>
      <c r="C51" s="3"/>
      <c r="D51" s="24">
        <v>4</v>
      </c>
      <c r="E51" s="24">
        <v>1</v>
      </c>
      <c r="F51" s="24" t="s">
        <v>97</v>
      </c>
      <c r="G51" s="33">
        <v>140</v>
      </c>
      <c r="H51" s="33">
        <f>+G51*E51*D51</f>
        <v>560</v>
      </c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ht="15.75" x14ac:dyDescent="0.3">
      <c r="A52" s="55"/>
      <c r="B52" s="56"/>
      <c r="C52" s="3"/>
      <c r="D52" s="24">
        <v>1</v>
      </c>
      <c r="E52" s="24">
        <v>1</v>
      </c>
      <c r="F52" s="24" t="s">
        <v>62</v>
      </c>
      <c r="G52" s="33">
        <v>180</v>
      </c>
      <c r="H52" s="33">
        <f t="shared" ref="H52:H59" si="0">+G52*E52</f>
        <v>180</v>
      </c>
      <c r="I52" s="63">
        <f>+B72/100*2</f>
        <v>162.18525</v>
      </c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ht="15.75" x14ac:dyDescent="0.3">
      <c r="A53" s="55"/>
      <c r="B53" s="56"/>
      <c r="C53" s="3"/>
      <c r="D53" s="24">
        <v>2</v>
      </c>
      <c r="E53" s="24">
        <v>1</v>
      </c>
      <c r="F53" s="24" t="s">
        <v>98</v>
      </c>
      <c r="G53" s="33">
        <v>135</v>
      </c>
      <c r="H53" s="33">
        <f t="shared" ref="H53:H56" si="1">+(D53*E53)*G53</f>
        <v>270</v>
      </c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ht="15.75" x14ac:dyDescent="0.3">
      <c r="A54" s="57" t="s">
        <v>64</v>
      </c>
      <c r="B54" s="56">
        <v>200</v>
      </c>
      <c r="C54" s="3"/>
      <c r="D54" s="24">
        <v>2</v>
      </c>
      <c r="E54" s="24">
        <v>1</v>
      </c>
      <c r="F54" s="24" t="s">
        <v>99</v>
      </c>
      <c r="G54" s="33">
        <v>135</v>
      </c>
      <c r="H54" s="33">
        <f t="shared" si="1"/>
        <v>270</v>
      </c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ht="15.75" x14ac:dyDescent="0.3">
      <c r="A55" s="57" t="s">
        <v>66</v>
      </c>
      <c r="B55" s="56">
        <v>0</v>
      </c>
      <c r="D55" s="24">
        <v>1</v>
      </c>
      <c r="E55" s="24">
        <v>0</v>
      </c>
      <c r="F55" s="24" t="s">
        <v>67</v>
      </c>
      <c r="G55" s="33">
        <v>1.5</v>
      </c>
      <c r="H55" s="33">
        <f t="shared" si="1"/>
        <v>0</v>
      </c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ht="15.75" x14ac:dyDescent="0.3">
      <c r="A56" s="57" t="s">
        <v>68</v>
      </c>
      <c r="B56" s="56">
        <v>150</v>
      </c>
      <c r="C56" s="25">
        <f>15*8</f>
        <v>120</v>
      </c>
      <c r="D56" s="24">
        <v>1</v>
      </c>
      <c r="E56" s="24">
        <v>0</v>
      </c>
      <c r="F56" s="24" t="s">
        <v>69</v>
      </c>
      <c r="G56" s="33">
        <v>1000</v>
      </c>
      <c r="H56" s="33">
        <f t="shared" si="1"/>
        <v>0</v>
      </c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ht="15.75" x14ac:dyDescent="0.3">
      <c r="A57" s="57" t="s">
        <v>70</v>
      </c>
      <c r="B57" s="56">
        <v>150</v>
      </c>
      <c r="D57" s="24">
        <v>1</v>
      </c>
      <c r="E57" s="24">
        <v>0</v>
      </c>
      <c r="F57" s="24" t="s">
        <v>71</v>
      </c>
      <c r="G57" s="33">
        <v>0</v>
      </c>
      <c r="H57" s="33">
        <f t="shared" si="0"/>
        <v>0</v>
      </c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ht="15.75" x14ac:dyDescent="0.3">
      <c r="A58" s="54" t="s">
        <v>72</v>
      </c>
      <c r="B58" s="58">
        <f>SUM(B50:B54)</f>
        <v>4732.71875</v>
      </c>
      <c r="C58" s="3"/>
      <c r="D58" s="24">
        <v>1</v>
      </c>
      <c r="E58" s="24">
        <v>0</v>
      </c>
      <c r="F58" s="3" t="s">
        <v>73</v>
      </c>
      <c r="G58" s="33">
        <v>1000</v>
      </c>
      <c r="H58" s="33">
        <f t="shared" si="0"/>
        <v>0</v>
      </c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ht="15.75" x14ac:dyDescent="0.3">
      <c r="A59" s="9"/>
      <c r="B59" s="59"/>
      <c r="C59" s="3"/>
      <c r="D59" s="24"/>
      <c r="E59" s="24"/>
      <c r="F59" s="3"/>
      <c r="G59" s="3"/>
      <c r="H59" s="33">
        <f t="shared" si="0"/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ht="15.75" x14ac:dyDescent="0.3">
      <c r="A60" s="9"/>
      <c r="B60" s="35">
        <f>+B58/B48</f>
        <v>4.7327187500000001</v>
      </c>
      <c r="C60" s="4" t="s">
        <v>74</v>
      </c>
      <c r="D60" s="3"/>
      <c r="E60" s="3"/>
      <c r="F60" s="3"/>
      <c r="G60" s="3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ht="15.75" x14ac:dyDescent="0.3">
      <c r="A61" s="3"/>
      <c r="B61" s="3"/>
      <c r="D61" s="3"/>
      <c r="E61" s="3"/>
      <c r="F61" s="3"/>
      <c r="G61" s="60" t="s">
        <v>75</v>
      </c>
      <c r="H61" s="33">
        <f>SUM(H49:H60)</f>
        <v>4200</v>
      </c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ht="15.75" x14ac:dyDescent="0.3">
      <c r="D62" s="3"/>
      <c r="E62" s="3"/>
      <c r="G62" s="1" t="s">
        <v>76</v>
      </c>
      <c r="H62" s="61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ht="15.75" x14ac:dyDescent="0.3">
      <c r="A63" s="4" t="s">
        <v>77</v>
      </c>
      <c r="B63" s="3"/>
      <c r="C63" s="3"/>
      <c r="E63" s="35">
        <f>+B72/C40</f>
        <v>32.437049999999999</v>
      </c>
      <c r="G63" s="5" t="s">
        <v>78</v>
      </c>
      <c r="H63" s="62">
        <v>1.65</v>
      </c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ht="15.75" x14ac:dyDescent="0.3">
      <c r="A64" s="3"/>
      <c r="B64" s="4" t="s">
        <v>79</v>
      </c>
      <c r="C64" s="28" t="s">
        <v>80</v>
      </c>
      <c r="D64" s="3"/>
      <c r="E64" s="3"/>
      <c r="F64" s="3"/>
      <c r="G64" s="1" t="s">
        <v>78</v>
      </c>
      <c r="H64" s="61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ht="15.75" x14ac:dyDescent="0.3">
      <c r="A65" s="54" t="s">
        <v>81</v>
      </c>
      <c r="B65" s="55"/>
      <c r="C65" s="3"/>
      <c r="D65" s="3">
        <f>+B72*C68</f>
        <v>0</v>
      </c>
      <c r="E65" s="3"/>
      <c r="F65" s="3"/>
      <c r="G65" s="5" t="s">
        <v>82</v>
      </c>
      <c r="H65" s="61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ht="15.75" x14ac:dyDescent="0.3">
      <c r="A66" s="55" t="s">
        <v>59</v>
      </c>
      <c r="B66" s="56">
        <f>+E35*C42</f>
        <v>399.26249999999999</v>
      </c>
      <c r="C66" s="63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ht="15.75" x14ac:dyDescent="0.3">
      <c r="A67" s="55" t="s">
        <v>17</v>
      </c>
      <c r="B67" s="56">
        <f>+H61*H63</f>
        <v>6930</v>
      </c>
      <c r="C67" s="63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ht="15.75" x14ac:dyDescent="0.3">
      <c r="A68" s="55" t="str">
        <f>+A54</f>
        <v>P. de color</v>
      </c>
      <c r="B68" s="56">
        <f>+B54*H63</f>
        <v>330</v>
      </c>
      <c r="C68" s="63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ht="15.75" x14ac:dyDescent="0.3">
      <c r="A69" s="55" t="str">
        <f>+A55</f>
        <v>Minagris</v>
      </c>
      <c r="B69" s="56">
        <f>+B55*H62</f>
        <v>0</v>
      </c>
      <c r="C69" s="66"/>
      <c r="F69" s="64" t="s">
        <v>83</v>
      </c>
      <c r="G69" s="35">
        <f>+B60</f>
        <v>4.7327187500000001</v>
      </c>
      <c r="H69" s="65">
        <f>+G69*B48</f>
        <v>4732.71875</v>
      </c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ht="15.75" x14ac:dyDescent="0.3">
      <c r="A70" s="55" t="str">
        <f>+A56</f>
        <v>Mensajeria</v>
      </c>
      <c r="B70" s="56">
        <f>+B56*H62</f>
        <v>225</v>
      </c>
      <c r="C70" s="66"/>
      <c r="F70" s="64" t="s">
        <v>84</v>
      </c>
      <c r="G70" s="35">
        <f>+C72</f>
        <v>8.1092624999999998</v>
      </c>
      <c r="H70" s="65">
        <f>+G70*B48</f>
        <v>8109.2624999999998</v>
      </c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ht="16.5" thickBot="1" x14ac:dyDescent="0.35">
      <c r="A71" s="55" t="str">
        <f>+A57</f>
        <v>Empaque</v>
      </c>
      <c r="B71" s="56">
        <f>+B57*H62</f>
        <v>225</v>
      </c>
      <c r="C71" s="66"/>
      <c r="F71" s="67" t="s">
        <v>85</v>
      </c>
      <c r="G71" s="68">
        <f>+G70-G69</f>
        <v>3.3765437499999997</v>
      </c>
      <c r="H71" s="69">
        <f>+G71*B48</f>
        <v>3376.5437499999998</v>
      </c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ht="17.25" thickBot="1" x14ac:dyDescent="0.35">
      <c r="A72" s="54" t="s">
        <v>72</v>
      </c>
      <c r="B72" s="58">
        <f>SUM(B65:B71)</f>
        <v>8109.2624999999998</v>
      </c>
      <c r="C72" s="70">
        <f>+B72/B48</f>
        <v>8.1092624999999998</v>
      </c>
      <c r="D72" s="71" t="s">
        <v>86</v>
      </c>
      <c r="F72" s="72" t="s">
        <v>87</v>
      </c>
      <c r="G72" s="73"/>
      <c r="H72" s="74">
        <f>+((B72/100)*2.5)</f>
        <v>202.7315625</v>
      </c>
      <c r="J72"/>
      <c r="K72"/>
      <c r="L72"/>
      <c r="M72"/>
      <c r="N72"/>
      <c r="O72"/>
      <c r="P72"/>
      <c r="Q72"/>
      <c r="R72"/>
      <c r="S72"/>
      <c r="T72"/>
      <c r="U72"/>
      <c r="V72"/>
    </row>
    <row r="75" spans="1:22" x14ac:dyDescent="0.3">
      <c r="A75" s="5"/>
    </row>
    <row r="76" spans="1:22" x14ac:dyDescent="0.3">
      <c r="B76" s="75"/>
      <c r="C76" s="76"/>
    </row>
    <row r="80" spans="1:22" x14ac:dyDescent="0.3">
      <c r="J80" s="77"/>
    </row>
    <row r="86" spans="10:18" ht="16.5" x14ac:dyDescent="0.3">
      <c r="J86" s="78"/>
      <c r="K86" s="78"/>
      <c r="L86" s="78"/>
      <c r="M86" s="78"/>
      <c r="N86" s="78"/>
      <c r="O86" s="78"/>
      <c r="P86" s="78"/>
      <c r="Q86" s="78"/>
      <c r="R86" s="78"/>
    </row>
    <row r="87" spans="10:18" ht="16.5" x14ac:dyDescent="0.3">
      <c r="J87" s="78"/>
      <c r="K87" s="78"/>
      <c r="L87" s="78"/>
      <c r="M87" s="78"/>
      <c r="N87" s="78"/>
      <c r="O87" s="78"/>
      <c r="P87" s="78"/>
      <c r="Q87" s="78"/>
      <c r="R87" s="78"/>
    </row>
    <row r="88" spans="10:18" ht="16.5" x14ac:dyDescent="0.3">
      <c r="J88" s="78"/>
      <c r="K88" s="78"/>
      <c r="L88" s="78"/>
      <c r="M88" s="78"/>
      <c r="N88" s="78"/>
      <c r="O88" s="78"/>
      <c r="P88" s="78"/>
      <c r="Q88" s="78"/>
      <c r="R88" s="78"/>
    </row>
    <row r="89" spans="10:18" ht="16.5" x14ac:dyDescent="0.3">
      <c r="J89" s="78"/>
      <c r="K89" s="78"/>
      <c r="L89" s="78"/>
      <c r="M89" s="78"/>
      <c r="N89" s="78"/>
      <c r="O89" s="78"/>
      <c r="P89" s="78"/>
      <c r="Q89" s="78"/>
      <c r="R89" s="78"/>
    </row>
    <row r="90" spans="10:18" ht="16.5" x14ac:dyDescent="0.3">
      <c r="J90" s="78"/>
      <c r="K90" s="78"/>
      <c r="L90" s="78"/>
      <c r="M90" s="78"/>
      <c r="N90" s="78"/>
      <c r="O90" s="78"/>
      <c r="P90" s="78"/>
      <c r="Q90" s="78"/>
      <c r="R90" s="78"/>
    </row>
    <row r="91" spans="10:18" ht="16.5" x14ac:dyDescent="0.3">
      <c r="J91" s="78"/>
      <c r="K91" s="78"/>
      <c r="L91" s="78"/>
      <c r="M91" s="78"/>
      <c r="N91" s="78"/>
      <c r="O91" s="78"/>
      <c r="P91" s="78"/>
      <c r="Q91" s="78"/>
      <c r="R91" s="78"/>
    </row>
    <row r="92" spans="10:18" ht="16.5" x14ac:dyDescent="0.3">
      <c r="J92" s="78"/>
      <c r="K92" s="78"/>
      <c r="L92" s="78"/>
      <c r="M92" s="78"/>
      <c r="N92" s="78"/>
      <c r="O92" s="78"/>
      <c r="P92" s="78"/>
      <c r="Q92" s="78"/>
      <c r="R92" s="78"/>
    </row>
    <row r="93" spans="10:18" ht="16.5" x14ac:dyDescent="0.3">
      <c r="J93" s="78"/>
      <c r="K93" s="78"/>
      <c r="L93" s="78"/>
      <c r="M93" s="78"/>
      <c r="N93" s="78"/>
      <c r="O93" s="78"/>
      <c r="P93" s="78"/>
      <c r="Q93" s="78"/>
      <c r="R93" s="78"/>
    </row>
    <row r="94" spans="10:18" ht="16.5" x14ac:dyDescent="0.3">
      <c r="J94" s="78"/>
      <c r="K94" s="78"/>
      <c r="L94" s="78"/>
      <c r="M94" s="78"/>
      <c r="N94" s="78"/>
      <c r="O94" s="78"/>
      <c r="P94" s="78"/>
      <c r="Q94" s="78"/>
      <c r="R94" s="78"/>
    </row>
    <row r="95" spans="10:18" ht="16.5" x14ac:dyDescent="0.3">
      <c r="J95" s="78"/>
      <c r="K95" s="78"/>
      <c r="L95" s="78"/>
      <c r="M95" s="78"/>
      <c r="N95" s="78"/>
      <c r="O95" s="78"/>
      <c r="P95" s="78"/>
      <c r="Q95" s="78"/>
      <c r="R95" s="78"/>
    </row>
  </sheetData>
  <pageMargins left="0.70866141732283472" right="0.70866141732283472" top="0.74803149606299213" bottom="0.74803149606299213" header="0.31496062992125984" footer="0.31496062992125984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 1000</vt:lpstr>
      <vt:lpstr>Triptico 1000 sin barniz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2017-01-10T16:58:08Z</cp:lastPrinted>
  <dcterms:created xsi:type="dcterms:W3CDTF">2016-12-13T21:03:12Z</dcterms:created>
  <dcterms:modified xsi:type="dcterms:W3CDTF">2017-03-08T18:30:36Z</dcterms:modified>
</cp:coreProperties>
</file>