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35" yWindow="1935" windowWidth="20115" windowHeight="8010"/>
  </bookViews>
  <sheets>
    <sheet name="Tarjetas celofan con adhe 1300" sheetId="4" r:id="rId1"/>
    <sheet name="Tarjetas celofan con adhe 1000" sheetId="3" r:id="rId2"/>
    <sheet name="Tarjetas celofan con adhe 700" sheetId="2" r:id="rId3"/>
    <sheet name="Tarjetas celofan con adhe 500" sheetId="1" r:id="rId4"/>
  </sheets>
  <calcPr calcId="145621"/>
</workbook>
</file>

<file path=xl/calcChain.xml><?xml version="1.0" encoding="utf-8"?>
<calcChain xmlns="http://schemas.openxmlformats.org/spreadsheetml/2006/main">
  <c r="F47" i="3" l="1"/>
  <c r="F45" i="3"/>
  <c r="F45" i="4"/>
  <c r="F47" i="4"/>
  <c r="I51" i="4" l="1"/>
  <c r="I49" i="4"/>
  <c r="I47" i="4"/>
  <c r="G45" i="4"/>
  <c r="I45" i="4"/>
  <c r="I43" i="4"/>
  <c r="I41" i="4"/>
  <c r="I38" i="4"/>
  <c r="F36" i="4"/>
  <c r="C38" i="4" s="1"/>
  <c r="F23" i="4"/>
  <c r="C36" i="4" s="1"/>
  <c r="E21" i="4"/>
  <c r="C21" i="4"/>
  <c r="E20" i="4"/>
  <c r="C20" i="4"/>
  <c r="I51" i="3"/>
  <c r="I49" i="3"/>
  <c r="I47" i="3"/>
  <c r="G45" i="3"/>
  <c r="I45" i="3"/>
  <c r="I43" i="3"/>
  <c r="I41" i="3"/>
  <c r="I38" i="3"/>
  <c r="F36" i="3"/>
  <c r="C38" i="3" s="1"/>
  <c r="F23" i="3"/>
  <c r="C36" i="3" s="1"/>
  <c r="E21" i="3"/>
  <c r="C21" i="3"/>
  <c r="E20" i="3"/>
  <c r="C20" i="3"/>
  <c r="I51" i="2"/>
  <c r="I49" i="2"/>
  <c r="F47" i="2"/>
  <c r="I47" i="2" s="1"/>
  <c r="G45" i="2"/>
  <c r="F45" i="2"/>
  <c r="I45" i="2" s="1"/>
  <c r="I43" i="2"/>
  <c r="I41" i="2"/>
  <c r="I38" i="2"/>
  <c r="F36" i="2"/>
  <c r="I36" i="2" s="1"/>
  <c r="I56" i="2" s="1"/>
  <c r="F23" i="2"/>
  <c r="C36" i="2" s="1"/>
  <c r="E21" i="2"/>
  <c r="C21" i="2"/>
  <c r="E20" i="2"/>
  <c r="C20" i="2"/>
  <c r="C20" i="1"/>
  <c r="E20" i="1"/>
  <c r="C21" i="1"/>
  <c r="E21" i="1"/>
  <c r="F23" i="1"/>
  <c r="F36" i="1"/>
  <c r="I36" i="1" s="1"/>
  <c r="I56" i="1" s="1"/>
  <c r="I38" i="1"/>
  <c r="I41" i="1"/>
  <c r="I43" i="1"/>
  <c r="F45" i="1"/>
  <c r="G45" i="1"/>
  <c r="I45" i="1"/>
  <c r="F47" i="1"/>
  <c r="G47" i="1"/>
  <c r="I47" i="1" s="1"/>
  <c r="I49" i="1"/>
  <c r="I51" i="1"/>
  <c r="C38" i="1" l="1"/>
  <c r="I36" i="4"/>
  <c r="I56" i="4" s="1"/>
  <c r="I36" i="3"/>
  <c r="I56" i="3" s="1"/>
  <c r="B41" i="2"/>
  <c r="I59" i="2"/>
  <c r="C38" i="2"/>
  <c r="B41" i="1"/>
  <c r="I59" i="1"/>
  <c r="B41" i="4" l="1"/>
  <c r="I59" i="4"/>
  <c r="B41" i="3"/>
  <c r="I59" i="3"/>
  <c r="I63" i="2"/>
  <c r="I60" i="2"/>
  <c r="I62" i="2"/>
  <c r="I62" i="1"/>
  <c r="I60" i="1"/>
  <c r="I63" i="1"/>
  <c r="I63" i="4" l="1"/>
  <c r="I60" i="4"/>
  <c r="I62" i="4"/>
  <c r="I63" i="3"/>
  <c r="I60" i="3"/>
  <c r="I62" i="3"/>
</calcChain>
</file>

<file path=xl/sharedStrings.xml><?xml version="1.0" encoding="utf-8"?>
<sst xmlns="http://schemas.openxmlformats.org/spreadsheetml/2006/main" count="193" uniqueCount="46">
  <si>
    <t>Comisiones</t>
  </si>
  <si>
    <t>Ganancia</t>
  </si>
  <si>
    <t xml:space="preserve">Unitario Venta </t>
  </si>
  <si>
    <t>Interiores</t>
  </si>
  <si>
    <t>Precio Venta</t>
  </si>
  <si>
    <t>Subtotal</t>
  </si>
  <si>
    <t>Mensajería</t>
  </si>
  <si>
    <t>Empaque</t>
  </si>
  <si>
    <t>Celofán con adhesivo</t>
  </si>
  <si>
    <t>Maquila Armado</t>
  </si>
  <si>
    <t>Perfore</t>
  </si>
  <si>
    <t>Corte</t>
  </si>
  <si>
    <t>si la cantidad es menor a $550.00 se cobra el minimo.</t>
  </si>
  <si>
    <t>Laminado</t>
  </si>
  <si>
    <t>Impresiones Tabloide</t>
  </si>
  <si>
    <t xml:space="preserve">TT $ </t>
  </si>
  <si>
    <t>$ VTA.</t>
  </si>
  <si>
    <t>$ FTE.</t>
  </si>
  <si>
    <t>TT</t>
  </si>
  <si>
    <t>Merma</t>
  </si>
  <si>
    <t>Cant. Cerrada</t>
  </si>
  <si>
    <t>Cant.</t>
  </si>
  <si>
    <t>cm.</t>
  </si>
  <si>
    <t>X</t>
  </si>
  <si>
    <t>Tamaño papel:</t>
  </si>
  <si>
    <t>Tamaños por tabloide</t>
  </si>
  <si>
    <t>Gráfico</t>
  </si>
  <si>
    <t>Tamaño Extendido</t>
  </si>
  <si>
    <t>Pliego</t>
  </si>
  <si>
    <t>sin impresión</t>
  </si>
  <si>
    <r>
      <rPr>
        <i/>
        <u/>
        <sz val="10"/>
        <color theme="1"/>
        <rFont val="Century Gothic"/>
        <family val="2"/>
      </rPr>
      <t>Sobre de celofán</t>
    </r>
    <r>
      <rPr>
        <sz val="10"/>
        <color theme="1"/>
        <rFont val="Century Gothic"/>
        <family val="2"/>
      </rPr>
      <t xml:space="preserve"> con adhesivo </t>
    </r>
  </si>
  <si>
    <t>terminado refinado</t>
  </si>
  <si>
    <t>laminado mate 1 cara</t>
  </si>
  <si>
    <t>impresas a 4 X 0 tintas digital +</t>
  </si>
  <si>
    <t>sulfatada 12 pto. 1 cara</t>
  </si>
  <si>
    <t>tamaño 8.7 X 5.8 cm.</t>
  </si>
  <si>
    <t xml:space="preserve">Tarjetas Promocional </t>
  </si>
  <si>
    <t>Cantidad</t>
  </si>
  <si>
    <t>Producto</t>
  </si>
  <si>
    <t>Marca</t>
  </si>
  <si>
    <t>Monex</t>
  </si>
  <si>
    <t>Cliente</t>
  </si>
  <si>
    <t>01 de agosto de 2017.</t>
  </si>
  <si>
    <t>Fecha</t>
  </si>
  <si>
    <t>tamaño 10 X 7.5 cm.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</si>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</sst>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i/>
      <u/>
      <sz val="10"/>
      <color theme="1"/>
      <name val="Century Gothic"/>
      <family val="2"/>
    </font>
    <font>
      <b/>
      <i/>
      <u/>
      <sz val="10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0.5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3" fillId="5" borderId="7" applyNumberFormat="0" applyAlignment="0" applyProtection="0"/>
    <xf numFmtId="0" fontId="14" fillId="6" borderId="0" applyNumberFormat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7" borderId="11" applyNumberFormat="0" applyFont="0" applyAlignment="0" applyProtection="0"/>
  </cellStyleXfs>
  <cellXfs count="38">
    <xf numFmtId="0" fontId="0" fillId="0" borderId="0" xfId="0"/>
    <xf numFmtId="0" fontId="2" fillId="0" borderId="0" xfId="0" applyFont="1"/>
    <xf numFmtId="44" fontId="3" fillId="2" borderId="0" xfId="1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44" fontId="2" fillId="0" borderId="0" xfId="0" applyNumberFormat="1" applyFont="1"/>
    <xf numFmtId="0" fontId="5" fillId="0" borderId="0" xfId="0" applyFont="1" applyAlignment="1">
      <alignment horizontal="right"/>
    </xf>
    <xf numFmtId="44" fontId="6" fillId="3" borderId="0" xfId="1" applyFont="1" applyFill="1" applyAlignment="1">
      <alignment horizontal="center"/>
    </xf>
    <xf numFmtId="44" fontId="6" fillId="3" borderId="0" xfId="1" applyFont="1" applyFill="1" applyAlignment="1">
      <alignment horizontal="right"/>
    </xf>
    <xf numFmtId="0" fontId="2" fillId="3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4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44" fontId="8" fillId="0" borderId="0" xfId="1" applyFont="1"/>
    <xf numFmtId="44" fontId="5" fillId="0" borderId="0" xfId="1" applyFont="1" applyAlignment="1">
      <alignment horizontal="center"/>
    </xf>
    <xf numFmtId="8" fontId="2" fillId="0" borderId="0" xfId="1" applyNumberFormat="1" applyFont="1" applyAlignment="1">
      <alignment horizontal="center"/>
    </xf>
    <xf numFmtId="44" fontId="2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/>
    <xf numFmtId="44" fontId="2" fillId="0" borderId="0" xfId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20" fillId="0" borderId="0" xfId="0" applyFont="1"/>
    <xf numFmtId="0" fontId="5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abSelected="1" workbookViewId="0">
      <selection activeCell="D5" sqref="D5"/>
    </sheetView>
  </sheetViews>
  <sheetFormatPr baseColWidth="10" defaultRowHeight="13.5" x14ac:dyDescent="0.25"/>
  <cols>
    <col min="1" max="1" width="15.28515625" style="1" customWidth="1"/>
    <col min="2" max="2" width="11.42578125" style="1"/>
    <col min="3" max="3" width="11" style="1" customWidth="1"/>
    <col min="4" max="4" width="11.42578125" style="1"/>
    <col min="5" max="8" width="11.140625" style="1" customWidth="1"/>
    <col min="9" max="9" width="13.140625" style="1" customWidth="1"/>
    <col min="10" max="16384" width="11.42578125" style="1"/>
  </cols>
  <sheetData>
    <row r="1" spans="1:8" x14ac:dyDescent="0.25">
      <c r="A1" s="6" t="s">
        <v>43</v>
      </c>
      <c r="B1" s="1" t="s">
        <v>42</v>
      </c>
    </row>
    <row r="2" spans="1:8" x14ac:dyDescent="0.25">
      <c r="A2" s="6"/>
    </row>
    <row r="3" spans="1:8" x14ac:dyDescent="0.25">
      <c r="A3" s="6" t="s">
        <v>41</v>
      </c>
      <c r="B3" s="10" t="s">
        <v>40</v>
      </c>
    </row>
    <row r="4" spans="1:8" ht="4.5" customHeight="1" x14ac:dyDescent="0.25">
      <c r="A4" s="6"/>
    </row>
    <row r="5" spans="1:8" x14ac:dyDescent="0.25">
      <c r="A5" s="6" t="s">
        <v>39</v>
      </c>
      <c r="B5" s="35"/>
    </row>
    <row r="6" spans="1:8" x14ac:dyDescent="0.25">
      <c r="A6" s="10"/>
    </row>
    <row r="7" spans="1:8" x14ac:dyDescent="0.25">
      <c r="A7" s="10" t="s">
        <v>38</v>
      </c>
      <c r="G7" s="10" t="s">
        <v>37</v>
      </c>
    </row>
    <row r="8" spans="1:8" x14ac:dyDescent="0.25">
      <c r="B8" s="10" t="s">
        <v>36</v>
      </c>
      <c r="G8" s="19">
        <v>1300</v>
      </c>
      <c r="H8" s="34"/>
    </row>
    <row r="9" spans="1:8" x14ac:dyDescent="0.25">
      <c r="B9" s="1" t="s">
        <v>35</v>
      </c>
    </row>
    <row r="10" spans="1:8" x14ac:dyDescent="0.25">
      <c r="B10" s="1" t="s">
        <v>34</v>
      </c>
    </row>
    <row r="11" spans="1:8" ht="14.25" x14ac:dyDescent="0.25">
      <c r="B11" s="1" t="s">
        <v>33</v>
      </c>
      <c r="F11" s="36"/>
    </row>
    <row r="12" spans="1:8" x14ac:dyDescent="0.25">
      <c r="B12" s="1" t="s">
        <v>32</v>
      </c>
    </row>
    <row r="13" spans="1:8" x14ac:dyDescent="0.25">
      <c r="B13" s="1" t="s">
        <v>31</v>
      </c>
    </row>
    <row r="14" spans="1:8" x14ac:dyDescent="0.25">
      <c r="B14" s="1" t="s">
        <v>30</v>
      </c>
    </row>
    <row r="15" spans="1:8" x14ac:dyDescent="0.25">
      <c r="B15" s="1" t="s">
        <v>44</v>
      </c>
    </row>
    <row r="16" spans="1:8" x14ac:dyDescent="0.25">
      <c r="B16" s="1" t="s">
        <v>29</v>
      </c>
    </row>
    <row r="18" spans="2:8" x14ac:dyDescent="0.25">
      <c r="B18" s="6" t="s">
        <v>28</v>
      </c>
      <c r="C18" s="19">
        <v>44</v>
      </c>
      <c r="D18" s="19" t="s">
        <v>23</v>
      </c>
      <c r="E18" s="19">
        <v>32</v>
      </c>
      <c r="F18" s="11"/>
    </row>
    <row r="19" spans="2:8" x14ac:dyDescent="0.25">
      <c r="B19" s="6" t="s">
        <v>27</v>
      </c>
      <c r="C19" s="33">
        <v>9.5</v>
      </c>
      <c r="D19" s="33" t="s">
        <v>23</v>
      </c>
      <c r="E19" s="33">
        <v>6.5</v>
      </c>
      <c r="F19" s="11"/>
    </row>
    <row r="20" spans="2:8" x14ac:dyDescent="0.25">
      <c r="C20" s="32">
        <f>+C18/C19</f>
        <v>4.6315789473684212</v>
      </c>
      <c r="D20" s="11"/>
      <c r="E20" s="32">
        <f>+E18/E19</f>
        <v>4.9230769230769234</v>
      </c>
      <c r="F20" s="11">
        <v>16</v>
      </c>
    </row>
    <row r="21" spans="2:8" x14ac:dyDescent="0.25">
      <c r="C21" s="32">
        <f>+E18/C19</f>
        <v>3.3684210526315788</v>
      </c>
      <c r="D21" s="11"/>
      <c r="E21" s="32">
        <f>+C18/E19</f>
        <v>6.7692307692307692</v>
      </c>
      <c r="F21" s="19">
        <v>18</v>
      </c>
    </row>
    <row r="23" spans="2:8" s="10" customFormat="1" ht="12.75" x14ac:dyDescent="0.2">
      <c r="B23" s="10" t="s">
        <v>26</v>
      </c>
      <c r="F23" s="19">
        <f>+F21</f>
        <v>18</v>
      </c>
      <c r="G23" s="10" t="s">
        <v>25</v>
      </c>
    </row>
    <row r="24" spans="2:8" ht="14.25" thickBot="1" x14ac:dyDescent="0.3">
      <c r="B24" s="37">
        <v>44</v>
      </c>
      <c r="C24" s="37"/>
      <c r="D24" s="37"/>
      <c r="E24" s="37"/>
    </row>
    <row r="25" spans="2:8" ht="15" x14ac:dyDescent="0.25">
      <c r="B25" s="28">
        <v>1</v>
      </c>
      <c r="C25" s="27">
        <v>2</v>
      </c>
      <c r="D25" s="31">
        <v>3</v>
      </c>
      <c r="E25" s="27">
        <v>4</v>
      </c>
      <c r="F25"/>
    </row>
    <row r="26" spans="2:8" ht="15.75" thickBot="1" x14ac:dyDescent="0.3">
      <c r="B26" s="26"/>
      <c r="C26" s="26"/>
      <c r="D26" s="26"/>
      <c r="E26" s="26"/>
      <c r="F26"/>
    </row>
    <row r="27" spans="2:8" x14ac:dyDescent="0.25">
      <c r="B27" s="28">
        <v>2</v>
      </c>
      <c r="C27" s="30"/>
      <c r="D27" s="29"/>
      <c r="E27" s="27"/>
      <c r="F27" s="19">
        <v>32</v>
      </c>
    </row>
    <row r="28" spans="2:8" ht="15.75" thickBot="1" x14ac:dyDescent="0.3">
      <c r="B28" s="26"/>
      <c r="C28" s="24"/>
      <c r="D28" s="24"/>
      <c r="E28" s="24"/>
      <c r="F28"/>
      <c r="G28"/>
    </row>
    <row r="29" spans="2:8" ht="15" x14ac:dyDescent="0.25">
      <c r="B29" s="28">
        <v>3</v>
      </c>
      <c r="C29" s="27"/>
      <c r="D29" s="27"/>
      <c r="E29" s="27"/>
      <c r="F29"/>
      <c r="G29"/>
    </row>
    <row r="30" spans="2:8" ht="15.75" thickBot="1" x14ac:dyDescent="0.3">
      <c r="B30" s="26"/>
      <c r="C30" s="24"/>
      <c r="D30" s="25"/>
      <c r="E30" s="24"/>
      <c r="F30"/>
      <c r="G30"/>
    </row>
    <row r="32" spans="2:8" x14ac:dyDescent="0.25">
      <c r="B32" s="10" t="s">
        <v>24</v>
      </c>
      <c r="E32" s="11">
        <v>47.5</v>
      </c>
      <c r="F32" s="11" t="s">
        <v>23</v>
      </c>
      <c r="G32" s="11">
        <v>33</v>
      </c>
      <c r="H32" s="1" t="s">
        <v>22</v>
      </c>
    </row>
    <row r="34" spans="1:9" s="10" customFormat="1" ht="25.5" x14ac:dyDescent="0.2">
      <c r="C34" s="19" t="s">
        <v>21</v>
      </c>
      <c r="D34" s="23" t="s">
        <v>20</v>
      </c>
      <c r="E34" s="19" t="s">
        <v>19</v>
      </c>
      <c r="F34" s="19" t="s">
        <v>18</v>
      </c>
      <c r="G34" s="19" t="s">
        <v>17</v>
      </c>
      <c r="H34" s="19" t="s">
        <v>16</v>
      </c>
      <c r="I34" s="19" t="s">
        <v>15</v>
      </c>
    </row>
    <row r="35" spans="1:9" ht="4.5" customHeight="1" x14ac:dyDescent="0.25">
      <c r="A35" s="6"/>
    </row>
    <row r="36" spans="1:9" x14ac:dyDescent="0.25">
      <c r="A36" s="10" t="s">
        <v>14</v>
      </c>
      <c r="C36" s="11">
        <f>+G8/F23</f>
        <v>72.222222222222229</v>
      </c>
      <c r="D36" s="22">
        <v>73</v>
      </c>
      <c r="E36" s="11">
        <v>5</v>
      </c>
      <c r="F36" s="19">
        <f>+D36+E36</f>
        <v>78</v>
      </c>
      <c r="G36" s="18">
        <v>18</v>
      </c>
      <c r="H36" s="18">
        <v>0</v>
      </c>
      <c r="I36" s="16">
        <f>+(F36*G36)+(F36*H36)</f>
        <v>1404</v>
      </c>
    </row>
    <row r="37" spans="1:9" ht="4.5" customHeight="1" x14ac:dyDescent="0.25">
      <c r="A37" s="6"/>
    </row>
    <row r="38" spans="1:9" x14ac:dyDescent="0.25">
      <c r="A38" s="10" t="s">
        <v>13</v>
      </c>
      <c r="C38" s="21">
        <f>+((0.475*0.33)*F36*1)*4</f>
        <v>48.905999999999999</v>
      </c>
      <c r="F38" s="19">
        <v>1</v>
      </c>
      <c r="G38" s="18"/>
      <c r="H38" s="17">
        <v>550</v>
      </c>
      <c r="I38" s="16">
        <f>+(F38*G38)+(F38*H38)</f>
        <v>550</v>
      </c>
    </row>
    <row r="39" spans="1:9" x14ac:dyDescent="0.25">
      <c r="A39" s="1" t="s">
        <v>12</v>
      </c>
      <c r="F39" s="20">
        <v>550</v>
      </c>
    </row>
    <row r="40" spans="1:9" ht="4.5" customHeight="1" x14ac:dyDescent="0.25">
      <c r="A40" s="6"/>
    </row>
    <row r="41" spans="1:9" x14ac:dyDescent="0.25">
      <c r="A41" s="10" t="s">
        <v>11</v>
      </c>
      <c r="B41" s="1">
        <f>+(I56/100)*0.2</f>
        <v>10.888400000000001</v>
      </c>
      <c r="F41" s="19">
        <v>1</v>
      </c>
      <c r="G41" s="18"/>
      <c r="H41" s="18">
        <v>100</v>
      </c>
      <c r="I41" s="16">
        <f>+(F41*G41)+(F41*H41)</f>
        <v>100</v>
      </c>
    </row>
    <row r="42" spans="1:9" ht="4.5" customHeight="1" x14ac:dyDescent="0.25">
      <c r="A42" s="6"/>
    </row>
    <row r="43" spans="1:9" x14ac:dyDescent="0.25">
      <c r="A43" s="10" t="s">
        <v>10</v>
      </c>
      <c r="F43" s="19">
        <v>0</v>
      </c>
      <c r="G43" s="18">
        <v>0</v>
      </c>
      <c r="H43" s="17">
        <v>0</v>
      </c>
      <c r="I43" s="16">
        <f>+(F43*G43)+(F43*H43)</f>
        <v>0</v>
      </c>
    </row>
    <row r="44" spans="1:9" ht="4.5" customHeight="1" x14ac:dyDescent="0.25">
      <c r="A44" s="6"/>
    </row>
    <row r="45" spans="1:9" x14ac:dyDescent="0.25">
      <c r="A45" s="10" t="s">
        <v>9</v>
      </c>
      <c r="F45" s="19">
        <f>+G8*1.07</f>
        <v>1391</v>
      </c>
      <c r="G45" s="18">
        <f>0.3+0.3+0.3</f>
        <v>0.89999999999999991</v>
      </c>
      <c r="H45" s="18">
        <v>0</v>
      </c>
      <c r="I45" s="16">
        <f>+(F45*G45)+(F45*H45)</f>
        <v>1251.8999999999999</v>
      </c>
    </row>
    <row r="46" spans="1:9" ht="4.5" customHeight="1" x14ac:dyDescent="0.25">
      <c r="A46" s="6"/>
    </row>
    <row r="47" spans="1:9" x14ac:dyDescent="0.25">
      <c r="A47" s="10" t="s">
        <v>8</v>
      </c>
      <c r="F47" s="19">
        <f>+F45</f>
        <v>1391</v>
      </c>
      <c r="G47" s="18">
        <v>1.3</v>
      </c>
      <c r="H47" s="17">
        <v>0</v>
      </c>
      <c r="I47" s="16">
        <f>+(F47*G47)+(F47*H47)</f>
        <v>1808.3</v>
      </c>
    </row>
    <row r="48" spans="1:9" ht="4.5" customHeight="1" x14ac:dyDescent="0.25">
      <c r="A48" s="6"/>
    </row>
    <row r="49" spans="1:9" x14ac:dyDescent="0.25">
      <c r="A49" s="10" t="s">
        <v>7</v>
      </c>
      <c r="F49" s="19">
        <v>1</v>
      </c>
      <c r="G49" s="18"/>
      <c r="H49" s="17">
        <v>150</v>
      </c>
      <c r="I49" s="16">
        <f>+(F49*G49)+(F49*H49)</f>
        <v>150</v>
      </c>
    </row>
    <row r="50" spans="1:9" ht="4.5" customHeight="1" x14ac:dyDescent="0.25">
      <c r="A50" s="6"/>
    </row>
    <row r="51" spans="1:9" x14ac:dyDescent="0.25">
      <c r="A51" s="10" t="s">
        <v>6</v>
      </c>
      <c r="F51" s="19">
        <v>1</v>
      </c>
      <c r="G51" s="18"/>
      <c r="H51" s="17">
        <v>180</v>
      </c>
      <c r="I51" s="16">
        <f>+(F51*G51)+(F51*H51)</f>
        <v>180</v>
      </c>
    </row>
    <row r="52" spans="1:9" ht="4.5" customHeight="1" x14ac:dyDescent="0.25">
      <c r="A52" s="6"/>
    </row>
    <row r="56" spans="1:9" x14ac:dyDescent="0.25">
      <c r="G56" s="15"/>
      <c r="H56" s="14" t="s">
        <v>5</v>
      </c>
      <c r="I56" s="13">
        <f>SUM(I36:I55)</f>
        <v>5444.2</v>
      </c>
    </row>
    <row r="57" spans="1:9" x14ac:dyDescent="0.25">
      <c r="H57" s="6" t="s">
        <v>1</v>
      </c>
      <c r="I57" s="12">
        <v>1.5</v>
      </c>
    </row>
    <row r="58" spans="1:9" x14ac:dyDescent="0.25">
      <c r="H58" s="6"/>
      <c r="I58" s="11"/>
    </row>
    <row r="59" spans="1:9" x14ac:dyDescent="0.25">
      <c r="G59" s="9"/>
      <c r="H59" s="8" t="s">
        <v>4</v>
      </c>
      <c r="I59" s="7">
        <f>+I56*I57</f>
        <v>8166.2999999999993</v>
      </c>
    </row>
    <row r="60" spans="1:9" x14ac:dyDescent="0.25">
      <c r="F60" s="10" t="s">
        <v>3</v>
      </c>
      <c r="G60" s="9"/>
      <c r="H60" s="8" t="s">
        <v>2</v>
      </c>
      <c r="I60" s="7">
        <f>+I59/G8</f>
        <v>6.2817692307692301</v>
      </c>
    </row>
    <row r="62" spans="1:9" x14ac:dyDescent="0.25">
      <c r="H62" s="6" t="s">
        <v>1</v>
      </c>
      <c r="I62" s="5">
        <f>+I59-I56</f>
        <v>2722.0999999999995</v>
      </c>
    </row>
    <row r="63" spans="1:9" x14ac:dyDescent="0.25">
      <c r="G63" s="4"/>
      <c r="H63" s="3" t="s">
        <v>0</v>
      </c>
      <c r="I63" s="2">
        <f>+(I59/100)*2.5</f>
        <v>204.1575</v>
      </c>
    </row>
  </sheetData>
  <mergeCells count="1">
    <mergeCell ref="B24:E24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workbookViewId="0">
      <selection activeCell="G19" sqref="G19"/>
    </sheetView>
  </sheetViews>
  <sheetFormatPr baseColWidth="10" defaultRowHeight="13.5" x14ac:dyDescent="0.25"/>
  <cols>
    <col min="1" max="1" width="15.28515625" style="1" customWidth="1"/>
    <col min="2" max="2" width="11.42578125" style="1"/>
    <col min="3" max="3" width="11" style="1" customWidth="1"/>
    <col min="4" max="4" width="11.42578125" style="1"/>
    <col min="5" max="8" width="11.140625" style="1" customWidth="1"/>
    <col min="9" max="9" width="13.140625" style="1" customWidth="1"/>
    <col min="10" max="16384" width="11.42578125" style="1"/>
  </cols>
  <sheetData>
    <row r="1" spans="1:8" x14ac:dyDescent="0.25">
      <c r="A1" s="6" t="s">
        <v>43</v>
      </c>
      <c r="B1" s="1" t="s">
        <v>42</v>
      </c>
    </row>
    <row r="2" spans="1:8" x14ac:dyDescent="0.25">
      <c r="A2" s="6"/>
    </row>
    <row r="3" spans="1:8" x14ac:dyDescent="0.25">
      <c r="A3" s="6" t="s">
        <v>41</v>
      </c>
      <c r="B3" s="10" t="s">
        <v>40</v>
      </c>
    </row>
    <row r="4" spans="1:8" ht="4.5" customHeight="1" x14ac:dyDescent="0.25">
      <c r="A4" s="6"/>
    </row>
    <row r="5" spans="1:8" x14ac:dyDescent="0.25">
      <c r="A5" s="6" t="s">
        <v>39</v>
      </c>
      <c r="B5" s="35"/>
    </row>
    <row r="6" spans="1:8" x14ac:dyDescent="0.25">
      <c r="A6" s="10"/>
    </row>
    <row r="7" spans="1:8" x14ac:dyDescent="0.25">
      <c r="A7" s="10" t="s">
        <v>38</v>
      </c>
      <c r="G7" s="10" t="s">
        <v>37</v>
      </c>
    </row>
    <row r="8" spans="1:8" x14ac:dyDescent="0.25">
      <c r="B8" s="10" t="s">
        <v>36</v>
      </c>
      <c r="G8" s="19">
        <v>1000</v>
      </c>
      <c r="H8" s="34"/>
    </row>
    <row r="9" spans="1:8" x14ac:dyDescent="0.25">
      <c r="B9" s="1" t="s">
        <v>35</v>
      </c>
    </row>
    <row r="10" spans="1:8" x14ac:dyDescent="0.25">
      <c r="B10" s="1" t="s">
        <v>34</v>
      </c>
    </row>
    <row r="11" spans="1:8" ht="14.25" x14ac:dyDescent="0.25">
      <c r="B11" s="1" t="s">
        <v>33</v>
      </c>
      <c r="F11" s="36"/>
    </row>
    <row r="12" spans="1:8" x14ac:dyDescent="0.25">
      <c r="B12" s="1" t="s">
        <v>32</v>
      </c>
    </row>
    <row r="13" spans="1:8" x14ac:dyDescent="0.25">
      <c r="B13" s="1" t="s">
        <v>31</v>
      </c>
    </row>
    <row r="14" spans="1:8" x14ac:dyDescent="0.25">
      <c r="B14" s="1" t="s">
        <v>30</v>
      </c>
    </row>
    <row r="15" spans="1:8" x14ac:dyDescent="0.25">
      <c r="B15" s="1" t="s">
        <v>44</v>
      </c>
    </row>
    <row r="16" spans="1:8" x14ac:dyDescent="0.25">
      <c r="B16" s="1" t="s">
        <v>29</v>
      </c>
    </row>
    <row r="18" spans="2:8" x14ac:dyDescent="0.25">
      <c r="B18" s="6" t="s">
        <v>28</v>
      </c>
      <c r="C18" s="19">
        <v>44</v>
      </c>
      <c r="D18" s="19" t="s">
        <v>23</v>
      </c>
      <c r="E18" s="19">
        <v>32</v>
      </c>
      <c r="F18" s="11"/>
    </row>
    <row r="19" spans="2:8" x14ac:dyDescent="0.25">
      <c r="B19" s="6" t="s">
        <v>27</v>
      </c>
      <c r="C19" s="33">
        <v>9.5</v>
      </c>
      <c r="D19" s="33" t="s">
        <v>23</v>
      </c>
      <c r="E19" s="33">
        <v>6.5</v>
      </c>
      <c r="F19" s="11"/>
    </row>
    <row r="20" spans="2:8" x14ac:dyDescent="0.25">
      <c r="C20" s="32">
        <f>+C18/C19</f>
        <v>4.6315789473684212</v>
      </c>
      <c r="D20" s="11"/>
      <c r="E20" s="32">
        <f>+E18/E19</f>
        <v>4.9230769230769234</v>
      </c>
      <c r="F20" s="11">
        <v>16</v>
      </c>
    </row>
    <row r="21" spans="2:8" x14ac:dyDescent="0.25">
      <c r="C21" s="32">
        <f>+E18/C19</f>
        <v>3.3684210526315788</v>
      </c>
      <c r="D21" s="11"/>
      <c r="E21" s="32">
        <f>+C18/E19</f>
        <v>6.7692307692307692</v>
      </c>
      <c r="F21" s="19">
        <v>18</v>
      </c>
    </row>
    <row r="23" spans="2:8" s="10" customFormat="1" ht="12.75" x14ac:dyDescent="0.2">
      <c r="B23" s="10" t="s">
        <v>26</v>
      </c>
      <c r="F23" s="19">
        <f>+F21</f>
        <v>18</v>
      </c>
      <c r="G23" s="10" t="s">
        <v>25</v>
      </c>
    </row>
    <row r="24" spans="2:8" ht="14.25" thickBot="1" x14ac:dyDescent="0.3">
      <c r="B24" s="37">
        <v>44</v>
      </c>
      <c r="C24" s="37"/>
      <c r="D24" s="37"/>
      <c r="E24" s="37"/>
    </row>
    <row r="25" spans="2:8" ht="15" x14ac:dyDescent="0.25">
      <c r="B25" s="28">
        <v>1</v>
      </c>
      <c r="C25" s="27">
        <v>2</v>
      </c>
      <c r="D25" s="31">
        <v>3</v>
      </c>
      <c r="E25" s="27">
        <v>4</v>
      </c>
      <c r="F25"/>
    </row>
    <row r="26" spans="2:8" ht="15.75" thickBot="1" x14ac:dyDescent="0.3">
      <c r="B26" s="26"/>
      <c r="C26" s="26"/>
      <c r="D26" s="26"/>
      <c r="E26" s="26"/>
      <c r="F26"/>
    </row>
    <row r="27" spans="2:8" x14ac:dyDescent="0.25">
      <c r="B27" s="28">
        <v>2</v>
      </c>
      <c r="C27" s="30"/>
      <c r="D27" s="29"/>
      <c r="E27" s="27"/>
      <c r="F27" s="19">
        <v>32</v>
      </c>
    </row>
    <row r="28" spans="2:8" ht="15.75" thickBot="1" x14ac:dyDescent="0.3">
      <c r="B28" s="26"/>
      <c r="C28" s="24"/>
      <c r="D28" s="24"/>
      <c r="E28" s="24"/>
      <c r="F28"/>
      <c r="G28"/>
    </row>
    <row r="29" spans="2:8" ht="15" x14ac:dyDescent="0.25">
      <c r="B29" s="28">
        <v>3</v>
      </c>
      <c r="C29" s="27"/>
      <c r="D29" s="27"/>
      <c r="E29" s="27"/>
      <c r="F29"/>
      <c r="G29"/>
    </row>
    <row r="30" spans="2:8" ht="15.75" thickBot="1" x14ac:dyDescent="0.3">
      <c r="B30" s="26"/>
      <c r="C30" s="24"/>
      <c r="D30" s="25"/>
      <c r="E30" s="24"/>
      <c r="F30"/>
      <c r="G30"/>
    </row>
    <row r="32" spans="2:8" x14ac:dyDescent="0.25">
      <c r="B32" s="10" t="s">
        <v>24</v>
      </c>
      <c r="E32" s="11">
        <v>47.5</v>
      </c>
      <c r="F32" s="11" t="s">
        <v>23</v>
      </c>
      <c r="G32" s="11">
        <v>33</v>
      </c>
      <c r="H32" s="1" t="s">
        <v>22</v>
      </c>
    </row>
    <row r="34" spans="1:9" s="10" customFormat="1" ht="25.5" x14ac:dyDescent="0.2">
      <c r="C34" s="19" t="s">
        <v>21</v>
      </c>
      <c r="D34" s="23" t="s">
        <v>20</v>
      </c>
      <c r="E34" s="19" t="s">
        <v>19</v>
      </c>
      <c r="F34" s="19" t="s">
        <v>18</v>
      </c>
      <c r="G34" s="19" t="s">
        <v>17</v>
      </c>
      <c r="H34" s="19" t="s">
        <v>16</v>
      </c>
      <c r="I34" s="19" t="s">
        <v>15</v>
      </c>
    </row>
    <row r="35" spans="1:9" ht="4.5" customHeight="1" x14ac:dyDescent="0.25">
      <c r="A35" s="6"/>
    </row>
    <row r="36" spans="1:9" x14ac:dyDescent="0.25">
      <c r="A36" s="10" t="s">
        <v>14</v>
      </c>
      <c r="C36" s="11">
        <f>+G8/F23</f>
        <v>55.555555555555557</v>
      </c>
      <c r="D36" s="22">
        <v>56</v>
      </c>
      <c r="E36" s="11">
        <v>5</v>
      </c>
      <c r="F36" s="19">
        <f>+D36+E36</f>
        <v>61</v>
      </c>
      <c r="G36" s="18">
        <v>19</v>
      </c>
      <c r="H36" s="18">
        <v>0</v>
      </c>
      <c r="I36" s="16">
        <f>+(F36*G36)+(F36*H36)</f>
        <v>1159</v>
      </c>
    </row>
    <row r="37" spans="1:9" ht="4.5" customHeight="1" x14ac:dyDescent="0.25">
      <c r="A37" s="6"/>
    </row>
    <row r="38" spans="1:9" x14ac:dyDescent="0.25">
      <c r="A38" s="10" t="s">
        <v>13</v>
      </c>
      <c r="C38" s="21">
        <f>+((0.475*0.33)*F36*1)*4</f>
        <v>38.247</v>
      </c>
      <c r="F38" s="19">
        <v>1</v>
      </c>
      <c r="G38" s="18"/>
      <c r="H38" s="17">
        <v>550</v>
      </c>
      <c r="I38" s="16">
        <f>+(F38*G38)+(F38*H38)</f>
        <v>550</v>
      </c>
    </row>
    <row r="39" spans="1:9" x14ac:dyDescent="0.25">
      <c r="A39" s="1" t="s">
        <v>12</v>
      </c>
      <c r="F39" s="20">
        <v>550</v>
      </c>
    </row>
    <row r="40" spans="1:9" ht="4.5" customHeight="1" x14ac:dyDescent="0.25">
      <c r="A40" s="6"/>
    </row>
    <row r="41" spans="1:9" x14ac:dyDescent="0.25">
      <c r="A41" s="10" t="s">
        <v>11</v>
      </c>
      <c r="B41" s="1">
        <f>+(I56/100)*0.2</f>
        <v>9.1</v>
      </c>
      <c r="F41" s="19">
        <v>1</v>
      </c>
      <c r="G41" s="18"/>
      <c r="H41" s="18">
        <v>100</v>
      </c>
      <c r="I41" s="16">
        <f>+(F41*G41)+(F41*H41)</f>
        <v>100</v>
      </c>
    </row>
    <row r="42" spans="1:9" ht="4.5" customHeight="1" x14ac:dyDescent="0.25">
      <c r="A42" s="6"/>
    </row>
    <row r="43" spans="1:9" x14ac:dyDescent="0.25">
      <c r="A43" s="10" t="s">
        <v>10</v>
      </c>
      <c r="F43" s="19">
        <v>0</v>
      </c>
      <c r="G43" s="18">
        <v>0</v>
      </c>
      <c r="H43" s="17">
        <v>0</v>
      </c>
      <c r="I43" s="16">
        <f>+(F43*G43)+(F43*H43)</f>
        <v>0</v>
      </c>
    </row>
    <row r="44" spans="1:9" ht="4.5" customHeight="1" x14ac:dyDescent="0.25">
      <c r="A44" s="6"/>
    </row>
    <row r="45" spans="1:9" x14ac:dyDescent="0.25">
      <c r="A45" s="10" t="s">
        <v>9</v>
      </c>
      <c r="F45" s="19">
        <f>+G8*1.07</f>
        <v>1070</v>
      </c>
      <c r="G45" s="18">
        <f>0.3+0.3+0.3</f>
        <v>0.89999999999999991</v>
      </c>
      <c r="H45" s="18">
        <v>0</v>
      </c>
      <c r="I45" s="16">
        <f>+(F45*G45)+(F45*H45)</f>
        <v>962.99999999999989</v>
      </c>
    </row>
    <row r="46" spans="1:9" ht="4.5" customHeight="1" x14ac:dyDescent="0.25">
      <c r="A46" s="6"/>
    </row>
    <row r="47" spans="1:9" x14ac:dyDescent="0.25">
      <c r="A47" s="10" t="s">
        <v>8</v>
      </c>
      <c r="F47" s="19">
        <f>+F45</f>
        <v>1070</v>
      </c>
      <c r="G47" s="18">
        <v>1.4</v>
      </c>
      <c r="H47" s="17">
        <v>0</v>
      </c>
      <c r="I47" s="16">
        <f>+(F47*G47)+(F47*H47)</f>
        <v>1498</v>
      </c>
    </row>
    <row r="48" spans="1:9" ht="4.5" customHeight="1" x14ac:dyDescent="0.25">
      <c r="A48" s="6"/>
    </row>
    <row r="49" spans="1:9" x14ac:dyDescent="0.25">
      <c r="A49" s="10" t="s">
        <v>7</v>
      </c>
      <c r="F49" s="19">
        <v>1</v>
      </c>
      <c r="G49" s="18"/>
      <c r="H49" s="17">
        <v>100</v>
      </c>
      <c r="I49" s="16">
        <f>+(F49*G49)+(F49*H49)</f>
        <v>100</v>
      </c>
    </row>
    <row r="50" spans="1:9" ht="4.5" customHeight="1" x14ac:dyDescent="0.25">
      <c r="A50" s="6"/>
    </row>
    <row r="51" spans="1:9" x14ac:dyDescent="0.25">
      <c r="A51" s="10" t="s">
        <v>6</v>
      </c>
      <c r="F51" s="19">
        <v>1</v>
      </c>
      <c r="G51" s="18"/>
      <c r="H51" s="17">
        <v>180</v>
      </c>
      <c r="I51" s="16">
        <f>+(F51*G51)+(F51*H51)</f>
        <v>180</v>
      </c>
    </row>
    <row r="52" spans="1:9" ht="4.5" customHeight="1" x14ac:dyDescent="0.25">
      <c r="A52" s="6"/>
    </row>
    <row r="56" spans="1:9" x14ac:dyDescent="0.25">
      <c r="G56" s="15"/>
      <c r="H56" s="14" t="s">
        <v>5</v>
      </c>
      <c r="I56" s="13">
        <f>SUM(I36:I55)</f>
        <v>4550</v>
      </c>
    </row>
    <row r="57" spans="1:9" x14ac:dyDescent="0.25">
      <c r="H57" s="6" t="s">
        <v>1</v>
      </c>
      <c r="I57" s="12">
        <v>1.5</v>
      </c>
    </row>
    <row r="58" spans="1:9" x14ac:dyDescent="0.25">
      <c r="H58" s="6"/>
      <c r="I58" s="11"/>
    </row>
    <row r="59" spans="1:9" x14ac:dyDescent="0.25">
      <c r="G59" s="9"/>
      <c r="H59" s="8" t="s">
        <v>4</v>
      </c>
      <c r="I59" s="7">
        <f>+I56*I57</f>
        <v>6825</v>
      </c>
    </row>
    <row r="60" spans="1:9" x14ac:dyDescent="0.25">
      <c r="F60" s="10" t="s">
        <v>3</v>
      </c>
      <c r="G60" s="9"/>
      <c r="H60" s="8" t="s">
        <v>2</v>
      </c>
      <c r="I60" s="7">
        <f>+I59/G8</f>
        <v>6.8250000000000002</v>
      </c>
    </row>
    <row r="62" spans="1:9" x14ac:dyDescent="0.25">
      <c r="H62" s="6" t="s">
        <v>1</v>
      </c>
      <c r="I62" s="5">
        <f>+I59-I56</f>
        <v>2275</v>
      </c>
    </row>
    <row r="63" spans="1:9" x14ac:dyDescent="0.25">
      <c r="G63" s="4"/>
      <c r="H63" s="3" t="s">
        <v>0</v>
      </c>
      <c r="I63" s="2">
        <f>+(I59/100)*2.5</f>
        <v>170.625</v>
      </c>
    </row>
  </sheetData>
  <mergeCells count="1">
    <mergeCell ref="B24:E24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opLeftCell="A29" workbookViewId="0">
      <selection activeCell="G47" sqref="G47"/>
    </sheetView>
  </sheetViews>
  <sheetFormatPr baseColWidth="10" defaultRowHeight="13.5" x14ac:dyDescent="0.25"/>
  <cols>
    <col min="1" max="1" width="15.28515625" style="1" customWidth="1"/>
    <col min="2" max="2" width="11.42578125" style="1"/>
    <col min="3" max="3" width="11" style="1" customWidth="1"/>
    <col min="4" max="4" width="11.42578125" style="1"/>
    <col min="5" max="8" width="11.140625" style="1" customWidth="1"/>
    <col min="9" max="9" width="13.140625" style="1" customWidth="1"/>
    <col min="10" max="16384" width="11.42578125" style="1"/>
  </cols>
  <sheetData>
    <row r="1" spans="1:8" x14ac:dyDescent="0.25">
      <c r="A1" s="6" t="s">
        <v>43</v>
      </c>
      <c r="B1" s="1" t="s">
        <v>42</v>
      </c>
    </row>
    <row r="2" spans="1:8" x14ac:dyDescent="0.25">
      <c r="A2" s="6"/>
    </row>
    <row r="3" spans="1:8" x14ac:dyDescent="0.25">
      <c r="A3" s="6" t="s">
        <v>41</v>
      </c>
      <c r="B3" s="10" t="s">
        <v>40</v>
      </c>
    </row>
    <row r="4" spans="1:8" ht="4.5" customHeight="1" x14ac:dyDescent="0.25">
      <c r="A4" s="6"/>
    </row>
    <row r="5" spans="1:8" x14ac:dyDescent="0.25">
      <c r="A5" s="6" t="s">
        <v>39</v>
      </c>
      <c r="B5" s="35"/>
    </row>
    <row r="6" spans="1:8" x14ac:dyDescent="0.25">
      <c r="A6" s="10"/>
    </row>
    <row r="7" spans="1:8" x14ac:dyDescent="0.25">
      <c r="A7" s="10" t="s">
        <v>38</v>
      </c>
      <c r="G7" s="10" t="s">
        <v>37</v>
      </c>
    </row>
    <row r="8" spans="1:8" x14ac:dyDescent="0.25">
      <c r="B8" s="10" t="s">
        <v>36</v>
      </c>
      <c r="G8" s="19">
        <v>700</v>
      </c>
      <c r="H8" s="34"/>
    </row>
    <row r="9" spans="1:8" x14ac:dyDescent="0.25">
      <c r="B9" s="1" t="s">
        <v>35</v>
      </c>
    </row>
    <row r="10" spans="1:8" x14ac:dyDescent="0.25">
      <c r="B10" s="1" t="s">
        <v>34</v>
      </c>
    </row>
    <row r="11" spans="1:8" ht="14.25" x14ac:dyDescent="0.25">
      <c r="B11" s="1" t="s">
        <v>33</v>
      </c>
      <c r="F11" s="36"/>
    </row>
    <row r="12" spans="1:8" x14ac:dyDescent="0.25">
      <c r="B12" s="1" t="s">
        <v>32</v>
      </c>
    </row>
    <row r="13" spans="1:8" x14ac:dyDescent="0.25">
      <c r="B13" s="1" t="s">
        <v>31</v>
      </c>
    </row>
    <row r="14" spans="1:8" x14ac:dyDescent="0.25">
      <c r="B14" s="1" t="s">
        <v>30</v>
      </c>
    </row>
    <row r="15" spans="1:8" x14ac:dyDescent="0.25">
      <c r="B15" s="1" t="s">
        <v>44</v>
      </c>
    </row>
    <row r="16" spans="1:8" x14ac:dyDescent="0.25">
      <c r="B16" s="1" t="s">
        <v>29</v>
      </c>
    </row>
    <row r="18" spans="2:8" x14ac:dyDescent="0.25">
      <c r="B18" s="6" t="s">
        <v>28</v>
      </c>
      <c r="C18" s="19">
        <v>44</v>
      </c>
      <c r="D18" s="19" t="s">
        <v>23</v>
      </c>
      <c r="E18" s="19">
        <v>32</v>
      </c>
      <c r="F18" s="11"/>
    </row>
    <row r="19" spans="2:8" x14ac:dyDescent="0.25">
      <c r="B19" s="6" t="s">
        <v>27</v>
      </c>
      <c r="C19" s="33">
        <v>9.5</v>
      </c>
      <c r="D19" s="33" t="s">
        <v>23</v>
      </c>
      <c r="E19" s="33">
        <v>6.5</v>
      </c>
      <c r="F19" s="11"/>
    </row>
    <row r="20" spans="2:8" x14ac:dyDescent="0.25">
      <c r="C20" s="32">
        <f>+C18/C19</f>
        <v>4.6315789473684212</v>
      </c>
      <c r="D20" s="11"/>
      <c r="E20" s="32">
        <f>+E18/E19</f>
        <v>4.9230769230769234</v>
      </c>
      <c r="F20" s="11">
        <v>16</v>
      </c>
    </row>
    <row r="21" spans="2:8" x14ac:dyDescent="0.25">
      <c r="C21" s="32">
        <f>+E18/C19</f>
        <v>3.3684210526315788</v>
      </c>
      <c r="D21" s="11"/>
      <c r="E21" s="32">
        <f>+C18/E19</f>
        <v>6.7692307692307692</v>
      </c>
      <c r="F21" s="19">
        <v>18</v>
      </c>
    </row>
    <row r="23" spans="2:8" s="10" customFormat="1" ht="12.75" x14ac:dyDescent="0.2">
      <c r="B23" s="10" t="s">
        <v>26</v>
      </c>
      <c r="F23" s="19">
        <f>+F21</f>
        <v>18</v>
      </c>
      <c r="G23" s="10" t="s">
        <v>25</v>
      </c>
    </row>
    <row r="24" spans="2:8" ht="14.25" thickBot="1" x14ac:dyDescent="0.3">
      <c r="B24" s="37">
        <v>44</v>
      </c>
      <c r="C24" s="37"/>
      <c r="D24" s="37"/>
      <c r="E24" s="37"/>
    </row>
    <row r="25" spans="2:8" ht="15" x14ac:dyDescent="0.25">
      <c r="B25" s="28">
        <v>1</v>
      </c>
      <c r="C25" s="27">
        <v>2</v>
      </c>
      <c r="D25" s="31">
        <v>3</v>
      </c>
      <c r="E25" s="27">
        <v>4</v>
      </c>
      <c r="F25"/>
    </row>
    <row r="26" spans="2:8" ht="15.75" thickBot="1" x14ac:dyDescent="0.3">
      <c r="B26" s="26"/>
      <c r="C26" s="26"/>
      <c r="D26" s="26"/>
      <c r="E26" s="26"/>
      <c r="F26"/>
    </row>
    <row r="27" spans="2:8" x14ac:dyDescent="0.25">
      <c r="B27" s="28">
        <v>2</v>
      </c>
      <c r="C27" s="30"/>
      <c r="D27" s="29"/>
      <c r="E27" s="27"/>
      <c r="F27" s="19">
        <v>32</v>
      </c>
    </row>
    <row r="28" spans="2:8" ht="15.75" thickBot="1" x14ac:dyDescent="0.3">
      <c r="B28" s="26"/>
      <c r="C28" s="24"/>
      <c r="D28" s="24"/>
      <c r="E28" s="24"/>
      <c r="F28"/>
      <c r="G28"/>
    </row>
    <row r="29" spans="2:8" ht="15" x14ac:dyDescent="0.25">
      <c r="B29" s="28">
        <v>3</v>
      </c>
      <c r="C29" s="27"/>
      <c r="D29" s="27"/>
      <c r="E29" s="27"/>
      <c r="F29"/>
      <c r="G29"/>
    </row>
    <row r="30" spans="2:8" ht="15.75" thickBot="1" x14ac:dyDescent="0.3">
      <c r="B30" s="26"/>
      <c r="C30" s="24"/>
      <c r="D30" s="25"/>
      <c r="E30" s="24"/>
      <c r="F30"/>
      <c r="G30"/>
    </row>
    <row r="32" spans="2:8" x14ac:dyDescent="0.25">
      <c r="B32" s="10" t="s">
        <v>24</v>
      </c>
      <c r="E32" s="11">
        <v>47.5</v>
      </c>
      <c r="F32" s="11" t="s">
        <v>23</v>
      </c>
      <c r="G32" s="11">
        <v>33</v>
      </c>
      <c r="H32" s="1" t="s">
        <v>22</v>
      </c>
    </row>
    <row r="34" spans="1:9" s="10" customFormat="1" ht="25.5" x14ac:dyDescent="0.2">
      <c r="C34" s="19" t="s">
        <v>21</v>
      </c>
      <c r="D34" s="23" t="s">
        <v>20</v>
      </c>
      <c r="E34" s="19" t="s">
        <v>19</v>
      </c>
      <c r="F34" s="19" t="s">
        <v>18</v>
      </c>
      <c r="G34" s="19" t="s">
        <v>17</v>
      </c>
      <c r="H34" s="19" t="s">
        <v>16</v>
      </c>
      <c r="I34" s="19" t="s">
        <v>15</v>
      </c>
    </row>
    <row r="35" spans="1:9" ht="4.5" customHeight="1" x14ac:dyDescent="0.25">
      <c r="A35" s="6"/>
    </row>
    <row r="36" spans="1:9" x14ac:dyDescent="0.25">
      <c r="A36" s="10" t="s">
        <v>14</v>
      </c>
      <c r="C36" s="11">
        <f>+G8/F23</f>
        <v>38.888888888888886</v>
      </c>
      <c r="D36" s="22">
        <v>39</v>
      </c>
      <c r="E36" s="11">
        <v>5</v>
      </c>
      <c r="F36" s="19">
        <f>+D36+E36</f>
        <v>44</v>
      </c>
      <c r="G36" s="18">
        <v>19</v>
      </c>
      <c r="H36" s="18">
        <v>0</v>
      </c>
      <c r="I36" s="16">
        <f>+(F36*G36)+(F36*H36)</f>
        <v>836</v>
      </c>
    </row>
    <row r="37" spans="1:9" ht="4.5" customHeight="1" x14ac:dyDescent="0.25">
      <c r="A37" s="6"/>
    </row>
    <row r="38" spans="1:9" x14ac:dyDescent="0.25">
      <c r="A38" s="10" t="s">
        <v>13</v>
      </c>
      <c r="C38" s="21">
        <f>+((0.475*0.33)*F36*1)*4</f>
        <v>27.588000000000001</v>
      </c>
      <c r="F38" s="19">
        <v>1</v>
      </c>
      <c r="G38" s="18"/>
      <c r="H38" s="17">
        <v>550</v>
      </c>
      <c r="I38" s="16">
        <f>+(F38*G38)+(F38*H38)</f>
        <v>550</v>
      </c>
    </row>
    <row r="39" spans="1:9" x14ac:dyDescent="0.25">
      <c r="A39" s="1" t="s">
        <v>12</v>
      </c>
      <c r="F39" s="20">
        <v>550</v>
      </c>
    </row>
    <row r="40" spans="1:9" ht="4.5" customHeight="1" x14ac:dyDescent="0.25">
      <c r="A40" s="6"/>
    </row>
    <row r="41" spans="1:9" x14ac:dyDescent="0.25">
      <c r="A41" s="10" t="s">
        <v>11</v>
      </c>
      <c r="B41" s="1">
        <f>+(I56/100)*0.2</f>
        <v>7.2280000000000006</v>
      </c>
      <c r="F41" s="19">
        <v>1</v>
      </c>
      <c r="G41" s="18"/>
      <c r="H41" s="18">
        <v>100</v>
      </c>
      <c r="I41" s="16">
        <f>+(F41*G41)+(F41*H41)</f>
        <v>100</v>
      </c>
    </row>
    <row r="42" spans="1:9" ht="4.5" customHeight="1" x14ac:dyDescent="0.25">
      <c r="A42" s="6"/>
    </row>
    <row r="43" spans="1:9" x14ac:dyDescent="0.25">
      <c r="A43" s="10" t="s">
        <v>10</v>
      </c>
      <c r="F43" s="19">
        <v>0</v>
      </c>
      <c r="G43" s="18">
        <v>0</v>
      </c>
      <c r="H43" s="17">
        <v>0</v>
      </c>
      <c r="I43" s="16">
        <f>+(F43*G43)+(F43*H43)</f>
        <v>0</v>
      </c>
    </row>
    <row r="44" spans="1:9" ht="4.5" customHeight="1" x14ac:dyDescent="0.25">
      <c r="A44" s="6"/>
    </row>
    <row r="45" spans="1:9" x14ac:dyDescent="0.25">
      <c r="A45" s="10" t="s">
        <v>9</v>
      </c>
      <c r="F45" s="19">
        <f>+G8*1.1</f>
        <v>770.00000000000011</v>
      </c>
      <c r="G45" s="18">
        <f>0.3+0.3+0.3</f>
        <v>0.89999999999999991</v>
      </c>
      <c r="H45" s="18">
        <v>0</v>
      </c>
      <c r="I45" s="16">
        <f>+(F45*G45)+(F45*H45)</f>
        <v>693</v>
      </c>
    </row>
    <row r="46" spans="1:9" ht="4.5" customHeight="1" x14ac:dyDescent="0.25">
      <c r="A46" s="6"/>
    </row>
    <row r="47" spans="1:9" x14ac:dyDescent="0.25">
      <c r="A47" s="10" t="s">
        <v>8</v>
      </c>
      <c r="F47" s="19">
        <f>+G8*1.1</f>
        <v>770.00000000000011</v>
      </c>
      <c r="G47" s="18">
        <v>1.5</v>
      </c>
      <c r="H47" s="17">
        <v>0</v>
      </c>
      <c r="I47" s="16">
        <f>+(F47*G47)+(F47*H47)</f>
        <v>1155.0000000000002</v>
      </c>
    </row>
    <row r="48" spans="1:9" ht="4.5" customHeight="1" x14ac:dyDescent="0.25">
      <c r="A48" s="6"/>
    </row>
    <row r="49" spans="1:9" x14ac:dyDescent="0.25">
      <c r="A49" s="10" t="s">
        <v>7</v>
      </c>
      <c r="F49" s="19">
        <v>1</v>
      </c>
      <c r="G49" s="18"/>
      <c r="H49" s="17">
        <v>100</v>
      </c>
      <c r="I49" s="16">
        <f>+(F49*G49)+(F49*H49)</f>
        <v>100</v>
      </c>
    </row>
    <row r="50" spans="1:9" ht="4.5" customHeight="1" x14ac:dyDescent="0.25">
      <c r="A50" s="6"/>
    </row>
    <row r="51" spans="1:9" x14ac:dyDescent="0.25">
      <c r="A51" s="10" t="s">
        <v>6</v>
      </c>
      <c r="F51" s="19">
        <v>1</v>
      </c>
      <c r="G51" s="18"/>
      <c r="H51" s="17">
        <v>180</v>
      </c>
      <c r="I51" s="16">
        <f>+(F51*G51)+(F51*H51)</f>
        <v>180</v>
      </c>
    </row>
    <row r="52" spans="1:9" ht="4.5" customHeight="1" x14ac:dyDescent="0.25">
      <c r="A52" s="6"/>
    </row>
    <row r="56" spans="1:9" x14ac:dyDescent="0.25">
      <c r="G56" s="15"/>
      <c r="H56" s="14" t="s">
        <v>5</v>
      </c>
      <c r="I56" s="13">
        <f>SUM(I36:I55)</f>
        <v>3614</v>
      </c>
    </row>
    <row r="57" spans="1:9" x14ac:dyDescent="0.25">
      <c r="H57" s="6" t="s">
        <v>1</v>
      </c>
      <c r="I57" s="12">
        <v>1.5</v>
      </c>
    </row>
    <row r="58" spans="1:9" x14ac:dyDescent="0.25">
      <c r="H58" s="6"/>
      <c r="I58" s="11"/>
    </row>
    <row r="59" spans="1:9" x14ac:dyDescent="0.25">
      <c r="G59" s="9"/>
      <c r="H59" s="8" t="s">
        <v>4</v>
      </c>
      <c r="I59" s="7">
        <f>+I56*I57</f>
        <v>5421</v>
      </c>
    </row>
    <row r="60" spans="1:9" x14ac:dyDescent="0.25">
      <c r="F60" s="10" t="s">
        <v>3</v>
      </c>
      <c r="G60" s="9"/>
      <c r="H60" s="8" t="s">
        <v>2</v>
      </c>
      <c r="I60" s="7">
        <f>+I59/G8</f>
        <v>7.7442857142857147</v>
      </c>
    </row>
    <row r="62" spans="1:9" x14ac:dyDescent="0.25">
      <c r="H62" s="6" t="s">
        <v>1</v>
      </c>
      <c r="I62" s="5">
        <f>+I59-I56</f>
        <v>1807</v>
      </c>
    </row>
    <row r="63" spans="1:9" x14ac:dyDescent="0.25">
      <c r="G63" s="4"/>
      <c r="H63" s="3" t="s">
        <v>0</v>
      </c>
      <c r="I63" s="2">
        <f>+(I59/100)*2.5</f>
        <v>135.52500000000001</v>
      </c>
    </row>
  </sheetData>
  <mergeCells count="1">
    <mergeCell ref="B24:E24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opLeftCell="A29" workbookViewId="0">
      <selection activeCell="A33" sqref="A33"/>
    </sheetView>
  </sheetViews>
  <sheetFormatPr baseColWidth="10" defaultRowHeight="13.5" x14ac:dyDescent="0.25"/>
  <cols>
    <col min="1" max="1" width="15.28515625" style="1" customWidth="1"/>
    <col min="2" max="2" width="11.42578125" style="1"/>
    <col min="3" max="3" width="11" style="1" customWidth="1"/>
    <col min="4" max="4" width="11.42578125" style="1"/>
    <col min="5" max="8" width="11.140625" style="1" customWidth="1"/>
    <col min="9" max="9" width="13.140625" style="1" customWidth="1"/>
    <col min="10" max="16384" width="11.42578125" style="1"/>
  </cols>
  <sheetData>
    <row r="1" spans="1:8" x14ac:dyDescent="0.25">
      <c r="A1" s="6" t="s">
        <v>43</v>
      </c>
      <c r="B1" s="1" t="s">
        <v>42</v>
      </c>
    </row>
    <row r="2" spans="1:8" x14ac:dyDescent="0.25">
      <c r="A2" s="6"/>
    </row>
    <row r="3" spans="1:8" x14ac:dyDescent="0.25">
      <c r="A3" s="6" t="s">
        <v>41</v>
      </c>
      <c r="B3" s="10" t="s">
        <v>40</v>
      </c>
    </row>
    <row r="4" spans="1:8" ht="4.5" customHeight="1" x14ac:dyDescent="0.25">
      <c r="A4" s="6"/>
    </row>
    <row r="5" spans="1:8" x14ac:dyDescent="0.25">
      <c r="A5" s="6" t="s">
        <v>39</v>
      </c>
      <c r="B5" s="35"/>
    </row>
    <row r="6" spans="1:8" x14ac:dyDescent="0.25">
      <c r="A6" s="10"/>
    </row>
    <row r="7" spans="1:8" x14ac:dyDescent="0.25">
      <c r="A7" s="10" t="s">
        <v>38</v>
      </c>
      <c r="G7" s="10" t="s">
        <v>37</v>
      </c>
    </row>
    <row r="8" spans="1:8" x14ac:dyDescent="0.25">
      <c r="B8" s="10" t="s">
        <v>36</v>
      </c>
      <c r="G8" s="19">
        <v>500</v>
      </c>
      <c r="H8" s="34"/>
    </row>
    <row r="9" spans="1:8" x14ac:dyDescent="0.25">
      <c r="B9" s="1" t="s">
        <v>35</v>
      </c>
    </row>
    <row r="10" spans="1:8" x14ac:dyDescent="0.25">
      <c r="B10" s="1" t="s">
        <v>34</v>
      </c>
    </row>
    <row r="11" spans="1:8" ht="14.25" x14ac:dyDescent="0.25">
      <c r="B11" s="1" t="s">
        <v>33</v>
      </c>
      <c r="F11" s="36"/>
    </row>
    <row r="12" spans="1:8" x14ac:dyDescent="0.25">
      <c r="B12" s="1" t="s">
        <v>32</v>
      </c>
    </row>
    <row r="13" spans="1:8" x14ac:dyDescent="0.25">
      <c r="B13" s="1" t="s">
        <v>31</v>
      </c>
    </row>
    <row r="14" spans="1:8" x14ac:dyDescent="0.25">
      <c r="B14" s="1" t="s">
        <v>30</v>
      </c>
    </row>
    <row r="15" spans="1:8" x14ac:dyDescent="0.25">
      <c r="B15" s="1" t="s">
        <v>44</v>
      </c>
    </row>
    <row r="16" spans="1:8" x14ac:dyDescent="0.25">
      <c r="B16" s="1" t="s">
        <v>29</v>
      </c>
    </row>
    <row r="18" spans="2:9" x14ac:dyDescent="0.25">
      <c r="B18" s="6" t="s">
        <v>28</v>
      </c>
      <c r="C18" s="19">
        <v>44</v>
      </c>
      <c r="D18" s="19" t="s">
        <v>23</v>
      </c>
      <c r="E18" s="19">
        <v>32</v>
      </c>
      <c r="F18" s="11"/>
    </row>
    <row r="19" spans="2:9" x14ac:dyDescent="0.25">
      <c r="B19" s="6" t="s">
        <v>27</v>
      </c>
      <c r="C19" s="33">
        <v>9.5</v>
      </c>
      <c r="D19" s="33" t="s">
        <v>23</v>
      </c>
      <c r="E19" s="33">
        <v>6.5</v>
      </c>
      <c r="F19" s="11"/>
    </row>
    <row r="20" spans="2:9" x14ac:dyDescent="0.25">
      <c r="C20" s="32">
        <f>+C18/C19</f>
        <v>4.6315789473684212</v>
      </c>
      <c r="D20" s="11"/>
      <c r="E20" s="32">
        <f>+E18/E19</f>
        <v>4.9230769230769234</v>
      </c>
      <c r="F20" s="11">
        <v>16</v>
      </c>
    </row>
    <row r="21" spans="2:9" x14ac:dyDescent="0.25">
      <c r="C21" s="32">
        <f>+E18/C19</f>
        <v>3.3684210526315788</v>
      </c>
      <c r="D21" s="11"/>
      <c r="E21" s="32">
        <f>+C18/E19</f>
        <v>6.7692307692307692</v>
      </c>
      <c r="F21" s="19">
        <v>18</v>
      </c>
    </row>
    <row r="23" spans="2:9" s="10" customFormat="1" ht="12.75" x14ac:dyDescent="0.2">
      <c r="B23" s="10" t="s">
        <v>26</v>
      </c>
      <c r="F23" s="19">
        <f>+F21</f>
        <v>18</v>
      </c>
      <c r="G23" s="10" t="s">
        <v>25</v>
      </c>
    </row>
    <row r="24" spans="2:9" ht="14.25" thickBot="1" x14ac:dyDescent="0.3">
      <c r="B24" s="37">
        <v>44</v>
      </c>
      <c r="C24" s="37"/>
      <c r="D24" s="37"/>
      <c r="E24" s="37"/>
    </row>
    <row r="25" spans="2:9" ht="15" x14ac:dyDescent="0.25">
      <c r="B25" s="28">
        <v>1</v>
      </c>
      <c r="C25" s="27">
        <v>2</v>
      </c>
      <c r="D25" s="31">
        <v>3</v>
      </c>
      <c r="E25" s="27">
        <v>4</v>
      </c>
      <c r="F25"/>
      <c r="I25" s="1" t="s">
        <v>45</v>
      </c>
    </row>
    <row r="26" spans="2:9" ht="15.75" thickBot="1" x14ac:dyDescent="0.3">
      <c r="B26" s="26"/>
      <c r="C26" s="26"/>
      <c r="D26" s="26"/>
      <c r="E26" s="26"/>
      <c r="F26"/>
    </row>
    <row r="27" spans="2:9" x14ac:dyDescent="0.25">
      <c r="B27" s="28">
        <v>2</v>
      </c>
      <c r="C27" s="30"/>
      <c r="D27" s="29"/>
      <c r="E27" s="27"/>
      <c r="F27" s="19">
        <v>32</v>
      </c>
    </row>
    <row r="28" spans="2:9" ht="15.75" thickBot="1" x14ac:dyDescent="0.3">
      <c r="B28" s="26"/>
      <c r="C28" s="24"/>
      <c r="D28" s="24"/>
      <c r="E28" s="24"/>
      <c r="F28"/>
      <c r="G28"/>
    </row>
    <row r="29" spans="2:9" ht="15" x14ac:dyDescent="0.25">
      <c r="B29" s="28">
        <v>3</v>
      </c>
      <c r="C29" s="27"/>
      <c r="D29" s="27"/>
      <c r="E29" s="27"/>
      <c r="F29"/>
      <c r="G29"/>
    </row>
    <row r="30" spans="2:9" ht="15.75" thickBot="1" x14ac:dyDescent="0.3">
      <c r="B30" s="26"/>
      <c r="C30" s="24"/>
      <c r="D30" s="25"/>
      <c r="E30" s="24"/>
      <c r="F30"/>
      <c r="G30"/>
    </row>
    <row r="32" spans="2:9" x14ac:dyDescent="0.25">
      <c r="B32" s="10" t="s">
        <v>24</v>
      </c>
      <c r="E32" s="11">
        <v>47.5</v>
      </c>
      <c r="F32" s="11" t="s">
        <v>23</v>
      </c>
      <c r="G32" s="11">
        <v>33</v>
      </c>
      <c r="H32" s="1" t="s">
        <v>22</v>
      </c>
    </row>
    <row r="34" spans="1:9" s="10" customFormat="1" ht="25.5" x14ac:dyDescent="0.2">
      <c r="C34" s="19" t="s">
        <v>21</v>
      </c>
      <c r="D34" s="23" t="s">
        <v>20</v>
      </c>
      <c r="E34" s="19" t="s">
        <v>19</v>
      </c>
      <c r="F34" s="19" t="s">
        <v>18</v>
      </c>
      <c r="G34" s="19" t="s">
        <v>17</v>
      </c>
      <c r="H34" s="19" t="s">
        <v>16</v>
      </c>
      <c r="I34" s="19" t="s">
        <v>15</v>
      </c>
    </row>
    <row r="35" spans="1:9" ht="4.5" customHeight="1" x14ac:dyDescent="0.25">
      <c r="A35" s="6"/>
    </row>
    <row r="36" spans="1:9" x14ac:dyDescent="0.25">
      <c r="A36" s="10" t="s">
        <v>14</v>
      </c>
      <c r="C36" s="11">
        <v>28</v>
      </c>
      <c r="D36" s="22">
        <v>28</v>
      </c>
      <c r="E36" s="11">
        <v>5</v>
      </c>
      <c r="F36" s="19">
        <f>+D36+E36</f>
        <v>33</v>
      </c>
      <c r="G36" s="18">
        <v>19</v>
      </c>
      <c r="H36" s="18">
        <v>0</v>
      </c>
      <c r="I36" s="16">
        <f>+(F36*G36)+(F36*H36)</f>
        <v>627</v>
      </c>
    </row>
    <row r="37" spans="1:9" ht="4.5" customHeight="1" x14ac:dyDescent="0.25">
      <c r="A37" s="6"/>
    </row>
    <row r="38" spans="1:9" x14ac:dyDescent="0.25">
      <c r="A38" s="10" t="s">
        <v>13</v>
      </c>
      <c r="C38" s="21">
        <f>+((0.475*0.33)*F36*1)*4</f>
        <v>20.690999999999999</v>
      </c>
      <c r="F38" s="19">
        <v>1</v>
      </c>
      <c r="G38" s="18"/>
      <c r="H38" s="17">
        <v>550</v>
      </c>
      <c r="I38" s="16">
        <f>+(F38*G38)+(F38*H38)</f>
        <v>550</v>
      </c>
    </row>
    <row r="39" spans="1:9" x14ac:dyDescent="0.25">
      <c r="A39" s="1" t="s">
        <v>12</v>
      </c>
      <c r="F39" s="20">
        <v>550</v>
      </c>
    </row>
    <row r="40" spans="1:9" ht="4.5" customHeight="1" x14ac:dyDescent="0.25">
      <c r="A40" s="6"/>
    </row>
    <row r="41" spans="1:9" x14ac:dyDescent="0.25">
      <c r="A41" s="10" t="s">
        <v>11</v>
      </c>
      <c r="B41" s="1">
        <f>+(I56/100)*0.2</f>
        <v>5.9740000000000002</v>
      </c>
      <c r="F41" s="19">
        <v>1</v>
      </c>
      <c r="G41" s="18"/>
      <c r="H41" s="18">
        <v>100</v>
      </c>
      <c r="I41" s="16">
        <f>+(F41*G41)+(F41*H41)</f>
        <v>100</v>
      </c>
    </row>
    <row r="42" spans="1:9" ht="4.5" customHeight="1" x14ac:dyDescent="0.25">
      <c r="A42" s="6"/>
    </row>
    <row r="43" spans="1:9" x14ac:dyDescent="0.25">
      <c r="A43" s="10" t="s">
        <v>10</v>
      </c>
      <c r="F43" s="19">
        <v>0</v>
      </c>
      <c r="G43" s="18">
        <v>0</v>
      </c>
      <c r="H43" s="17">
        <v>0</v>
      </c>
      <c r="I43" s="16">
        <f>+(F43*G43)+(F43*H43)</f>
        <v>0</v>
      </c>
    </row>
    <row r="44" spans="1:9" ht="4.5" customHeight="1" x14ac:dyDescent="0.25">
      <c r="A44" s="6"/>
    </row>
    <row r="45" spans="1:9" x14ac:dyDescent="0.25">
      <c r="A45" s="10" t="s">
        <v>9</v>
      </c>
      <c r="F45" s="19">
        <f>+G8*1.1</f>
        <v>550</v>
      </c>
      <c r="G45" s="18">
        <f>0.3+0.3+0.3</f>
        <v>0.89999999999999991</v>
      </c>
      <c r="H45" s="18">
        <v>0</v>
      </c>
      <c r="I45" s="16">
        <f>+(F45*G45)+(F45*H45)</f>
        <v>494.99999999999994</v>
      </c>
    </row>
    <row r="46" spans="1:9" ht="4.5" customHeight="1" x14ac:dyDescent="0.25">
      <c r="A46" s="6"/>
    </row>
    <row r="47" spans="1:9" x14ac:dyDescent="0.25">
      <c r="A47" s="10" t="s">
        <v>8</v>
      </c>
      <c r="F47" s="19">
        <f>+G8*1.1</f>
        <v>550</v>
      </c>
      <c r="G47" s="18">
        <f>1.2+0.5</f>
        <v>1.7</v>
      </c>
      <c r="H47" s="17">
        <v>0</v>
      </c>
      <c r="I47" s="16">
        <f>+(F47*G47)+(F47*H47)</f>
        <v>935</v>
      </c>
    </row>
    <row r="48" spans="1:9" ht="4.5" customHeight="1" x14ac:dyDescent="0.25">
      <c r="A48" s="6"/>
    </row>
    <row r="49" spans="1:9" x14ac:dyDescent="0.25">
      <c r="A49" s="10" t="s">
        <v>7</v>
      </c>
      <c r="F49" s="19">
        <v>1</v>
      </c>
      <c r="G49" s="18"/>
      <c r="H49" s="17">
        <v>100</v>
      </c>
      <c r="I49" s="16">
        <f>+(F49*G49)+(F49*H49)</f>
        <v>100</v>
      </c>
    </row>
    <row r="50" spans="1:9" ht="4.5" customHeight="1" x14ac:dyDescent="0.25">
      <c r="A50" s="6"/>
    </row>
    <row r="51" spans="1:9" x14ac:dyDescent="0.25">
      <c r="A51" s="10" t="s">
        <v>6</v>
      </c>
      <c r="F51" s="19">
        <v>1</v>
      </c>
      <c r="G51" s="18"/>
      <c r="H51" s="17">
        <v>180</v>
      </c>
      <c r="I51" s="16">
        <f>+(F51*G51)+(F51*H51)</f>
        <v>180</v>
      </c>
    </row>
    <row r="52" spans="1:9" ht="4.5" customHeight="1" x14ac:dyDescent="0.25">
      <c r="A52" s="6"/>
    </row>
    <row r="56" spans="1:9" x14ac:dyDescent="0.25">
      <c r="G56" s="15"/>
      <c r="H56" s="14" t="s">
        <v>5</v>
      </c>
      <c r="I56" s="13">
        <f>SUM(I36:I55)</f>
        <v>2987</v>
      </c>
    </row>
    <row r="57" spans="1:9" x14ac:dyDescent="0.25">
      <c r="H57" s="6" t="s">
        <v>1</v>
      </c>
      <c r="I57" s="12">
        <v>1.5</v>
      </c>
    </row>
    <row r="58" spans="1:9" x14ac:dyDescent="0.25">
      <c r="H58" s="6"/>
      <c r="I58" s="11"/>
    </row>
    <row r="59" spans="1:9" x14ac:dyDescent="0.25">
      <c r="G59" s="9"/>
      <c r="H59" s="8" t="s">
        <v>4</v>
      </c>
      <c r="I59" s="7">
        <f>+I56*I57</f>
        <v>4480.5</v>
      </c>
    </row>
    <row r="60" spans="1:9" x14ac:dyDescent="0.25">
      <c r="F60" s="10" t="s">
        <v>3</v>
      </c>
      <c r="G60" s="9"/>
      <c r="H60" s="8" t="s">
        <v>2</v>
      </c>
      <c r="I60" s="7">
        <f>+I59/G8</f>
        <v>8.9610000000000003</v>
      </c>
    </row>
    <row r="62" spans="1:9" x14ac:dyDescent="0.25">
      <c r="H62" s="6" t="s">
        <v>1</v>
      </c>
      <c r="I62" s="5">
        <f>+I59-I56</f>
        <v>1493.5</v>
      </c>
    </row>
    <row r="63" spans="1:9" x14ac:dyDescent="0.25">
      <c r="G63" s="4"/>
      <c r="H63" s="3" t="s">
        <v>0</v>
      </c>
      <c r="I63" s="2">
        <f>+(I59/100)*2.5</f>
        <v>112.0125</v>
      </c>
    </row>
  </sheetData>
  <mergeCells count="1">
    <mergeCell ref="B24:E24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Tarjetas celofan con adhe 1300</vt:lpstr>
      <vt:lpstr>Tarjetas celofan con adhe 1000</vt:lpstr>
      <vt:lpstr>Tarjetas celofan con adhe 700</vt:lpstr>
      <vt:lpstr>Tarjetas celofan con adhe 500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2017-08-28T21:09:44Z</cp:lastPrinted>
  <dcterms:created xsi:type="dcterms:W3CDTF">2017-08-01T19:03:24Z</dcterms:created>
  <dcterms:modified xsi:type="dcterms:W3CDTF">2017-08-28T21:10:41Z</dcterms:modified>
</cp:coreProperties>
</file>