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recibos 6000" sheetId="1" r:id="rId1"/>
  </sheets>
  <calcPr calcId="145621"/>
</workbook>
</file>

<file path=xl/calcChain.xml><?xml version="1.0" encoding="utf-8"?>
<calcChain xmlns="http://schemas.openxmlformats.org/spreadsheetml/2006/main">
  <c r="E30" i="1" l="1"/>
  <c r="H49" i="1" l="1"/>
  <c r="H50" i="1"/>
  <c r="E51" i="1"/>
  <c r="H51" i="1" s="1"/>
  <c r="H52" i="1"/>
  <c r="E53" i="1"/>
  <c r="H53" i="1"/>
  <c r="E54" i="1"/>
  <c r="H54" i="1"/>
  <c r="H55" i="1"/>
  <c r="H56" i="1"/>
  <c r="H57" i="1"/>
  <c r="H58" i="1"/>
  <c r="H59" i="1"/>
  <c r="F25" i="1"/>
  <c r="H25" i="1"/>
  <c r="C26" i="1"/>
  <c r="E26" i="1"/>
  <c r="F26" i="1"/>
  <c r="H26" i="1"/>
  <c r="C27" i="1"/>
  <c r="E27" i="1"/>
  <c r="F27" i="1"/>
  <c r="H27" i="1"/>
  <c r="E31" i="1"/>
  <c r="E32" i="1" s="1"/>
  <c r="E34" i="1" s="1"/>
  <c r="C40" i="1"/>
  <c r="C41" i="1"/>
  <c r="C42" i="1" s="1"/>
  <c r="C46" i="1" s="1"/>
  <c r="G43" i="1"/>
  <c r="B68" i="1"/>
  <c r="B69" i="1"/>
  <c r="B70" i="1"/>
  <c r="A68" i="1"/>
  <c r="A69" i="1"/>
  <c r="A70" i="1"/>
  <c r="H61" i="1" l="1"/>
  <c r="G44" i="1"/>
  <c r="B50" i="1"/>
  <c r="E35" i="1"/>
  <c r="B66" i="1" s="1"/>
  <c r="B67" i="1" l="1"/>
  <c r="B71" i="1" s="1"/>
  <c r="B51" i="1"/>
  <c r="B58" i="1" s="1"/>
  <c r="B60" i="1" s="1"/>
  <c r="H68" i="1" s="1"/>
  <c r="I68" i="1" s="1"/>
  <c r="I52" i="1" l="1"/>
  <c r="E63" i="1"/>
  <c r="D65" i="1"/>
  <c r="C71" i="1"/>
  <c r="H69" i="1" s="1"/>
  <c r="I69" i="1" s="1"/>
  <c r="H70" i="1"/>
  <c r="I70" i="1" s="1"/>
</calcChain>
</file>

<file path=xl/sharedStrings.xml><?xml version="1.0" encoding="utf-8"?>
<sst xmlns="http://schemas.openxmlformats.org/spreadsheetml/2006/main" count="101" uniqueCount="91">
  <si>
    <t>Ganancia %</t>
  </si>
  <si>
    <t>*</t>
  </si>
  <si>
    <t>Total</t>
  </si>
  <si>
    <t>Utilidad</t>
  </si>
  <si>
    <t>Precio final</t>
  </si>
  <si>
    <t>Costo</t>
  </si>
  <si>
    <t>Impresión</t>
  </si>
  <si>
    <t>Papel</t>
  </si>
  <si>
    <t>Urgencia</t>
  </si>
  <si>
    <t>Precio</t>
  </si>
  <si>
    <t>Porcentaje Final</t>
  </si>
  <si>
    <t xml:space="preserve">Unitario </t>
  </si>
  <si>
    <t xml:space="preserve">Importe total </t>
  </si>
  <si>
    <t>* manual</t>
  </si>
  <si>
    <t>PRECIO DE VENTA FINAL</t>
  </si>
  <si>
    <t xml:space="preserve">Color </t>
  </si>
  <si>
    <t xml:space="preserve">Costo proceso </t>
  </si>
  <si>
    <t>costo unitario</t>
  </si>
  <si>
    <t>Laminado</t>
  </si>
  <si>
    <t>UV texturizado</t>
  </si>
  <si>
    <t>UV plasta</t>
  </si>
  <si>
    <t>Eva</t>
  </si>
  <si>
    <t>pegado</t>
  </si>
  <si>
    <t>Mensajeria</t>
  </si>
  <si>
    <t>blocks</t>
  </si>
  <si>
    <t>Empaque</t>
  </si>
  <si>
    <t>alzado</t>
  </si>
  <si>
    <t>corte</t>
  </si>
  <si>
    <t>Folio</t>
  </si>
  <si>
    <t>Tinta F</t>
  </si>
  <si>
    <t>lamina</t>
  </si>
  <si>
    <t xml:space="preserve">Costos </t>
  </si>
  <si>
    <t>total</t>
  </si>
  <si>
    <t>$ Millar</t>
  </si>
  <si>
    <t>concepto</t>
  </si>
  <si>
    <t>millares a imp</t>
  </si>
  <si>
    <t>tintas</t>
  </si>
  <si>
    <t>Total Piezas</t>
  </si>
  <si>
    <t>Tamaños en Total</t>
  </si>
  <si>
    <t>Cant. Pzas.</t>
  </si>
  <si>
    <t>Millares a imprimir</t>
  </si>
  <si>
    <t>Cientos a imprimir</t>
  </si>
  <si>
    <t>Pliegos Requeridos</t>
  </si>
  <si>
    <t>Salen por tamaño</t>
  </si>
  <si>
    <t xml:space="preserve">Tamaños a correr </t>
  </si>
  <si>
    <t>Formato impresión</t>
  </si>
  <si>
    <t xml:space="preserve">Tamaños requeridos </t>
  </si>
  <si>
    <t>Para correr</t>
  </si>
  <si>
    <t xml:space="preserve">aun cuando sean menos de 100 tiros. </t>
  </si>
  <si>
    <t>Tamaños por pliego</t>
  </si>
  <si>
    <t xml:space="preserve">500 piezas siempre de sobrante para correr, </t>
  </si>
  <si>
    <t>Nota p/offset</t>
  </si>
  <si>
    <t>precio de venta</t>
  </si>
  <si>
    <t>costo de compra</t>
  </si>
  <si>
    <t>Copia</t>
  </si>
  <si>
    <t>Original</t>
  </si>
  <si>
    <t>Costo  a Historias en Papel</t>
  </si>
  <si>
    <t xml:space="preserve">Monto descuento </t>
  </si>
  <si>
    <t>Observaciones</t>
  </si>
  <si>
    <t>Monto desc.</t>
  </si>
  <si>
    <t>Precio Lista</t>
  </si>
  <si>
    <t>Proveedor:</t>
  </si>
  <si>
    <t>* calculo manual</t>
  </si>
  <si>
    <t xml:space="preserve">Tamaños por pliego </t>
  </si>
  <si>
    <t xml:space="preserve">Salen por lado </t>
  </si>
  <si>
    <t xml:space="preserve">X </t>
  </si>
  <si>
    <t>Tamaño Extendido</t>
  </si>
  <si>
    <t>Medida pliego</t>
  </si>
  <si>
    <t>blanco, color, color</t>
  </si>
  <si>
    <t>autocopiante</t>
  </si>
  <si>
    <t>Papel:</t>
  </si>
  <si>
    <t>pegados en blokcs de 50 piezas</t>
  </si>
  <si>
    <t>impresos a 1 tinta + folio</t>
  </si>
  <si>
    <t>original y 2 copias</t>
  </si>
  <si>
    <t>tamaños x planilla</t>
  </si>
  <si>
    <t>papel autocopiante</t>
  </si>
  <si>
    <t>X</t>
  </si>
  <si>
    <t>tamaño 21.5 X 14 cm.</t>
  </si>
  <si>
    <t>Tamaño extendido</t>
  </si>
  <si>
    <t>Recibos de Caja</t>
  </si>
  <si>
    <t>Descripción</t>
  </si>
  <si>
    <t>Proyecto</t>
  </si>
  <si>
    <t>Progresemos</t>
  </si>
  <si>
    <t>Cliente</t>
  </si>
  <si>
    <t>ODT</t>
  </si>
  <si>
    <t>Fecha</t>
  </si>
  <si>
    <t>Lourdes Velasco</t>
  </si>
  <si>
    <t>Elabora</t>
  </si>
  <si>
    <t>Presupuesto</t>
  </si>
  <si>
    <t>LUMEN</t>
  </si>
  <si>
    <t>17 de noviembre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</si>
</sst>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b/>
      <sz val="12"/>
      <color rgb="FFFF0000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b/>
      <sz val="14"/>
      <color theme="3" tint="-0.49998474074526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2" applyNumberFormat="0" applyAlignment="0" applyProtection="0"/>
    <xf numFmtId="0" fontId="15" fillId="6" borderId="13" applyNumberFormat="0" applyAlignment="0" applyProtection="0"/>
    <xf numFmtId="0" fontId="16" fillId="7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7" applyNumberFormat="0" applyFont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9" fontId="2" fillId="0" borderId="0" xfId="2" applyFont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8" fillId="0" borderId="0" xfId="0" applyFont="1"/>
    <xf numFmtId="2" fontId="6" fillId="0" borderId="0" xfId="0" applyNumberFormat="1" applyFont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2" fontId="2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left"/>
    </xf>
    <xf numFmtId="2" fontId="9" fillId="0" borderId="2" xfId="0" applyNumberFormat="1" applyFont="1" applyBorder="1" applyAlignment="1">
      <alignment horizontal="center"/>
    </xf>
    <xf numFmtId="0" fontId="9" fillId="0" borderId="2" xfId="0" applyFont="1" applyBorder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0" fontId="2" fillId="4" borderId="0" xfId="0" applyFont="1" applyFill="1"/>
    <xf numFmtId="9" fontId="2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9" fontId="6" fillId="0" borderId="0" xfId="0" applyNumberFormat="1" applyFont="1"/>
    <xf numFmtId="2" fontId="9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Border="1"/>
    <xf numFmtId="0" fontId="9" fillId="0" borderId="0" xfId="0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9" fillId="0" borderId="0" xfId="0" applyFont="1" applyAlignment="1">
      <alignment horizontal="right"/>
    </xf>
    <xf numFmtId="0" fontId="2" fillId="0" borderId="7" xfId="0" applyFont="1" applyBorder="1" applyAlignment="1">
      <alignment horizontal="center"/>
    </xf>
    <xf numFmtId="1" fontId="9" fillId="4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44" fontId="9" fillId="0" borderId="0" xfId="1" applyFont="1" applyAlignment="1">
      <alignment horizontal="center"/>
    </xf>
    <xf numFmtId="44" fontId="7" fillId="0" borderId="0" xfId="1" applyFont="1" applyAlignment="1">
      <alignment horizontal="center"/>
    </xf>
    <xf numFmtId="44" fontId="9" fillId="4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2" fontId="10" fillId="0" borderId="0" xfId="0" applyNumberFormat="1" applyFont="1" applyAlignme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/>
    <xf numFmtId="1" fontId="2" fillId="4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6" fillId="0" borderId="0" xfId="0" applyNumberFormat="1" applyFont="1"/>
    <xf numFmtId="1" fontId="7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9" fillId="4" borderId="0" xfId="0" applyNumberFormat="1" applyFont="1" applyFill="1"/>
    <xf numFmtId="2" fontId="9" fillId="4" borderId="0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7" xfId="0" applyFont="1" applyBorder="1"/>
    <xf numFmtId="2" fontId="7" fillId="4" borderId="0" xfId="0" applyNumberFormat="1" applyFont="1" applyFill="1" applyBorder="1" applyAlignment="1">
      <alignment horizontal="left"/>
    </xf>
    <xf numFmtId="0" fontId="12" fillId="0" borderId="0" xfId="0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667000" cy="857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4"/>
  <sheetViews>
    <sheetView tabSelected="1" topLeftCell="A57" zoomScale="80" zoomScaleNormal="80" workbookViewId="0">
      <selection activeCell="G81" sqref="G8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6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74" t="s">
        <v>88</v>
      </c>
      <c r="E6" s="6" t="s">
        <v>87</v>
      </c>
      <c r="F6" s="1" t="s">
        <v>86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6" customFormat="1" ht="15" x14ac:dyDescent="0.25">
      <c r="A9" s="6" t="s">
        <v>85</v>
      </c>
      <c r="C9" s="6" t="s">
        <v>90</v>
      </c>
      <c r="H9" s="6" t="s">
        <v>84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6" t="s">
        <v>83</v>
      </c>
      <c r="C11" s="1" t="s">
        <v>82</v>
      </c>
      <c r="F11" s="6" t="s">
        <v>58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6"/>
      <c r="F12" s="42"/>
      <c r="G12" s="41"/>
      <c r="H12" s="40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6" t="s">
        <v>81</v>
      </c>
      <c r="F13" s="39"/>
      <c r="G13" s="38"/>
      <c r="H13" s="37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6"/>
      <c r="F14" s="39"/>
      <c r="G14" s="38"/>
      <c r="H14" s="37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6" t="s">
        <v>80</v>
      </c>
      <c r="C15" s="73" t="s">
        <v>79</v>
      </c>
      <c r="D15" s="21"/>
      <c r="E15" s="21"/>
      <c r="F15" s="72" t="s">
        <v>78</v>
      </c>
      <c r="G15" s="38"/>
      <c r="H15" s="37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69" t="s">
        <v>77</v>
      </c>
      <c r="D16" s="21"/>
      <c r="E16" s="21"/>
      <c r="F16" s="44">
        <v>43</v>
      </c>
      <c r="G16" s="71" t="s">
        <v>76</v>
      </c>
      <c r="H16" s="70">
        <v>56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69" t="s">
        <v>75</v>
      </c>
      <c r="D17" s="21"/>
      <c r="E17" s="21"/>
      <c r="F17" s="39">
        <v>4</v>
      </c>
      <c r="G17" s="38" t="s">
        <v>74</v>
      </c>
      <c r="H17" s="3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69" t="s">
        <v>73</v>
      </c>
      <c r="D18" s="21"/>
      <c r="E18" s="21"/>
      <c r="F18" s="39"/>
      <c r="G18" s="38"/>
      <c r="H18" s="37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68" t="s">
        <v>72</v>
      </c>
      <c r="D19" s="21"/>
      <c r="E19" s="21"/>
      <c r="F19" s="39"/>
      <c r="G19" s="38"/>
      <c r="H19" s="37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21" t="s">
        <v>71</v>
      </c>
      <c r="D20" s="21"/>
      <c r="E20" s="21"/>
      <c r="F20" s="39"/>
      <c r="G20" s="38"/>
      <c r="H20" s="37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21"/>
      <c r="D21" s="21"/>
      <c r="E21" s="21"/>
      <c r="F21" s="39"/>
      <c r="G21" s="38"/>
      <c r="H21" s="37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21"/>
      <c r="D22" s="21"/>
      <c r="E22" s="21"/>
      <c r="F22" s="36"/>
      <c r="G22" s="35"/>
      <c r="H22" s="34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25" t="s">
        <v>70</v>
      </c>
      <c r="C23" s="31" t="s">
        <v>69</v>
      </c>
      <c r="D23" s="6" t="s">
        <v>15</v>
      </c>
      <c r="E23" s="55" t="s">
        <v>68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25" t="s">
        <v>67</v>
      </c>
      <c r="C25" s="47">
        <v>57</v>
      </c>
      <c r="D25" s="55" t="s">
        <v>65</v>
      </c>
      <c r="E25" s="50">
        <v>87</v>
      </c>
      <c r="F25" s="24">
        <f>+C25</f>
        <v>57</v>
      </c>
      <c r="G25" s="67" t="s">
        <v>65</v>
      </c>
      <c r="H25" s="67">
        <f>+E25</f>
        <v>87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25" t="s">
        <v>66</v>
      </c>
      <c r="B26" s="23"/>
      <c r="C26" s="65">
        <f>+F16</f>
        <v>43</v>
      </c>
      <c r="D26" s="66" t="s">
        <v>65</v>
      </c>
      <c r="E26" s="65">
        <f>+H16</f>
        <v>56</v>
      </c>
      <c r="F26" s="64">
        <f>+E26</f>
        <v>56</v>
      </c>
      <c r="G26" s="64" t="s">
        <v>65</v>
      </c>
      <c r="H26" s="64">
        <f>+C26</f>
        <v>43</v>
      </c>
      <c r="I26" s="28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23" t="s">
        <v>64</v>
      </c>
      <c r="B27" s="63"/>
      <c r="C27" s="18">
        <f>+C25/C26</f>
        <v>1.3255813953488371</v>
      </c>
      <c r="D27" s="62"/>
      <c r="E27" s="18">
        <f>+E25/E26</f>
        <v>1.5535714285714286</v>
      </c>
      <c r="F27" s="18">
        <f>+F25/F26</f>
        <v>1.0178571428571428</v>
      </c>
      <c r="G27" s="62"/>
      <c r="H27" s="18">
        <f>+H25/H26</f>
        <v>2.0232558139534884</v>
      </c>
      <c r="I27" s="28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23" t="s">
        <v>63</v>
      </c>
      <c r="B28" s="49"/>
      <c r="C28" s="61"/>
      <c r="D28" s="60">
        <v>1</v>
      </c>
      <c r="E28" s="59"/>
      <c r="F28" s="58"/>
      <c r="G28" s="57">
        <v>2</v>
      </c>
      <c r="H28" s="56" t="s">
        <v>62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23"/>
      <c r="B29" s="31"/>
      <c r="C29" s="28"/>
      <c r="G29" s="48"/>
      <c r="H29" s="28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61</v>
      </c>
      <c r="B30" s="24" t="s">
        <v>89</v>
      </c>
      <c r="D30" s="48" t="s">
        <v>60</v>
      </c>
      <c r="E30" s="54">
        <f>4.633+5.334+4.073</f>
        <v>14.04</v>
      </c>
      <c r="G30" s="1" t="s">
        <v>59</v>
      </c>
      <c r="H30" s="7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23"/>
      <c r="B31" s="23"/>
      <c r="C31" s="23"/>
      <c r="D31" s="43" t="s">
        <v>57</v>
      </c>
      <c r="E31" s="54">
        <f>+H30*E30</f>
        <v>7.02</v>
      </c>
      <c r="H31" s="7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56</v>
      </c>
      <c r="E32" s="53">
        <f>+E30-E31</f>
        <v>7.02</v>
      </c>
      <c r="I32" s="28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31" t="s">
        <v>55</v>
      </c>
      <c r="F33" s="31" t="s">
        <v>54</v>
      </c>
      <c r="G33" s="31" t="s">
        <v>54</v>
      </c>
      <c r="H33" s="31" t="s">
        <v>54</v>
      </c>
      <c r="I33" s="28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8" t="s">
        <v>53</v>
      </c>
      <c r="E34" s="52">
        <f>+E32</f>
        <v>7.02</v>
      </c>
      <c r="F34" s="52">
        <v>0</v>
      </c>
      <c r="G34" s="52">
        <v>0</v>
      </c>
      <c r="H34" s="52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8" t="s">
        <v>52</v>
      </c>
      <c r="E35" s="52">
        <f>+E34*1.2</f>
        <v>8.4239999999999995</v>
      </c>
      <c r="F35" s="52">
        <v>0</v>
      </c>
      <c r="G35" s="52">
        <v>0</v>
      </c>
      <c r="H35" s="52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23"/>
      <c r="G36" s="48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23"/>
      <c r="B37" s="31"/>
      <c r="C37" s="28"/>
      <c r="E37" s="42" t="s">
        <v>51</v>
      </c>
      <c r="F37" s="41" t="s">
        <v>50</v>
      </c>
      <c r="G37" s="41"/>
      <c r="H37" s="40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25" t="s">
        <v>49</v>
      </c>
      <c r="C38" s="45">
        <v>2</v>
      </c>
      <c r="D38" s="26" t="s">
        <v>13</v>
      </c>
      <c r="E38" s="36"/>
      <c r="F38" s="35" t="s">
        <v>48</v>
      </c>
      <c r="G38" s="35"/>
      <c r="H38" s="34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25"/>
      <c r="C39" s="31"/>
      <c r="D39" s="1" t="s">
        <v>47</v>
      </c>
      <c r="E39" s="23"/>
      <c r="F39" s="2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25" t="s">
        <v>46</v>
      </c>
      <c r="B40" s="6"/>
      <c r="C40" s="51">
        <f>+B48/F17</f>
        <v>1250</v>
      </c>
      <c r="D40" s="50">
        <v>500</v>
      </c>
      <c r="F40" s="43" t="s">
        <v>45</v>
      </c>
      <c r="G40" s="47">
        <v>1</v>
      </c>
      <c r="H40" s="2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5" t="s">
        <v>44</v>
      </c>
      <c r="C41" s="49">
        <f>+C40+D40</f>
        <v>1750</v>
      </c>
      <c r="F41" s="43" t="s">
        <v>43</v>
      </c>
      <c r="G41" s="47">
        <v>1</v>
      </c>
      <c r="H41" s="2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5" t="s">
        <v>42</v>
      </c>
      <c r="C42" s="49">
        <f>+C41/C38</f>
        <v>875</v>
      </c>
      <c r="F42" s="43" t="s">
        <v>41</v>
      </c>
      <c r="G42" s="47"/>
      <c r="H42" s="2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25"/>
      <c r="C43" s="31"/>
      <c r="F43" s="48" t="s">
        <v>40</v>
      </c>
      <c r="G43" s="47">
        <f>+C40/1000</f>
        <v>1.25</v>
      </c>
      <c r="H43" s="2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25"/>
      <c r="C44" s="46"/>
      <c r="F44" s="43" t="s">
        <v>39</v>
      </c>
      <c r="G44" s="45">
        <f>+C41</f>
        <v>1750</v>
      </c>
      <c r="H44" s="2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25"/>
      <c r="C45" s="31"/>
      <c r="E45" s="43"/>
      <c r="F45" s="43"/>
      <c r="G45" s="28"/>
      <c r="I45" s="2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25" t="s">
        <v>38</v>
      </c>
      <c r="C46" s="24">
        <f>+C42*C38</f>
        <v>1750</v>
      </c>
      <c r="F46" s="43"/>
      <c r="G46" s="28"/>
      <c r="H46" s="2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23"/>
      <c r="B47" s="23"/>
      <c r="C47" s="23"/>
      <c r="D47" s="23"/>
      <c r="E47" s="23"/>
      <c r="H47" s="2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25" t="s">
        <v>37</v>
      </c>
      <c r="B48" s="31">
        <v>5000</v>
      </c>
      <c r="C48" s="23"/>
      <c r="D48" s="24" t="s">
        <v>36</v>
      </c>
      <c r="E48" s="24" t="s">
        <v>35</v>
      </c>
      <c r="F48" s="24" t="s">
        <v>34</v>
      </c>
      <c r="G48" s="24" t="s">
        <v>33</v>
      </c>
      <c r="H48" s="24" t="s">
        <v>32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12" t="s">
        <v>31</v>
      </c>
      <c r="B49" s="17"/>
      <c r="C49" s="23"/>
      <c r="D49" s="31">
        <v>1</v>
      </c>
      <c r="E49" s="31">
        <v>1</v>
      </c>
      <c r="F49" s="31" t="s">
        <v>30</v>
      </c>
      <c r="G49" s="28">
        <v>295</v>
      </c>
      <c r="H49" s="28">
        <f>+(D49*E49)*G49</f>
        <v>295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17" t="s">
        <v>7</v>
      </c>
      <c r="B50" s="16">
        <f>+E34*C42</f>
        <v>6142.5</v>
      </c>
      <c r="C50" s="23"/>
      <c r="D50" s="31">
        <v>1</v>
      </c>
      <c r="E50" s="31">
        <v>2</v>
      </c>
      <c r="F50" s="31" t="s">
        <v>29</v>
      </c>
      <c r="G50" s="28">
        <v>200</v>
      </c>
      <c r="H50" s="28">
        <f>+(D50*E50)*G50</f>
        <v>400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17" t="s">
        <v>6</v>
      </c>
      <c r="B51" s="16">
        <f>+H61</f>
        <v>2190</v>
      </c>
      <c r="C51" s="23"/>
      <c r="D51" s="31">
        <v>1</v>
      </c>
      <c r="E51" s="31">
        <f>+B48/1000</f>
        <v>5</v>
      </c>
      <c r="F51" s="31" t="s">
        <v>28</v>
      </c>
      <c r="G51" s="28">
        <v>75</v>
      </c>
      <c r="H51" s="28">
        <f>+G51*E51*D51</f>
        <v>375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17"/>
      <c r="B52" s="16"/>
      <c r="C52" s="23"/>
      <c r="D52" s="31">
        <v>1</v>
      </c>
      <c r="E52" s="31">
        <v>1</v>
      </c>
      <c r="F52" s="31" t="s">
        <v>27</v>
      </c>
      <c r="G52" s="28">
        <v>220</v>
      </c>
      <c r="H52" s="28">
        <f t="shared" ref="H52:H59" si="0">+G52*E52</f>
        <v>220</v>
      </c>
      <c r="I52" s="28">
        <f>+(B71/100)*2</f>
        <v>225.12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17"/>
      <c r="B53" s="16"/>
      <c r="C53" s="23"/>
      <c r="D53" s="31">
        <v>1</v>
      </c>
      <c r="E53" s="31">
        <f>+B48</f>
        <v>5000</v>
      </c>
      <c r="F53" s="31" t="s">
        <v>26</v>
      </c>
      <c r="G53" s="28">
        <v>0.12</v>
      </c>
      <c r="H53" s="28">
        <f t="shared" si="0"/>
        <v>600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17" t="s">
        <v>25</v>
      </c>
      <c r="B54" s="16">
        <v>200</v>
      </c>
      <c r="C54" s="23"/>
      <c r="D54" s="31">
        <v>1</v>
      </c>
      <c r="E54" s="31">
        <f>+B48/50</f>
        <v>100</v>
      </c>
      <c r="F54" s="31" t="s">
        <v>24</v>
      </c>
      <c r="G54" s="28">
        <v>3</v>
      </c>
      <c r="H54" s="28">
        <f t="shared" si="0"/>
        <v>300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17" t="s">
        <v>23</v>
      </c>
      <c r="B55" s="16">
        <v>200</v>
      </c>
      <c r="D55" s="31">
        <v>1</v>
      </c>
      <c r="E55" s="31">
        <v>0</v>
      </c>
      <c r="F55" s="31" t="s">
        <v>22</v>
      </c>
      <c r="G55" s="28">
        <v>1.5</v>
      </c>
      <c r="H55" s="28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33" t="s">
        <v>21</v>
      </c>
      <c r="B56" s="16">
        <v>0</v>
      </c>
      <c r="D56" s="31">
        <v>1</v>
      </c>
      <c r="E56" s="31">
        <v>0</v>
      </c>
      <c r="F56" s="31" t="s">
        <v>20</v>
      </c>
      <c r="G56" s="28">
        <v>1000</v>
      </c>
      <c r="H56" s="28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33"/>
      <c r="B57" s="33"/>
      <c r="D57" s="31">
        <v>1</v>
      </c>
      <c r="E57" s="31">
        <v>0</v>
      </c>
      <c r="F57" s="31" t="s">
        <v>19</v>
      </c>
      <c r="G57" s="28">
        <v>0</v>
      </c>
      <c r="H57" s="28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12" t="s">
        <v>2</v>
      </c>
      <c r="B58" s="11">
        <f>SUM(B50:B54)</f>
        <v>8532.5</v>
      </c>
      <c r="C58" s="23"/>
      <c r="D58" s="31">
        <v>1</v>
      </c>
      <c r="E58" s="31">
        <v>0</v>
      </c>
      <c r="F58" s="23" t="s">
        <v>18</v>
      </c>
      <c r="G58" s="28">
        <v>1000</v>
      </c>
      <c r="H58" s="28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30"/>
      <c r="B59" s="32"/>
      <c r="C59" s="23"/>
      <c r="D59" s="31"/>
      <c r="E59" s="31"/>
      <c r="F59" s="23"/>
      <c r="G59" s="23"/>
      <c r="H59" s="28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30"/>
      <c r="B60" s="18">
        <f>+B58/B48</f>
        <v>1.7064999999999999</v>
      </c>
      <c r="C60" s="25" t="s">
        <v>17</v>
      </c>
      <c r="D60" s="23"/>
      <c r="E60" s="23"/>
      <c r="F60" s="23"/>
      <c r="G60" s="2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23"/>
      <c r="B61" s="23"/>
      <c r="D61" s="23"/>
      <c r="E61" s="23"/>
      <c r="F61" s="23"/>
      <c r="G61" s="29" t="s">
        <v>16</v>
      </c>
      <c r="H61" s="28">
        <f>SUM(H49:H60)</f>
        <v>2190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23"/>
      <c r="E62" s="23"/>
      <c r="G62" s="6" t="s">
        <v>10</v>
      </c>
      <c r="H62" s="2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25" t="s">
        <v>14</v>
      </c>
      <c r="B63" s="23"/>
      <c r="C63" s="23"/>
      <c r="E63" s="18">
        <f>+B71/C40</f>
        <v>9.0047999999999995</v>
      </c>
      <c r="G63" s="1" t="s">
        <v>10</v>
      </c>
      <c r="H63" s="2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23"/>
      <c r="B64" s="25" t="s">
        <v>12</v>
      </c>
      <c r="C64" s="24" t="s">
        <v>11</v>
      </c>
      <c r="D64" s="23"/>
      <c r="E64" s="23"/>
      <c r="F64" s="23"/>
      <c r="G64" s="1" t="s">
        <v>10</v>
      </c>
      <c r="H64" s="2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12" t="s">
        <v>9</v>
      </c>
      <c r="B65" s="17"/>
      <c r="C65" s="23"/>
      <c r="D65" s="23">
        <f>+B71*C68</f>
        <v>0</v>
      </c>
      <c r="E65" s="23"/>
      <c r="F65" s="23"/>
      <c r="G65" s="6" t="s">
        <v>8</v>
      </c>
      <c r="H65" s="2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17" t="s">
        <v>7</v>
      </c>
      <c r="B66" s="16">
        <f>+E35*C42</f>
        <v>7371</v>
      </c>
      <c r="C66" s="2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17" t="s">
        <v>6</v>
      </c>
      <c r="B67" s="16">
        <f>+H61*H62</f>
        <v>3285</v>
      </c>
      <c r="C67" s="2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17" t="str">
        <f>+A54</f>
        <v>Empaque</v>
      </c>
      <c r="B68" s="16">
        <f>+B54*H62</f>
        <v>300</v>
      </c>
      <c r="C68" s="20"/>
      <c r="G68" s="19" t="s">
        <v>5</v>
      </c>
      <c r="H68" s="18">
        <f>+B60</f>
        <v>1.7064999999999999</v>
      </c>
      <c r="I68" s="13">
        <f>+H68*C46</f>
        <v>2986.375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17" t="str">
        <f>+A55</f>
        <v>Mensajeria</v>
      </c>
      <c r="B69" s="16">
        <f>+B55*H62</f>
        <v>300</v>
      </c>
      <c r="C69" s="15"/>
      <c r="G69" s="19" t="s">
        <v>4</v>
      </c>
      <c r="H69" s="18">
        <f>+C71</f>
        <v>2.2511999999999999</v>
      </c>
      <c r="I69" s="13">
        <f>+H69*C46</f>
        <v>3939.6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17" t="str">
        <f>+A56</f>
        <v>Eva</v>
      </c>
      <c r="B70" s="16">
        <f>+B56*H63</f>
        <v>0</v>
      </c>
      <c r="C70" s="15"/>
      <c r="G70" s="14" t="s">
        <v>3</v>
      </c>
      <c r="H70" s="10">
        <f>+H69-H68</f>
        <v>0.54469999999999996</v>
      </c>
      <c r="I70" s="13">
        <f>+H70*C46</f>
        <v>953.22499999999991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7.25" thickBot="1" x14ac:dyDescent="0.35">
      <c r="A71" s="12" t="s">
        <v>2</v>
      </c>
      <c r="B71" s="11">
        <f>SUM(B65:B70)</f>
        <v>11256</v>
      </c>
      <c r="C71" s="10">
        <f>+B71/B48</f>
        <v>2.2511999999999999</v>
      </c>
      <c r="D71" s="9" t="s">
        <v>1</v>
      </c>
      <c r="G71" s="8" t="s">
        <v>0</v>
      </c>
      <c r="H71" s="7"/>
      <c r="J71"/>
      <c r="K71"/>
      <c r="L71"/>
      <c r="M71"/>
      <c r="N71"/>
      <c r="O71"/>
      <c r="P71"/>
      <c r="Q71"/>
      <c r="R71"/>
      <c r="S71"/>
      <c r="T71"/>
      <c r="U71"/>
      <c r="V71"/>
    </row>
    <row r="74" spans="1:22" x14ac:dyDescent="0.3">
      <c r="A74" s="6"/>
    </row>
    <row r="75" spans="1:22" x14ac:dyDescent="0.3">
      <c r="B75" s="5"/>
      <c r="C75" s="4"/>
    </row>
    <row r="79" spans="1:22" x14ac:dyDescent="0.3">
      <c r="J79" s="3"/>
    </row>
    <row r="85" spans="10:18" ht="16.5" x14ac:dyDescent="0.3">
      <c r="J85" s="2"/>
      <c r="K85" s="2"/>
      <c r="L85" s="2"/>
      <c r="M85" s="2"/>
      <c r="N85" s="2"/>
      <c r="O85" s="2"/>
      <c r="P85" s="2"/>
      <c r="Q85" s="2"/>
      <c r="R85" s="2"/>
    </row>
    <row r="86" spans="10:18" ht="16.5" x14ac:dyDescent="0.3">
      <c r="J86" s="2"/>
      <c r="K86" s="2"/>
      <c r="L86" s="2"/>
      <c r="M86" s="2"/>
      <c r="N86" s="2"/>
      <c r="O86" s="2"/>
      <c r="P86" s="2"/>
      <c r="Q86" s="2"/>
      <c r="R86" s="2"/>
    </row>
    <row r="87" spans="10:18" ht="16.5" x14ac:dyDescent="0.3">
      <c r="J87" s="2"/>
      <c r="K87" s="2"/>
      <c r="L87" s="2"/>
      <c r="M87" s="2"/>
      <c r="N87" s="2"/>
      <c r="O87" s="2"/>
      <c r="P87" s="2"/>
      <c r="Q87" s="2"/>
      <c r="R87" s="2"/>
    </row>
    <row r="88" spans="10:18" ht="16.5" x14ac:dyDescent="0.3">
      <c r="J88" s="2"/>
      <c r="K88" s="2"/>
      <c r="L88" s="2"/>
      <c r="M88" s="2"/>
      <c r="N88" s="2"/>
      <c r="O88" s="2"/>
      <c r="P88" s="2"/>
      <c r="Q88" s="2"/>
      <c r="R88" s="2"/>
    </row>
    <row r="89" spans="10:18" ht="16.5" x14ac:dyDescent="0.3">
      <c r="J89" s="2"/>
      <c r="K89" s="2"/>
      <c r="L89" s="2"/>
      <c r="M89" s="2"/>
      <c r="N89" s="2"/>
      <c r="O89" s="2"/>
      <c r="P89" s="2"/>
      <c r="Q89" s="2"/>
      <c r="R89" s="2"/>
    </row>
    <row r="90" spans="10:18" ht="16.5" x14ac:dyDescent="0.3">
      <c r="J90" s="2"/>
      <c r="K90" s="2"/>
      <c r="L90" s="2"/>
      <c r="M90" s="2"/>
      <c r="N90" s="2"/>
      <c r="O90" s="2"/>
      <c r="P90" s="2"/>
      <c r="Q90" s="2"/>
      <c r="R90" s="2"/>
    </row>
    <row r="91" spans="10:18" ht="16.5" x14ac:dyDescent="0.3">
      <c r="J91" s="2"/>
      <c r="K91" s="2"/>
      <c r="L91" s="2"/>
      <c r="M91" s="2"/>
      <c r="N91" s="2"/>
      <c r="O91" s="2"/>
      <c r="P91" s="2"/>
      <c r="Q91" s="2"/>
      <c r="R91" s="2"/>
    </row>
    <row r="92" spans="10:18" ht="16.5" x14ac:dyDescent="0.3">
      <c r="J92" s="2"/>
      <c r="K92" s="2"/>
      <c r="L92" s="2"/>
      <c r="M92" s="2"/>
      <c r="N92" s="2"/>
      <c r="O92" s="2"/>
      <c r="P92" s="2"/>
      <c r="Q92" s="2"/>
      <c r="R92" s="2"/>
    </row>
    <row r="93" spans="10:18" ht="16.5" x14ac:dyDescent="0.3">
      <c r="J93" s="2"/>
      <c r="K93" s="2"/>
      <c r="L93" s="2"/>
      <c r="M93" s="2"/>
      <c r="N93" s="2"/>
      <c r="O93" s="2"/>
      <c r="P93" s="2"/>
      <c r="Q93" s="2"/>
      <c r="R93" s="2"/>
    </row>
    <row r="94" spans="10:18" ht="16.5" x14ac:dyDescent="0.3">
      <c r="J94" s="2"/>
      <c r="K94" s="2"/>
      <c r="L94" s="2"/>
      <c r="M94" s="2"/>
      <c r="N94" s="2"/>
      <c r="O94" s="2"/>
      <c r="P94" s="2"/>
      <c r="Q94" s="2"/>
      <c r="R94" s="2"/>
    </row>
  </sheetData>
  <pageMargins left="0.70866141732283472" right="0.70866141732283472" top="0.74803149606299213" bottom="0.74803149606299213" header="0.31496062992125984" footer="0.31496062992125984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recibos 6000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2016-11-17T19:10:23Z</cp:lastPrinted>
  <dcterms:created xsi:type="dcterms:W3CDTF">2016-11-02T20:19:54Z</dcterms:created>
  <dcterms:modified xsi:type="dcterms:W3CDTF">2016-11-17T19:21:17Z</dcterms:modified>
</cp:coreProperties>
</file>