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15" windowWidth="19875" windowHeight="7470"/>
  </bookViews>
  <sheets>
    <sheet name="recibos 6000" sheetId="1" r:id="rId1"/>
  </sheets>
  <calcPr calcId="145621" concurrentCalc="0"/>
</workbook>
</file>

<file path=xl/calcChain.xml><?xml version="1.0" encoding="utf-8"?>
<calcChain xmlns="http://schemas.openxmlformats.org/spreadsheetml/2006/main">
  <c r="H49" i="1" l="1"/>
  <c r="H50" i="1"/>
  <c r="E51" i="1"/>
  <c r="H51" i="1"/>
  <c r="H52" i="1"/>
  <c r="E53" i="1"/>
  <c r="H53" i="1"/>
  <c r="E54" i="1"/>
  <c r="H54" i="1"/>
  <c r="H55" i="1"/>
  <c r="H56" i="1"/>
  <c r="H57" i="1"/>
  <c r="H58" i="1"/>
  <c r="H59" i="1"/>
  <c r="H61" i="1"/>
  <c r="Q21" i="1"/>
  <c r="F25" i="1"/>
  <c r="H25" i="1"/>
  <c r="C26" i="1"/>
  <c r="E26" i="1"/>
  <c r="F26" i="1"/>
  <c r="H26" i="1"/>
  <c r="C27" i="1"/>
  <c r="E27" i="1"/>
  <c r="F27" i="1"/>
  <c r="H27" i="1"/>
  <c r="E30" i="1"/>
  <c r="E31" i="1"/>
  <c r="E32" i="1"/>
  <c r="E34" i="1"/>
  <c r="E35" i="1"/>
  <c r="C40" i="1"/>
  <c r="C41" i="1"/>
  <c r="C42" i="1"/>
  <c r="G43" i="1"/>
  <c r="G44" i="1"/>
  <c r="C46" i="1"/>
  <c r="B50" i="1"/>
  <c r="B51" i="1"/>
  <c r="B66" i="1"/>
  <c r="B67" i="1"/>
  <c r="B68" i="1"/>
  <c r="B69" i="1"/>
  <c r="B70" i="1"/>
  <c r="B71" i="1"/>
  <c r="I52" i="1"/>
  <c r="B58" i="1"/>
  <c r="B60" i="1"/>
  <c r="E63" i="1"/>
  <c r="D65" i="1"/>
  <c r="A68" i="1"/>
  <c r="H68" i="1"/>
  <c r="I68" i="1"/>
  <c r="A69" i="1"/>
  <c r="C71" i="1"/>
  <c r="H69" i="1"/>
  <c r="I69" i="1"/>
  <c r="A70" i="1"/>
  <c r="H70" i="1"/>
  <c r="I70" i="1"/>
</calcChain>
</file>

<file path=xl/sharedStrings.xml><?xml version="1.0" encoding="utf-8"?>
<sst xmlns="http://schemas.openxmlformats.org/spreadsheetml/2006/main" count="180" uniqueCount="142">
  <si>
    <t xml:space="preserve">Precio </t>
  </si>
  <si>
    <t>Ganancia %</t>
  </si>
  <si>
    <t>*</t>
  </si>
  <si>
    <t>Total</t>
  </si>
  <si>
    <t xml:space="preserve">Costo </t>
  </si>
  <si>
    <t>Utilidad</t>
  </si>
  <si>
    <t>Precio final</t>
  </si>
  <si>
    <t>Importe de la compra</t>
  </si>
  <si>
    <t>Costo</t>
  </si>
  <si>
    <t>Precio por tamaño</t>
  </si>
  <si>
    <t>Bolsa</t>
  </si>
  <si>
    <t xml:space="preserve">Precio por </t>
  </si>
  <si>
    <t>Impresión</t>
  </si>
  <si>
    <t xml:space="preserve">Precio por pza. </t>
  </si>
  <si>
    <t xml:space="preserve">rollo </t>
  </si>
  <si>
    <t>Papel</t>
  </si>
  <si>
    <t>Rollos necesarios</t>
  </si>
  <si>
    <t>Urgencia</t>
  </si>
  <si>
    <t>Precio</t>
  </si>
  <si>
    <t>Cantidad a comprar</t>
  </si>
  <si>
    <t>Tamaños o medidas necesarias</t>
  </si>
  <si>
    <t>Porcentaje Final</t>
  </si>
  <si>
    <t xml:space="preserve">Unitario </t>
  </si>
  <si>
    <t xml:space="preserve">Importe total </t>
  </si>
  <si>
    <t xml:space="preserve">Presentación </t>
  </si>
  <si>
    <t>* manual</t>
  </si>
  <si>
    <t>PRECIO DE VENTA FINAL</t>
  </si>
  <si>
    <t>Tamaño Final</t>
  </si>
  <si>
    <t xml:space="preserve">Color </t>
  </si>
  <si>
    <t xml:space="preserve">Costo proceso </t>
  </si>
  <si>
    <t xml:space="preserve">Material </t>
  </si>
  <si>
    <t>costo unitario</t>
  </si>
  <si>
    <t xml:space="preserve">Producto </t>
  </si>
  <si>
    <t>Laminado</t>
  </si>
  <si>
    <t>Partes Adiconales</t>
  </si>
  <si>
    <t>UV texturizado</t>
  </si>
  <si>
    <t>UV plasta</t>
  </si>
  <si>
    <t>Eva</t>
  </si>
  <si>
    <t>pegado</t>
  </si>
  <si>
    <t>Mensajeria</t>
  </si>
  <si>
    <t>blocks</t>
  </si>
  <si>
    <t>Empaque</t>
  </si>
  <si>
    <t>alzado</t>
  </si>
  <si>
    <t>corte</t>
  </si>
  <si>
    <t>Folio</t>
  </si>
  <si>
    <t>Tinta F</t>
  </si>
  <si>
    <t>lamina</t>
  </si>
  <si>
    <t xml:space="preserve">Costos </t>
  </si>
  <si>
    <t>total</t>
  </si>
  <si>
    <t>$ Millar</t>
  </si>
  <si>
    <t>concepto</t>
  </si>
  <si>
    <t>millares a imp</t>
  </si>
  <si>
    <t>tintas</t>
  </si>
  <si>
    <t>Total Piezas</t>
  </si>
  <si>
    <t xml:space="preserve">Grafico </t>
  </si>
  <si>
    <t>Wire ´o</t>
  </si>
  <si>
    <t>Tamaños en Total</t>
  </si>
  <si>
    <t>Cocido</t>
  </si>
  <si>
    <t>Grapa a caballo</t>
  </si>
  <si>
    <t>Cant. Pzas.</t>
  </si>
  <si>
    <t>laminado vuelta</t>
  </si>
  <si>
    <t>Millares a imprimir</t>
  </si>
  <si>
    <t>Laminado frente</t>
  </si>
  <si>
    <t>Cientos a imprimir</t>
  </si>
  <si>
    <t>Pliegos Requeridos</t>
  </si>
  <si>
    <t>Barniz uv brillante registro</t>
  </si>
  <si>
    <t>Salen por tamaño</t>
  </si>
  <si>
    <t xml:space="preserve">Tamaños a correr </t>
  </si>
  <si>
    <t>Barniz uv mate registro</t>
  </si>
  <si>
    <t>Formato impresión</t>
  </si>
  <si>
    <t xml:space="preserve">Tamaños requeridos </t>
  </si>
  <si>
    <t>Barniz uv brillante plasta</t>
  </si>
  <si>
    <t>Para correr</t>
  </si>
  <si>
    <t>Barniz uv mate plasta</t>
  </si>
  <si>
    <t xml:space="preserve">aun cuando sean menos de 100 tiros. </t>
  </si>
  <si>
    <t>Tamaños por pliego</t>
  </si>
  <si>
    <t>Barniz Máquina</t>
  </si>
  <si>
    <t xml:space="preserve">500 piezas siempre de sobrante para correr, </t>
  </si>
  <si>
    <t>Nota p/offset</t>
  </si>
  <si>
    <t>Placa de Hot Stamping</t>
  </si>
  <si>
    <t>Hot stamping</t>
  </si>
  <si>
    <t>precio de venta</t>
  </si>
  <si>
    <t xml:space="preserve">Placa de grabado </t>
  </si>
  <si>
    <t>costo de compra</t>
  </si>
  <si>
    <t xml:space="preserve">Grabado </t>
  </si>
  <si>
    <t>Copia</t>
  </si>
  <si>
    <t>Original</t>
  </si>
  <si>
    <t>Tabla de suaje</t>
  </si>
  <si>
    <t>Costo  a Historias en Papel</t>
  </si>
  <si>
    <t>Suaje</t>
  </si>
  <si>
    <t xml:space="preserve">Monto descuento </t>
  </si>
  <si>
    <t>Observaciones</t>
  </si>
  <si>
    <t>Monto desc.</t>
  </si>
  <si>
    <t>Precio Lista</t>
  </si>
  <si>
    <t>LOZANO</t>
  </si>
  <si>
    <t>Proveedor:</t>
  </si>
  <si>
    <t xml:space="preserve">Procesos adicionales </t>
  </si>
  <si>
    <t>* calculo manual</t>
  </si>
  <si>
    <t xml:space="preserve">Tamaños por pliego </t>
  </si>
  <si>
    <t>Cantidad pzas finales</t>
  </si>
  <si>
    <t xml:space="preserve">Salen por lado </t>
  </si>
  <si>
    <t>Tiros a imprimir</t>
  </si>
  <si>
    <t xml:space="preserve">X </t>
  </si>
  <si>
    <t>Tamaño Extendido</t>
  </si>
  <si>
    <t>1 tinta</t>
  </si>
  <si>
    <t>Tintas</t>
  </si>
  <si>
    <t>Medida pliego</t>
  </si>
  <si>
    <t>Serigrafía</t>
  </si>
  <si>
    <t xml:space="preserve">Tipo de impresión </t>
  </si>
  <si>
    <t xml:space="preserve">Tamaños o paginas por pliego </t>
  </si>
  <si>
    <t>blanco, color, color</t>
  </si>
  <si>
    <t>autocopiante</t>
  </si>
  <si>
    <t>Papel:</t>
  </si>
  <si>
    <t xml:space="preserve">Formato de impresión </t>
  </si>
  <si>
    <t>Vuelta</t>
  </si>
  <si>
    <t xml:space="preserve">Frente </t>
  </si>
  <si>
    <t>pegados en blokcs de 50 piezas</t>
  </si>
  <si>
    <t>impresos a 1 tinta + folio</t>
  </si>
  <si>
    <t>original y 2 copias</t>
  </si>
  <si>
    <t>tamaños x planilla</t>
  </si>
  <si>
    <t>papel autocopiante</t>
  </si>
  <si>
    <t>X</t>
  </si>
  <si>
    <t>tamaño 21.5 X 14 cm.</t>
  </si>
  <si>
    <t>Tamaño extendido</t>
  </si>
  <si>
    <t>Recibos de Caja</t>
  </si>
  <si>
    <t>Descripción</t>
  </si>
  <si>
    <t>Proyecto</t>
  </si>
  <si>
    <t>Progresemos</t>
  </si>
  <si>
    <t>Cliente</t>
  </si>
  <si>
    <t xml:space="preserve">Largo </t>
  </si>
  <si>
    <t xml:space="preserve">Alto </t>
  </si>
  <si>
    <t>ODT</t>
  </si>
  <si>
    <t>Fecha</t>
  </si>
  <si>
    <t xml:space="preserve">Ancho </t>
  </si>
  <si>
    <t xml:space="preserve">Tamaño final </t>
  </si>
  <si>
    <t>Color</t>
  </si>
  <si>
    <t>Lourdes Velasco</t>
  </si>
  <si>
    <t>Elabora</t>
  </si>
  <si>
    <t>Presupuesto</t>
  </si>
  <si>
    <t>Parte 1</t>
  </si>
  <si>
    <t>FICHA TECNICA</t>
  </si>
  <si>
    <t>31 de octubre de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</si>
</sst>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0"/>
    <numFmt numFmtId="165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entury Gothic"/>
      <family val="2"/>
    </font>
    <font>
      <sz val="11"/>
      <color theme="1"/>
      <name val="Century Gothic"/>
      <family val="2"/>
    </font>
    <font>
      <sz val="8"/>
      <color theme="1"/>
      <name val="Century Gothic"/>
      <family val="2"/>
    </font>
    <font>
      <b/>
      <sz val="9"/>
      <color rgb="FFFF0000"/>
      <name val="Century Gothic"/>
      <family val="2"/>
    </font>
    <font>
      <b/>
      <sz val="9"/>
      <color theme="1"/>
      <name val="Century Gothic"/>
      <family val="2"/>
    </font>
    <font>
      <b/>
      <sz val="9"/>
      <name val="Century Gothic"/>
      <family val="2"/>
    </font>
    <font>
      <b/>
      <sz val="12"/>
      <color rgb="FFFF0000"/>
      <name val="Century Gothic"/>
      <family val="2"/>
    </font>
    <font>
      <sz val="9"/>
      <name val="Century Gothic"/>
      <family val="2"/>
    </font>
    <font>
      <sz val="9"/>
      <color rgb="FFFF0000"/>
      <name val="Century Gothic"/>
      <family val="2"/>
    </font>
    <font>
      <i/>
      <sz val="9"/>
      <name val="Century Gothic"/>
      <family val="2"/>
    </font>
    <font>
      <b/>
      <sz val="10"/>
      <color theme="1"/>
      <name val="Century Gothic"/>
      <family val="2"/>
    </font>
    <font>
      <b/>
      <sz val="14"/>
      <color theme="3" tint="-0.499984740745262"/>
      <name val="Century Gothic"/>
      <family val="2"/>
    </font>
    <font>
      <sz val="12"/>
      <color indexed="10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2"/>
      <color indexed="23"/>
      <name val="Calibri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3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5" borderId="22" applyNumberFormat="0" applyAlignment="0" applyProtection="0"/>
    <xf numFmtId="0" fontId="16" fillId="6" borderId="23" applyNumberFormat="0" applyAlignment="0" applyProtection="0"/>
    <xf numFmtId="0" fontId="17" fillId="7" borderId="0" applyNumberFormat="0" applyBorder="0" applyAlignment="0" applyProtection="0"/>
    <xf numFmtId="0" fontId="18" fillId="0" borderId="24" applyNumberFormat="0" applyFill="0" applyAlignment="0" applyProtection="0"/>
    <xf numFmtId="0" fontId="19" fillId="0" borderId="25" applyNumberFormat="0" applyFill="0" applyAlignment="0" applyProtection="0"/>
    <xf numFmtId="0" fontId="20" fillId="0" borderId="26" applyNumberFormat="0" applyFill="0" applyAlignment="0" applyProtection="0"/>
    <xf numFmtId="0" fontId="21" fillId="0" borderId="0" applyNumberFormat="0" applyFill="0" applyBorder="0" applyAlignment="0" applyProtection="0"/>
    <xf numFmtId="0" fontId="22" fillId="0" borderId="0"/>
    <xf numFmtId="0" fontId="22" fillId="8" borderId="27" applyNumberFormat="0" applyFont="0" applyAlignment="0" applyProtection="0"/>
  </cellStyleXfs>
  <cellXfs count="10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2" fillId="0" borderId="2" xfId="0" applyFont="1" applyBorder="1"/>
    <xf numFmtId="9" fontId="2" fillId="0" borderId="0" xfId="2" applyFont="1" applyAlignment="1">
      <alignment horizontal="center"/>
    </xf>
    <xf numFmtId="2" fontId="7" fillId="2" borderId="3" xfId="0" applyNumberFormat="1" applyFont="1" applyFill="1" applyBorder="1" applyAlignment="1">
      <alignment horizontal="center"/>
    </xf>
    <xf numFmtId="0" fontId="8" fillId="0" borderId="0" xfId="0" applyFont="1"/>
    <xf numFmtId="2" fontId="6" fillId="0" borderId="0" xfId="0" applyNumberFormat="1" applyFont="1" applyAlignment="1">
      <alignment horizontal="center"/>
    </xf>
    <xf numFmtId="2" fontId="7" fillId="0" borderId="4" xfId="0" applyNumberFormat="1" applyFont="1" applyBorder="1" applyAlignment="1">
      <alignment horizontal="center"/>
    </xf>
    <xf numFmtId="0" fontId="7" fillId="0" borderId="4" xfId="0" applyFont="1" applyBorder="1"/>
    <xf numFmtId="2" fontId="2" fillId="0" borderId="0" xfId="0" applyNumberFormat="1" applyFont="1" applyAlignment="1">
      <alignment horizontal="center"/>
    </xf>
    <xf numFmtId="2" fontId="7" fillId="3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left"/>
    </xf>
    <xf numFmtId="2" fontId="9" fillId="0" borderId="4" xfId="0" applyNumberFormat="1" applyFont="1" applyBorder="1" applyAlignment="1">
      <alignment horizontal="center"/>
    </xf>
    <xf numFmtId="0" fontId="9" fillId="0" borderId="4" xfId="0" applyFont="1" applyBorder="1"/>
    <xf numFmtId="0" fontId="2" fillId="0" borderId="2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2" xfId="0" applyFont="1" applyBorder="1" applyAlignment="1">
      <alignment horizontal="right"/>
    </xf>
    <xf numFmtId="2" fontId="9" fillId="0" borderId="0" xfId="0" applyNumberFormat="1" applyFont="1" applyAlignment="1">
      <alignment horizontal="left"/>
    </xf>
    <xf numFmtId="164" fontId="2" fillId="4" borderId="2" xfId="0" applyNumberFormat="1" applyFont="1" applyFill="1" applyBorder="1" applyAlignment="1">
      <alignment horizontal="right"/>
    </xf>
    <xf numFmtId="0" fontId="2" fillId="4" borderId="0" xfId="0" applyFont="1" applyFill="1"/>
    <xf numFmtId="2" fontId="2" fillId="4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9" fontId="2" fillId="0" borderId="0" xfId="0" applyNumberFormat="1" applyFont="1"/>
    <xf numFmtId="0" fontId="9" fillId="0" borderId="0" xfId="0" applyFont="1"/>
    <xf numFmtId="0" fontId="7" fillId="0" borderId="0" xfId="0" applyFont="1" applyAlignment="1">
      <alignment horizontal="center"/>
    </xf>
    <xf numFmtId="0" fontId="7" fillId="0" borderId="0" xfId="0" applyFont="1"/>
    <xf numFmtId="0" fontId="10" fillId="0" borderId="2" xfId="0" applyFont="1" applyBorder="1" applyAlignment="1">
      <alignment horizontal="right"/>
    </xf>
    <xf numFmtId="0" fontId="10" fillId="0" borderId="0" xfId="0" applyFont="1"/>
    <xf numFmtId="0" fontId="2" fillId="4" borderId="2" xfId="0" applyFont="1" applyFill="1" applyBorder="1" applyAlignment="1">
      <alignment horizontal="right"/>
    </xf>
    <xf numFmtId="9" fontId="6" fillId="0" borderId="0" xfId="0" applyNumberFormat="1" applyFont="1"/>
    <xf numFmtId="2" fontId="9" fillId="0" borderId="0" xfId="0" applyNumberFormat="1" applyFont="1" applyAlignment="1">
      <alignment horizontal="center"/>
    </xf>
    <xf numFmtId="0" fontId="6" fillId="0" borderId="0" xfId="0" applyFont="1" applyAlignment="1">
      <alignment horizontal="right"/>
    </xf>
    <xf numFmtId="0" fontId="7" fillId="0" borderId="0" xfId="0" applyFont="1" applyBorder="1"/>
    <xf numFmtId="0" fontId="9" fillId="0" borderId="0" xfId="0" applyFont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15" xfId="0" applyFont="1" applyBorder="1"/>
    <xf numFmtId="0" fontId="9" fillId="0" borderId="0" xfId="0" applyFont="1" applyAlignment="1">
      <alignment horizontal="right"/>
    </xf>
    <xf numFmtId="0" fontId="2" fillId="0" borderId="9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2" fillId="0" borderId="17" xfId="0" applyFont="1" applyBorder="1"/>
    <xf numFmtId="1" fontId="9" fillId="4" borderId="0" xfId="0" applyNumberFormat="1" applyFont="1" applyFill="1" applyAlignment="1">
      <alignment horizontal="center"/>
    </xf>
    <xf numFmtId="1" fontId="11" fillId="0" borderId="0" xfId="0" applyNumberFormat="1" applyFont="1" applyAlignment="1">
      <alignment horizontal="center"/>
    </xf>
    <xf numFmtId="0" fontId="9" fillId="4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1" fontId="9" fillId="0" borderId="0" xfId="0" applyNumberFormat="1" applyFont="1" applyAlignment="1">
      <alignment horizontal="center"/>
    </xf>
    <xf numFmtId="0" fontId="2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44" fontId="9" fillId="0" borderId="0" xfId="1" applyFont="1" applyAlignment="1">
      <alignment horizontal="center"/>
    </xf>
    <xf numFmtId="0" fontId="2" fillId="0" borderId="4" xfId="0" applyFont="1" applyBorder="1" applyAlignment="1">
      <alignment horizontal="center"/>
    </xf>
    <xf numFmtId="44" fontId="7" fillId="0" borderId="0" xfId="1" applyFont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/>
    <xf numFmtId="44" fontId="9" fillId="4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/>
    <xf numFmtId="2" fontId="10" fillId="0" borderId="0" xfId="0" applyNumberFormat="1" applyFont="1" applyAlignment="1"/>
    <xf numFmtId="0" fontId="2" fillId="4" borderId="3" xfId="0" applyFont="1" applyFill="1" applyBorder="1" applyAlignment="1">
      <alignment horizontal="center"/>
    </xf>
    <xf numFmtId="0" fontId="2" fillId="0" borderId="0" xfId="0" applyFont="1" applyAlignment="1"/>
    <xf numFmtId="165" fontId="2" fillId="0" borderId="0" xfId="0" applyNumberFormat="1" applyFont="1" applyAlignment="1"/>
    <xf numFmtId="1" fontId="2" fillId="4" borderId="3" xfId="0" applyNumberFormat="1" applyFont="1" applyFill="1" applyBorder="1" applyAlignment="1">
      <alignment horizontal="center"/>
    </xf>
    <xf numFmtId="165" fontId="9" fillId="0" borderId="0" xfId="0" applyNumberFormat="1" applyFont="1" applyAlignment="1">
      <alignment horizontal="center"/>
    </xf>
    <xf numFmtId="165" fontId="6" fillId="0" borderId="0" xfId="0" applyNumberFormat="1" applyFont="1"/>
    <xf numFmtId="1" fontId="7" fillId="0" borderId="0" xfId="0" applyNumberFormat="1" applyFont="1" applyAlignment="1">
      <alignment horizontal="center"/>
    </xf>
    <xf numFmtId="0" fontId="6" fillId="0" borderId="21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6" fillId="0" borderId="0" xfId="0" applyFont="1" applyAlignment="1">
      <alignment horizontal="center"/>
    </xf>
    <xf numFmtId="2" fontId="2" fillId="0" borderId="0" xfId="0" applyNumberFormat="1" applyFont="1"/>
    <xf numFmtId="2" fontId="9" fillId="4" borderId="0" xfId="0" applyNumberFormat="1" applyFont="1" applyFill="1"/>
    <xf numFmtId="2" fontId="9" fillId="4" borderId="0" xfId="0" applyNumberFormat="1" applyFont="1" applyFill="1" applyBorder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9" xfId="0" applyFont="1" applyBorder="1"/>
    <xf numFmtId="2" fontId="7" fillId="4" borderId="0" xfId="0" applyNumberFormat="1" applyFont="1" applyFill="1" applyBorder="1" applyAlignment="1">
      <alignment horizontal="left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7" fillId="0" borderId="0" xfId="0" applyFont="1" applyFill="1" applyBorder="1"/>
    <xf numFmtId="0" fontId="13" fillId="0" borderId="0" xfId="0" applyFont="1"/>
    <xf numFmtId="2" fontId="2" fillId="0" borderId="0" xfId="0" applyNumberFormat="1" applyFont="1" applyBorder="1"/>
    <xf numFmtId="0" fontId="9" fillId="0" borderId="10" xfId="0" applyFont="1" applyBorder="1"/>
    <xf numFmtId="0" fontId="9" fillId="0" borderId="11" xfId="0" applyFont="1" applyBorder="1"/>
    <xf numFmtId="0" fontId="7" fillId="0" borderId="12" xfId="0" applyFont="1" applyBorder="1"/>
    <xf numFmtId="0" fontId="9" fillId="0" borderId="0" xfId="0" applyFont="1" applyFill="1"/>
  </cellXfs>
  <cellStyles count="13">
    <cellStyle name="Advertencia" xfId="3"/>
    <cellStyle name="Calcular" xfId="4"/>
    <cellStyle name="Celda comprob." xfId="5"/>
    <cellStyle name="Correcto" xfId="6"/>
    <cellStyle name="Encabez. 1" xfId="7"/>
    <cellStyle name="Encabez. 2" xfId="8"/>
    <cellStyle name="Encabezado 3" xfId="9"/>
    <cellStyle name="Explicación" xfId="10"/>
    <cellStyle name="Moneda" xfId="1" builtinId="4"/>
    <cellStyle name="Normal" xfId="0" builtinId="0"/>
    <cellStyle name="Normal 2" xfId="11"/>
    <cellStyle name="Nota" xfId="12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3</xdr:col>
      <xdr:colOff>381001</xdr:colOff>
      <xdr:row>4</xdr:row>
      <xdr:rowOff>95249</xdr:rowOff>
    </xdr:to>
    <xdr:pic>
      <xdr:nvPicPr>
        <xdr:cNvPr id="2" name="Picture 1" descr="3437733264_6942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2667000" cy="8572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4"/>
  <sheetViews>
    <sheetView tabSelected="1" topLeftCell="A14" zoomScale="80" zoomScaleNormal="80" workbookViewId="0">
      <selection activeCell="F32" sqref="F32"/>
    </sheetView>
  </sheetViews>
  <sheetFormatPr baseColWidth="10" defaultRowHeight="14.25" x14ac:dyDescent="0.3"/>
  <cols>
    <col min="1" max="1" width="11.42578125" style="1"/>
    <col min="2" max="2" width="13.42578125" style="1" bestFit="1" customWidth="1"/>
    <col min="3" max="3" width="11.5703125" style="1" bestFit="1" customWidth="1"/>
    <col min="4" max="4" width="9.7109375" style="1" customWidth="1"/>
    <col min="5" max="5" width="14.28515625" style="1" customWidth="1"/>
    <col min="6" max="6" width="12.5703125" style="1" customWidth="1"/>
    <col min="7" max="7" width="13.42578125" style="1" customWidth="1"/>
    <col min="8" max="8" width="10.42578125" style="1" customWidth="1"/>
    <col min="9" max="9" width="12.42578125" style="1" customWidth="1"/>
    <col min="10" max="10" width="11.42578125" style="1"/>
    <col min="11" max="11" width="15.85546875" style="1" customWidth="1"/>
    <col min="12" max="12" width="11.42578125" style="1"/>
    <col min="13" max="13" width="14.140625" style="1" customWidth="1"/>
    <col min="14" max="16384" width="11.42578125" style="1"/>
  </cols>
  <sheetData>
    <row r="1" spans="1:21" ht="18.75" x14ac:dyDescent="0.3">
      <c r="J1" s="100" t="s">
        <v>140</v>
      </c>
      <c r="K1" s="30"/>
      <c r="L1" s="30"/>
      <c r="M1" s="30"/>
      <c r="N1" s="30"/>
      <c r="O1" s="30"/>
      <c r="P1" s="30"/>
    </row>
    <row r="2" spans="1:21" ht="15" thickBot="1" x14ac:dyDescent="0.35">
      <c r="J2" s="30"/>
      <c r="K2" s="30"/>
      <c r="L2" s="30"/>
      <c r="M2" s="30"/>
      <c r="N2" s="30"/>
      <c r="O2" s="32" t="s">
        <v>91</v>
      </c>
      <c r="P2" s="30"/>
    </row>
    <row r="3" spans="1:21" x14ac:dyDescent="0.3">
      <c r="J3" s="6" t="s">
        <v>139</v>
      </c>
      <c r="K3" s="97"/>
      <c r="M3" s="97"/>
      <c r="N3" s="105"/>
      <c r="O3" s="104"/>
      <c r="P3" s="103"/>
      <c r="Q3" s="103"/>
      <c r="R3" s="102"/>
      <c r="S3" s="30"/>
      <c r="T3" s="30"/>
      <c r="U3" s="30"/>
    </row>
    <row r="4" spans="1:21" x14ac:dyDescent="0.3">
      <c r="O4" s="48"/>
      <c r="P4" s="47"/>
      <c r="Q4" s="47"/>
      <c r="R4" s="46"/>
    </row>
    <row r="5" spans="1:21" x14ac:dyDescent="0.3">
      <c r="A5" s="6"/>
      <c r="K5" s="99" t="s">
        <v>30</v>
      </c>
      <c r="M5" s="97"/>
      <c r="O5" s="48"/>
      <c r="P5" s="47"/>
      <c r="Q5" s="101"/>
      <c r="R5" s="46"/>
    </row>
    <row r="6" spans="1:21" ht="18.75" x14ac:dyDescent="0.3">
      <c r="A6" s="100" t="s">
        <v>138</v>
      </c>
      <c r="E6" s="6" t="s">
        <v>137</v>
      </c>
      <c r="F6" s="1" t="s">
        <v>136</v>
      </c>
      <c r="K6" s="99" t="s">
        <v>135</v>
      </c>
      <c r="M6" s="97"/>
      <c r="O6" s="48"/>
      <c r="P6" s="47"/>
      <c r="Q6" s="47"/>
      <c r="R6" s="46"/>
    </row>
    <row r="7" spans="1:21" x14ac:dyDescent="0.3">
      <c r="K7" s="99" t="s">
        <v>134</v>
      </c>
      <c r="M7" s="97"/>
      <c r="O7" s="48"/>
      <c r="P7" s="47"/>
      <c r="Q7" s="47"/>
      <c r="R7" s="46"/>
    </row>
    <row r="8" spans="1:21" x14ac:dyDescent="0.3">
      <c r="K8" s="99" t="s">
        <v>123</v>
      </c>
      <c r="L8" s="39" t="s">
        <v>133</v>
      </c>
      <c r="M8" s="97"/>
      <c r="N8" s="98"/>
      <c r="O8" s="48"/>
      <c r="P8" s="47"/>
      <c r="Q8" s="47"/>
      <c r="R8" s="46"/>
    </row>
    <row r="9" spans="1:21" s="6" customFormat="1" x14ac:dyDescent="0.3">
      <c r="A9" s="6" t="s">
        <v>132</v>
      </c>
      <c r="C9" s="6" t="s">
        <v>141</v>
      </c>
      <c r="H9" s="6" t="s">
        <v>131</v>
      </c>
      <c r="J9" s="1"/>
      <c r="K9" s="99"/>
      <c r="L9" s="39" t="s">
        <v>130</v>
      </c>
      <c r="M9" s="97"/>
      <c r="N9" s="98"/>
      <c r="O9" s="48"/>
      <c r="P9" s="47"/>
      <c r="Q9" s="47"/>
      <c r="R9" s="46"/>
      <c r="S9" s="1"/>
      <c r="T9" s="1"/>
      <c r="U9" s="1"/>
    </row>
    <row r="10" spans="1:21" x14ac:dyDescent="0.3">
      <c r="L10" s="6" t="s">
        <v>129</v>
      </c>
      <c r="M10" s="97"/>
      <c r="O10" s="48"/>
      <c r="P10" s="47"/>
      <c r="Q10" s="47"/>
      <c r="R10" s="46"/>
    </row>
    <row r="11" spans="1:21" ht="15" thickBot="1" x14ac:dyDescent="0.35">
      <c r="A11" s="6" t="s">
        <v>128</v>
      </c>
      <c r="C11" s="1" t="s">
        <v>127</v>
      </c>
      <c r="F11" s="6" t="s">
        <v>91</v>
      </c>
      <c r="K11" s="6"/>
      <c r="L11" s="97"/>
      <c r="O11" s="48"/>
      <c r="P11" s="47"/>
      <c r="Q11" s="47"/>
      <c r="R11" s="46"/>
    </row>
    <row r="12" spans="1:21" ht="15" thickBot="1" x14ac:dyDescent="0.35">
      <c r="A12" s="6"/>
      <c r="F12" s="51"/>
      <c r="G12" s="50"/>
      <c r="H12" s="49"/>
      <c r="J12" s="6" t="s">
        <v>54</v>
      </c>
      <c r="O12" s="45"/>
      <c r="P12" s="44"/>
      <c r="Q12" s="44"/>
      <c r="R12" s="43"/>
    </row>
    <row r="13" spans="1:21" x14ac:dyDescent="0.3">
      <c r="A13" s="6" t="s">
        <v>126</v>
      </c>
      <c r="F13" s="48"/>
      <c r="G13" s="47"/>
      <c r="H13" s="46"/>
      <c r="J13" s="51"/>
      <c r="K13" s="50"/>
      <c r="L13" s="50"/>
      <c r="M13" s="50"/>
      <c r="N13" s="50"/>
      <c r="O13" s="50"/>
      <c r="P13" s="50"/>
      <c r="Q13" s="50"/>
      <c r="R13" s="49"/>
    </row>
    <row r="14" spans="1:21" x14ac:dyDescent="0.3">
      <c r="A14" s="6"/>
      <c r="F14" s="48"/>
      <c r="G14" s="47"/>
      <c r="H14" s="46"/>
      <c r="J14" s="48"/>
      <c r="K14" s="47"/>
      <c r="L14" s="47"/>
      <c r="M14" s="47"/>
      <c r="N14" s="47"/>
      <c r="O14" s="47"/>
      <c r="P14" s="47"/>
      <c r="Q14" s="47"/>
      <c r="R14" s="46"/>
    </row>
    <row r="15" spans="1:21" x14ac:dyDescent="0.3">
      <c r="A15" s="6" t="s">
        <v>125</v>
      </c>
      <c r="C15" s="96" t="s">
        <v>124</v>
      </c>
      <c r="D15" s="26"/>
      <c r="E15" s="26"/>
      <c r="F15" s="95" t="s">
        <v>123</v>
      </c>
      <c r="G15" s="47"/>
      <c r="H15" s="46"/>
      <c r="J15" s="48"/>
      <c r="K15" s="47"/>
      <c r="L15" s="47"/>
      <c r="M15" s="47"/>
      <c r="N15" s="47"/>
      <c r="O15" s="47"/>
      <c r="P15" s="47"/>
      <c r="Q15" s="47"/>
      <c r="R15" s="46"/>
    </row>
    <row r="16" spans="1:21" x14ac:dyDescent="0.3">
      <c r="C16" s="92" t="s">
        <v>122</v>
      </c>
      <c r="D16" s="26"/>
      <c r="E16" s="26"/>
      <c r="F16" s="57">
        <v>43</v>
      </c>
      <c r="G16" s="94" t="s">
        <v>121</v>
      </c>
      <c r="H16" s="93">
        <v>56</v>
      </c>
      <c r="J16" s="48"/>
      <c r="K16" s="47"/>
      <c r="L16" s="47"/>
      <c r="M16" s="47"/>
      <c r="N16" s="47"/>
      <c r="O16" s="47"/>
      <c r="P16" s="47"/>
      <c r="Q16" s="47"/>
      <c r="R16" s="46"/>
    </row>
    <row r="17" spans="1:18" x14ac:dyDescent="0.3">
      <c r="C17" s="92" t="s">
        <v>120</v>
      </c>
      <c r="D17" s="26"/>
      <c r="E17" s="26"/>
      <c r="F17" s="48">
        <v>4</v>
      </c>
      <c r="G17" s="47" t="s">
        <v>119</v>
      </c>
      <c r="H17" s="46"/>
      <c r="J17" s="48"/>
      <c r="K17" s="47"/>
      <c r="L17" s="47"/>
      <c r="M17" s="47"/>
      <c r="N17" s="47"/>
      <c r="O17" s="47"/>
      <c r="P17" s="47"/>
      <c r="Q17" s="47"/>
      <c r="R17" s="46"/>
    </row>
    <row r="18" spans="1:18" x14ac:dyDescent="0.3">
      <c r="C18" s="92" t="s">
        <v>118</v>
      </c>
      <c r="D18" s="26"/>
      <c r="E18" s="26"/>
      <c r="F18" s="48"/>
      <c r="G18" s="47"/>
      <c r="H18" s="46"/>
      <c r="J18" s="48"/>
      <c r="K18" s="47"/>
      <c r="L18" s="47"/>
      <c r="M18" s="47"/>
      <c r="N18" s="47"/>
      <c r="O18" s="47"/>
      <c r="P18" s="47"/>
      <c r="Q18" s="47"/>
      <c r="R18" s="46"/>
    </row>
    <row r="19" spans="1:18" x14ac:dyDescent="0.3">
      <c r="C19" s="91" t="s">
        <v>117</v>
      </c>
      <c r="D19" s="26"/>
      <c r="E19" s="26"/>
      <c r="F19" s="48"/>
      <c r="G19" s="47"/>
      <c r="H19" s="46"/>
      <c r="J19" s="48"/>
      <c r="K19" s="47"/>
      <c r="L19" s="47"/>
      <c r="M19" s="47"/>
      <c r="N19" s="47"/>
      <c r="O19" s="47"/>
      <c r="P19" s="47"/>
      <c r="Q19" s="47"/>
      <c r="R19" s="46"/>
    </row>
    <row r="20" spans="1:18" ht="15" thickBot="1" x14ac:dyDescent="0.35">
      <c r="C20" s="26" t="s">
        <v>116</v>
      </c>
      <c r="D20" s="26"/>
      <c r="E20" s="26"/>
      <c r="F20" s="48"/>
      <c r="G20" s="47"/>
      <c r="H20" s="46"/>
      <c r="J20" s="45"/>
      <c r="K20" s="44"/>
      <c r="L20" s="44"/>
      <c r="M20" s="44"/>
      <c r="N20" s="44"/>
      <c r="O20" s="44"/>
      <c r="P20" s="44"/>
      <c r="Q20" s="44"/>
      <c r="R20" s="43"/>
    </row>
    <row r="21" spans="1:18" x14ac:dyDescent="0.3">
      <c r="C21" s="26"/>
      <c r="D21" s="26"/>
      <c r="E21" s="26"/>
      <c r="F21" s="48"/>
      <c r="G21" s="47"/>
      <c r="H21" s="46"/>
      <c r="N21" s="6" t="s">
        <v>115</v>
      </c>
      <c r="O21" s="6" t="s">
        <v>114</v>
      </c>
      <c r="Q21" s="90">
        <f>+H61</f>
        <v>2705</v>
      </c>
    </row>
    <row r="22" spans="1:18" ht="15" thickBot="1" x14ac:dyDescent="0.35">
      <c r="C22" s="26"/>
      <c r="D22" s="26"/>
      <c r="E22" s="26"/>
      <c r="F22" s="45"/>
      <c r="G22" s="44"/>
      <c r="H22" s="43"/>
      <c r="J22" s="77" t="s">
        <v>12</v>
      </c>
      <c r="K22" s="1" t="s">
        <v>113</v>
      </c>
    </row>
    <row r="23" spans="1:18" x14ac:dyDescent="0.3">
      <c r="A23" s="32" t="s">
        <v>112</v>
      </c>
      <c r="C23" s="40" t="s">
        <v>111</v>
      </c>
      <c r="D23" s="6" t="s">
        <v>28</v>
      </c>
      <c r="E23" s="76" t="s">
        <v>110</v>
      </c>
      <c r="K23" s="1" t="s">
        <v>109</v>
      </c>
    </row>
    <row r="24" spans="1:18" x14ac:dyDescent="0.3">
      <c r="K24" s="1" t="s">
        <v>108</v>
      </c>
      <c r="N24" s="1" t="s">
        <v>107</v>
      </c>
    </row>
    <row r="25" spans="1:18" x14ac:dyDescent="0.3">
      <c r="A25" s="32" t="s">
        <v>106</v>
      </c>
      <c r="C25" s="63">
        <v>57</v>
      </c>
      <c r="D25" s="76" t="s">
        <v>102</v>
      </c>
      <c r="E25" s="66">
        <v>87</v>
      </c>
      <c r="F25" s="31">
        <f>+C25</f>
        <v>57</v>
      </c>
      <c r="G25" s="89" t="s">
        <v>102</v>
      </c>
      <c r="H25" s="89">
        <f>+E25</f>
        <v>87</v>
      </c>
      <c r="K25" s="1" t="s">
        <v>105</v>
      </c>
      <c r="N25" s="1" t="s">
        <v>104</v>
      </c>
    </row>
    <row r="26" spans="1:18" x14ac:dyDescent="0.3">
      <c r="A26" s="32" t="s">
        <v>103</v>
      </c>
      <c r="B26" s="30"/>
      <c r="C26" s="87">
        <f>+F16</f>
        <v>43</v>
      </c>
      <c r="D26" s="88" t="s">
        <v>102</v>
      </c>
      <c r="E26" s="87">
        <f>+H16</f>
        <v>56</v>
      </c>
      <c r="F26" s="86">
        <f>+E26</f>
        <v>56</v>
      </c>
      <c r="G26" s="86" t="s">
        <v>102</v>
      </c>
      <c r="H26" s="86">
        <f>+C26</f>
        <v>43</v>
      </c>
      <c r="I26" s="37"/>
      <c r="K26" s="1" t="s">
        <v>101</v>
      </c>
      <c r="N26" s="1">
        <v>250</v>
      </c>
    </row>
    <row r="27" spans="1:18" ht="15" thickBot="1" x14ac:dyDescent="0.35">
      <c r="A27" s="30" t="s">
        <v>100</v>
      </c>
      <c r="B27" s="85"/>
      <c r="C27" s="21">
        <f>+C25/C26</f>
        <v>1.3255813953488371</v>
      </c>
      <c r="D27" s="84"/>
      <c r="E27" s="21">
        <f>+E25/E26</f>
        <v>1.5535714285714286</v>
      </c>
      <c r="F27" s="21">
        <f>+F25/F26</f>
        <v>1.0178571428571428</v>
      </c>
      <c r="G27" s="84"/>
      <c r="H27" s="21">
        <f>+H25/H26</f>
        <v>2.0232558139534884</v>
      </c>
      <c r="I27" s="37"/>
      <c r="K27" s="1" t="s">
        <v>99</v>
      </c>
      <c r="N27" s="1">
        <v>250</v>
      </c>
    </row>
    <row r="28" spans="1:18" ht="15" thickBot="1" x14ac:dyDescent="0.35">
      <c r="A28" s="30" t="s">
        <v>98</v>
      </c>
      <c r="B28" s="65"/>
      <c r="C28" s="83"/>
      <c r="D28" s="82">
        <v>1</v>
      </c>
      <c r="E28" s="81"/>
      <c r="F28" s="80"/>
      <c r="G28" s="79">
        <v>2</v>
      </c>
      <c r="H28" s="78" t="s">
        <v>97</v>
      </c>
    </row>
    <row r="29" spans="1:18" x14ac:dyDescent="0.3">
      <c r="A29" s="30"/>
      <c r="B29" s="40"/>
      <c r="C29" s="37"/>
      <c r="G29" s="64"/>
      <c r="H29" s="37"/>
      <c r="J29" s="77" t="s">
        <v>96</v>
      </c>
    </row>
    <row r="30" spans="1:18" ht="15" thickBot="1" x14ac:dyDescent="0.35">
      <c r="A30" s="31" t="s">
        <v>95</v>
      </c>
      <c r="B30" s="31" t="s">
        <v>94</v>
      </c>
      <c r="D30" s="64" t="s">
        <v>93</v>
      </c>
      <c r="E30" s="75">
        <f>2.86+3.247+2.54</f>
        <v>8.6469999999999985</v>
      </c>
      <c r="G30" s="1" t="s">
        <v>92</v>
      </c>
      <c r="H30" s="9">
        <v>0.45</v>
      </c>
      <c r="J30" s="77"/>
      <c r="M30" s="76">
        <v>1</v>
      </c>
      <c r="N30" s="76">
        <v>2</v>
      </c>
      <c r="O30" s="76">
        <v>3</v>
      </c>
      <c r="P30" s="1" t="s">
        <v>91</v>
      </c>
    </row>
    <row r="31" spans="1:18" x14ac:dyDescent="0.3">
      <c r="A31" s="30"/>
      <c r="B31" s="30"/>
      <c r="C31" s="30"/>
      <c r="D31" s="56" t="s">
        <v>90</v>
      </c>
      <c r="E31" s="75">
        <f>+H30*E30</f>
        <v>3.8911499999999992</v>
      </c>
      <c r="H31" s="9"/>
      <c r="I31" s="37"/>
      <c r="K31" s="1" t="s">
        <v>89</v>
      </c>
      <c r="M31" s="74"/>
      <c r="N31" s="73"/>
      <c r="O31" s="72"/>
      <c r="P31" s="71"/>
      <c r="Q31" s="50"/>
      <c r="R31" s="49"/>
    </row>
    <row r="32" spans="1:18" x14ac:dyDescent="0.3">
      <c r="D32" s="56" t="s">
        <v>88</v>
      </c>
      <c r="E32" s="70">
        <f>+E30-E31</f>
        <v>4.7558499999999988</v>
      </c>
      <c r="I32" s="37"/>
      <c r="K32" s="1" t="s">
        <v>87</v>
      </c>
      <c r="M32" s="60"/>
      <c r="N32" s="69"/>
      <c r="O32" s="58"/>
      <c r="P32" s="57"/>
      <c r="Q32" s="47"/>
      <c r="R32" s="46"/>
    </row>
    <row r="33" spans="1:18" x14ac:dyDescent="0.3">
      <c r="E33" s="40" t="s">
        <v>86</v>
      </c>
      <c r="F33" s="40" t="s">
        <v>85</v>
      </c>
      <c r="G33" s="40" t="s">
        <v>85</v>
      </c>
      <c r="H33" s="40" t="s">
        <v>85</v>
      </c>
      <c r="I33" s="37"/>
      <c r="K33" s="1" t="s">
        <v>84</v>
      </c>
      <c r="M33" s="60"/>
      <c r="N33" s="59"/>
      <c r="O33" s="58"/>
      <c r="P33" s="57"/>
      <c r="Q33" s="47"/>
      <c r="R33" s="46"/>
    </row>
    <row r="34" spans="1:18" x14ac:dyDescent="0.3">
      <c r="D34" s="64" t="s">
        <v>83</v>
      </c>
      <c r="E34" s="68">
        <f>+E32</f>
        <v>4.7558499999999988</v>
      </c>
      <c r="F34" s="68">
        <v>0</v>
      </c>
      <c r="G34" s="68">
        <v>0</v>
      </c>
      <c r="H34" s="68">
        <v>0</v>
      </c>
      <c r="K34" s="1" t="s">
        <v>82</v>
      </c>
      <c r="M34" s="60"/>
      <c r="N34" s="59"/>
      <c r="O34" s="58"/>
      <c r="P34" s="57"/>
      <c r="Q34" s="47"/>
      <c r="R34" s="46"/>
    </row>
    <row r="35" spans="1:18" x14ac:dyDescent="0.3">
      <c r="D35" s="64" t="s">
        <v>81</v>
      </c>
      <c r="E35" s="68">
        <f>+E34*1.2</f>
        <v>5.7070199999999982</v>
      </c>
      <c r="F35" s="68">
        <v>0</v>
      </c>
      <c r="G35" s="68">
        <v>0</v>
      </c>
      <c r="H35" s="68">
        <v>0</v>
      </c>
      <c r="K35" s="1" t="s">
        <v>80</v>
      </c>
      <c r="M35" s="60"/>
      <c r="N35" s="59"/>
      <c r="O35" s="58"/>
      <c r="P35" s="57"/>
      <c r="Q35" s="47"/>
      <c r="R35" s="46"/>
    </row>
    <row r="36" spans="1:18" ht="15" thickBot="1" x14ac:dyDescent="0.35">
      <c r="A36" s="30"/>
      <c r="G36" s="64"/>
      <c r="K36" s="1" t="s">
        <v>79</v>
      </c>
      <c r="M36" s="60"/>
      <c r="N36" s="59"/>
      <c r="O36" s="58"/>
      <c r="P36" s="57"/>
      <c r="Q36" s="47"/>
      <c r="R36" s="46"/>
    </row>
    <row r="37" spans="1:18" x14ac:dyDescent="0.3">
      <c r="A37" s="30"/>
      <c r="B37" s="40"/>
      <c r="C37" s="37"/>
      <c r="E37" s="51" t="s">
        <v>78</v>
      </c>
      <c r="F37" s="50" t="s">
        <v>77</v>
      </c>
      <c r="G37" s="50"/>
      <c r="H37" s="49"/>
      <c r="K37" s="1" t="s">
        <v>76</v>
      </c>
      <c r="M37" s="60"/>
      <c r="N37" s="59"/>
      <c r="O37" s="58"/>
      <c r="P37" s="57"/>
      <c r="Q37" s="47"/>
      <c r="R37" s="46"/>
    </row>
    <row r="38" spans="1:18" ht="15" thickBot="1" x14ac:dyDescent="0.35">
      <c r="A38" s="32" t="s">
        <v>75</v>
      </c>
      <c r="C38" s="61">
        <v>2</v>
      </c>
      <c r="D38" s="34" t="s">
        <v>25</v>
      </c>
      <c r="E38" s="45"/>
      <c r="F38" s="44" t="s">
        <v>74</v>
      </c>
      <c r="G38" s="44"/>
      <c r="H38" s="43"/>
      <c r="K38" s="1" t="s">
        <v>73</v>
      </c>
      <c r="M38" s="60"/>
      <c r="N38" s="59"/>
      <c r="O38" s="58"/>
      <c r="P38" s="57"/>
      <c r="Q38" s="47"/>
      <c r="R38" s="46"/>
    </row>
    <row r="39" spans="1:18" x14ac:dyDescent="0.3">
      <c r="A39" s="32"/>
      <c r="C39" s="40"/>
      <c r="D39" s="1" t="s">
        <v>72</v>
      </c>
      <c r="E39" s="30"/>
      <c r="F39" s="30"/>
      <c r="K39" s="1" t="s">
        <v>71</v>
      </c>
      <c r="M39" s="60"/>
      <c r="N39" s="59"/>
      <c r="O39" s="58"/>
      <c r="P39" s="57"/>
      <c r="Q39" s="47"/>
      <c r="R39" s="46"/>
    </row>
    <row r="40" spans="1:18" x14ac:dyDescent="0.3">
      <c r="A40" s="32" t="s">
        <v>70</v>
      </c>
      <c r="B40" s="6"/>
      <c r="C40" s="67">
        <f>+B48/F17</f>
        <v>1500</v>
      </c>
      <c r="D40" s="66">
        <v>500</v>
      </c>
      <c r="F40" s="56" t="s">
        <v>69</v>
      </c>
      <c r="G40" s="63">
        <v>1</v>
      </c>
      <c r="H40" s="30"/>
      <c r="K40" s="1" t="s">
        <v>68</v>
      </c>
      <c r="M40" s="60"/>
      <c r="N40" s="59"/>
      <c r="O40" s="58"/>
      <c r="P40" s="57"/>
      <c r="Q40" s="47"/>
      <c r="R40" s="46"/>
    </row>
    <row r="41" spans="1:18" x14ac:dyDescent="0.3">
      <c r="A41" s="32" t="s">
        <v>67</v>
      </c>
      <c r="C41" s="65">
        <f>+C40+D40</f>
        <v>2000</v>
      </c>
      <c r="F41" s="56" t="s">
        <v>66</v>
      </c>
      <c r="G41" s="63">
        <v>1</v>
      </c>
      <c r="H41" s="30"/>
      <c r="K41" s="1" t="s">
        <v>65</v>
      </c>
      <c r="M41" s="60"/>
      <c r="N41" s="59"/>
      <c r="O41" s="58"/>
      <c r="P41" s="57"/>
      <c r="Q41" s="47"/>
      <c r="R41" s="46"/>
    </row>
    <row r="42" spans="1:18" x14ac:dyDescent="0.3">
      <c r="A42" s="32" t="s">
        <v>64</v>
      </c>
      <c r="C42" s="65">
        <f>+C41/C38</f>
        <v>1000</v>
      </c>
      <c r="F42" s="56" t="s">
        <v>63</v>
      </c>
      <c r="G42" s="63"/>
      <c r="H42" s="30"/>
      <c r="K42" s="1" t="s">
        <v>62</v>
      </c>
      <c r="M42" s="60"/>
      <c r="N42" s="59"/>
      <c r="O42" s="58"/>
      <c r="P42" s="57"/>
      <c r="Q42" s="47"/>
      <c r="R42" s="46"/>
    </row>
    <row r="43" spans="1:18" x14ac:dyDescent="0.3">
      <c r="A43" s="32"/>
      <c r="C43" s="40"/>
      <c r="F43" s="64" t="s">
        <v>61</v>
      </c>
      <c r="G43" s="63">
        <f>+C40/1000</f>
        <v>1.5</v>
      </c>
      <c r="H43" s="30"/>
      <c r="K43" s="1" t="s">
        <v>60</v>
      </c>
      <c r="M43" s="60"/>
      <c r="N43" s="59"/>
      <c r="O43" s="58"/>
      <c r="P43" s="57"/>
      <c r="Q43" s="47"/>
      <c r="R43" s="46"/>
    </row>
    <row r="44" spans="1:18" x14ac:dyDescent="0.3">
      <c r="A44" s="32"/>
      <c r="C44" s="62"/>
      <c r="F44" s="56" t="s">
        <v>59</v>
      </c>
      <c r="G44" s="61">
        <f>+C41</f>
        <v>2000</v>
      </c>
      <c r="H44" s="30"/>
      <c r="K44" s="1" t="s">
        <v>58</v>
      </c>
      <c r="M44" s="60"/>
      <c r="N44" s="59"/>
      <c r="O44" s="58"/>
      <c r="P44" s="57"/>
      <c r="Q44" s="47"/>
      <c r="R44" s="46"/>
    </row>
    <row r="45" spans="1:18" x14ac:dyDescent="0.3">
      <c r="A45" s="32"/>
      <c r="C45" s="40"/>
      <c r="E45" s="56"/>
      <c r="F45" s="56"/>
      <c r="G45" s="37"/>
      <c r="I45" s="30"/>
      <c r="K45" s="1" t="s">
        <v>57</v>
      </c>
      <c r="M45" s="60"/>
      <c r="N45" s="59"/>
      <c r="O45" s="58"/>
      <c r="P45" s="57"/>
      <c r="Q45" s="47"/>
      <c r="R45" s="46"/>
    </row>
    <row r="46" spans="1:18" ht="15" thickBot="1" x14ac:dyDescent="0.35">
      <c r="A46" s="32" t="s">
        <v>56</v>
      </c>
      <c r="C46" s="31">
        <f>+C42*C38</f>
        <v>2000</v>
      </c>
      <c r="F46" s="56"/>
      <c r="G46" s="37"/>
      <c r="H46" s="30"/>
      <c r="K46" s="1" t="s">
        <v>55</v>
      </c>
      <c r="M46" s="55"/>
      <c r="N46" s="54"/>
      <c r="O46" s="53"/>
      <c r="P46" s="52"/>
      <c r="Q46" s="44"/>
      <c r="R46" s="43"/>
    </row>
    <row r="47" spans="1:18" ht="15" thickBot="1" x14ac:dyDescent="0.35">
      <c r="A47" s="30"/>
      <c r="B47" s="30"/>
      <c r="C47" s="30"/>
      <c r="D47" s="30"/>
      <c r="E47" s="30"/>
      <c r="H47" s="30"/>
      <c r="J47" s="6" t="s">
        <v>54</v>
      </c>
    </row>
    <row r="48" spans="1:18" x14ac:dyDescent="0.3">
      <c r="A48" s="32" t="s">
        <v>53</v>
      </c>
      <c r="B48" s="40">
        <v>6000</v>
      </c>
      <c r="C48" s="30"/>
      <c r="D48" s="31" t="s">
        <v>52</v>
      </c>
      <c r="E48" s="31" t="s">
        <v>51</v>
      </c>
      <c r="F48" s="31" t="s">
        <v>50</v>
      </c>
      <c r="G48" s="31" t="s">
        <v>49</v>
      </c>
      <c r="H48" s="31" t="s">
        <v>48</v>
      </c>
      <c r="J48" s="51"/>
      <c r="K48" s="50"/>
      <c r="L48" s="50"/>
      <c r="M48" s="50"/>
      <c r="N48" s="50"/>
      <c r="O48" s="50"/>
      <c r="P48" s="50"/>
      <c r="Q48" s="50"/>
      <c r="R48" s="49"/>
    </row>
    <row r="49" spans="1:21" x14ac:dyDescent="0.3">
      <c r="A49" s="14" t="s">
        <v>47</v>
      </c>
      <c r="B49" s="19"/>
      <c r="C49" s="30"/>
      <c r="D49" s="40">
        <v>1</v>
      </c>
      <c r="E49" s="40">
        <v>1</v>
      </c>
      <c r="F49" s="40" t="s">
        <v>46</v>
      </c>
      <c r="G49" s="37">
        <v>285</v>
      </c>
      <c r="H49" s="37">
        <f>+(D49*E49)*G49</f>
        <v>285</v>
      </c>
      <c r="J49" s="48"/>
      <c r="K49" s="47"/>
      <c r="L49" s="47"/>
      <c r="M49" s="47"/>
      <c r="N49" s="47"/>
      <c r="O49" s="47"/>
      <c r="P49" s="47"/>
      <c r="Q49" s="47"/>
      <c r="R49" s="46"/>
    </row>
    <row r="50" spans="1:21" x14ac:dyDescent="0.3">
      <c r="A50" s="19" t="s">
        <v>15</v>
      </c>
      <c r="B50" s="18">
        <f>+E34*C42</f>
        <v>4755.8499999999985</v>
      </c>
      <c r="C50" s="30"/>
      <c r="D50" s="40">
        <v>1</v>
      </c>
      <c r="E50" s="40">
        <v>2</v>
      </c>
      <c r="F50" s="40" t="s">
        <v>45</v>
      </c>
      <c r="G50" s="37">
        <v>250</v>
      </c>
      <c r="H50" s="37">
        <f>+(D50*E50)*G50</f>
        <v>500</v>
      </c>
      <c r="J50" s="48"/>
      <c r="K50" s="47"/>
      <c r="L50" s="47"/>
      <c r="M50" s="47"/>
      <c r="N50" s="47"/>
      <c r="O50" s="47"/>
      <c r="P50" s="47"/>
      <c r="Q50" s="47"/>
      <c r="R50" s="46"/>
    </row>
    <row r="51" spans="1:21" x14ac:dyDescent="0.3">
      <c r="A51" s="19" t="s">
        <v>12</v>
      </c>
      <c r="B51" s="18">
        <f>+H61</f>
        <v>2705</v>
      </c>
      <c r="C51" s="30"/>
      <c r="D51" s="40">
        <v>1</v>
      </c>
      <c r="E51" s="40">
        <f>+B48/1000</f>
        <v>6</v>
      </c>
      <c r="F51" s="40" t="s">
        <v>44</v>
      </c>
      <c r="G51" s="37">
        <v>75</v>
      </c>
      <c r="H51" s="37">
        <f>+G51*E51*D51</f>
        <v>450</v>
      </c>
      <c r="J51" s="48"/>
      <c r="K51" s="47"/>
      <c r="L51" s="47"/>
      <c r="M51" s="47"/>
      <c r="N51" s="47"/>
      <c r="O51" s="47"/>
      <c r="P51" s="47"/>
      <c r="Q51" s="47"/>
      <c r="R51" s="46"/>
    </row>
    <row r="52" spans="1:21" x14ac:dyDescent="0.3">
      <c r="A52" s="19"/>
      <c r="B52" s="18"/>
      <c r="C52" s="30"/>
      <c r="D52" s="40">
        <v>1</v>
      </c>
      <c r="E52" s="40">
        <v>1</v>
      </c>
      <c r="F52" s="40" t="s">
        <v>43</v>
      </c>
      <c r="G52" s="37">
        <v>210</v>
      </c>
      <c r="H52" s="37">
        <f>+G52*E52</f>
        <v>210</v>
      </c>
      <c r="I52" s="37">
        <f>+(B71/100)*2</f>
        <v>205.79039999999998</v>
      </c>
      <c r="J52" s="48"/>
      <c r="K52" s="47"/>
      <c r="L52" s="47"/>
      <c r="M52" s="47"/>
      <c r="N52" s="47"/>
      <c r="O52" s="47"/>
      <c r="P52" s="47"/>
      <c r="Q52" s="47"/>
      <c r="R52" s="46"/>
    </row>
    <row r="53" spans="1:21" x14ac:dyDescent="0.3">
      <c r="A53" s="19"/>
      <c r="B53" s="18"/>
      <c r="C53" s="30"/>
      <c r="D53" s="40">
        <v>1</v>
      </c>
      <c r="E53" s="40">
        <f>+B48</f>
        <v>6000</v>
      </c>
      <c r="F53" s="40" t="s">
        <v>42</v>
      </c>
      <c r="G53" s="37">
        <v>0.15</v>
      </c>
      <c r="H53" s="37">
        <f>+G53*E53</f>
        <v>900</v>
      </c>
      <c r="J53" s="48"/>
      <c r="K53" s="47"/>
      <c r="L53" s="47"/>
      <c r="M53" s="47"/>
      <c r="N53" s="47"/>
      <c r="O53" s="47"/>
      <c r="P53" s="47"/>
      <c r="Q53" s="47"/>
      <c r="R53" s="46"/>
    </row>
    <row r="54" spans="1:21" x14ac:dyDescent="0.3">
      <c r="A54" s="19" t="s">
        <v>41</v>
      </c>
      <c r="B54" s="18">
        <v>200</v>
      </c>
      <c r="C54" s="30"/>
      <c r="D54" s="40">
        <v>1</v>
      </c>
      <c r="E54" s="40">
        <f>+B48/50</f>
        <v>120</v>
      </c>
      <c r="F54" s="40" t="s">
        <v>40</v>
      </c>
      <c r="G54" s="37">
        <v>3</v>
      </c>
      <c r="H54" s="37">
        <f>+G54*E54</f>
        <v>360</v>
      </c>
      <c r="J54" s="48"/>
      <c r="K54" s="47"/>
      <c r="L54" s="47"/>
      <c r="M54" s="47"/>
      <c r="N54" s="47"/>
      <c r="O54" s="47"/>
      <c r="P54" s="47"/>
      <c r="Q54" s="47"/>
      <c r="R54" s="46"/>
    </row>
    <row r="55" spans="1:21" ht="15" thickBot="1" x14ac:dyDescent="0.35">
      <c r="A55" s="19" t="s">
        <v>39</v>
      </c>
      <c r="B55" s="18">
        <v>150</v>
      </c>
      <c r="D55" s="40">
        <v>1</v>
      </c>
      <c r="E55" s="40">
        <v>0</v>
      </c>
      <c r="F55" s="40" t="s">
        <v>38</v>
      </c>
      <c r="G55" s="37">
        <v>1.5</v>
      </c>
      <c r="H55" s="37">
        <f>+G55*E55</f>
        <v>0</v>
      </c>
      <c r="J55" s="45"/>
      <c r="K55" s="44"/>
      <c r="L55" s="44"/>
      <c r="M55" s="44"/>
      <c r="N55" s="44"/>
      <c r="O55" s="44"/>
      <c r="P55" s="44"/>
      <c r="Q55" s="44"/>
      <c r="R55" s="43"/>
    </row>
    <row r="56" spans="1:21" x14ac:dyDescent="0.3">
      <c r="A56" s="42" t="s">
        <v>37</v>
      </c>
      <c r="B56" s="18">
        <v>0</v>
      </c>
      <c r="D56" s="40">
        <v>1</v>
      </c>
      <c r="E56" s="40">
        <v>0</v>
      </c>
      <c r="F56" s="40" t="s">
        <v>36</v>
      </c>
      <c r="G56" s="37">
        <v>1000</v>
      </c>
      <c r="H56" s="37">
        <f>+G56*E56</f>
        <v>0</v>
      </c>
    </row>
    <row r="57" spans="1:21" x14ac:dyDescent="0.3">
      <c r="A57" s="42"/>
      <c r="B57" s="42"/>
      <c r="D57" s="40">
        <v>1</v>
      </c>
      <c r="E57" s="40">
        <v>0</v>
      </c>
      <c r="F57" s="40" t="s">
        <v>35</v>
      </c>
      <c r="G57" s="37">
        <v>0</v>
      </c>
      <c r="H57" s="37">
        <f>+G57*E57</f>
        <v>0</v>
      </c>
      <c r="J57" s="6" t="s">
        <v>34</v>
      </c>
    </row>
    <row r="58" spans="1:21" x14ac:dyDescent="0.3">
      <c r="A58" s="14" t="s">
        <v>3</v>
      </c>
      <c r="B58" s="13">
        <f>SUM(B50:B54)</f>
        <v>7660.8499999999985</v>
      </c>
      <c r="C58" s="30"/>
      <c r="D58" s="40">
        <v>1</v>
      </c>
      <c r="E58" s="40">
        <v>0</v>
      </c>
      <c r="F58" s="30" t="s">
        <v>33</v>
      </c>
      <c r="G58" s="37">
        <v>1000</v>
      </c>
      <c r="H58" s="37">
        <f>+G58*E58</f>
        <v>0</v>
      </c>
      <c r="L58" s="6"/>
    </row>
    <row r="59" spans="1:21" x14ac:dyDescent="0.3">
      <c r="A59" s="39"/>
      <c r="B59" s="41"/>
      <c r="C59" s="30"/>
      <c r="D59" s="40"/>
      <c r="E59" s="40"/>
      <c r="F59" s="30"/>
      <c r="G59" s="30"/>
      <c r="H59" s="37">
        <f>+G59*E59</f>
        <v>0</v>
      </c>
      <c r="J59" s="1" t="s">
        <v>32</v>
      </c>
      <c r="L59" s="8"/>
      <c r="M59" s="7"/>
      <c r="N59" s="1" t="s">
        <v>32</v>
      </c>
      <c r="P59" s="8"/>
      <c r="Q59" s="7"/>
      <c r="R59" s="1" t="s">
        <v>32</v>
      </c>
      <c r="T59" s="8"/>
      <c r="U59" s="7"/>
    </row>
    <row r="60" spans="1:21" x14ac:dyDescent="0.3">
      <c r="A60" s="39"/>
      <c r="B60" s="21">
        <f>+B58/B48</f>
        <v>1.2768083333333331</v>
      </c>
      <c r="C60" s="32" t="s">
        <v>31</v>
      </c>
      <c r="D60" s="30"/>
      <c r="E60" s="30"/>
      <c r="F60" s="30"/>
      <c r="G60" s="30"/>
      <c r="J60" s="1" t="s">
        <v>30</v>
      </c>
      <c r="L60" s="8"/>
      <c r="M60" s="7"/>
      <c r="N60" s="1" t="s">
        <v>30</v>
      </c>
      <c r="P60" s="8"/>
      <c r="Q60" s="7"/>
      <c r="R60" s="1" t="s">
        <v>30</v>
      </c>
      <c r="T60" s="8"/>
      <c r="U60" s="7"/>
    </row>
    <row r="61" spans="1:21" x14ac:dyDescent="0.3">
      <c r="A61" s="30"/>
      <c r="B61" s="30"/>
      <c r="D61" s="30"/>
      <c r="E61" s="30"/>
      <c r="F61" s="30"/>
      <c r="G61" s="38" t="s">
        <v>29</v>
      </c>
      <c r="H61" s="37">
        <f>SUM(H49:H60)</f>
        <v>2705</v>
      </c>
      <c r="J61" s="1" t="s">
        <v>28</v>
      </c>
      <c r="L61" s="8"/>
      <c r="M61" s="7"/>
      <c r="N61" s="1" t="s">
        <v>28</v>
      </c>
      <c r="P61" s="8"/>
      <c r="Q61" s="7"/>
      <c r="R61" s="1" t="s">
        <v>28</v>
      </c>
      <c r="T61" s="8"/>
      <c r="U61" s="7"/>
    </row>
    <row r="62" spans="1:21" x14ac:dyDescent="0.3">
      <c r="D62" s="30"/>
      <c r="E62" s="30"/>
      <c r="G62" s="6" t="s">
        <v>21</v>
      </c>
      <c r="H62" s="36">
        <v>1.5</v>
      </c>
      <c r="J62" s="1" t="s">
        <v>27</v>
      </c>
      <c r="L62" s="35"/>
      <c r="M62" s="7"/>
      <c r="N62" s="1" t="s">
        <v>27</v>
      </c>
      <c r="P62" s="8"/>
      <c r="Q62" s="7"/>
      <c r="R62" s="1" t="s">
        <v>27</v>
      </c>
      <c r="T62" s="8"/>
      <c r="U62" s="7"/>
    </row>
    <row r="63" spans="1:21" x14ac:dyDescent="0.3">
      <c r="A63" s="32" t="s">
        <v>26</v>
      </c>
      <c r="B63" s="30"/>
      <c r="C63" s="30"/>
      <c r="E63" s="21">
        <f>+B71/C40</f>
        <v>6.8596799999999991</v>
      </c>
      <c r="G63" s="1" t="s">
        <v>21</v>
      </c>
      <c r="H63" s="29">
        <v>1.75</v>
      </c>
      <c r="J63" s="1" t="s">
        <v>24</v>
      </c>
      <c r="K63" s="34" t="s">
        <v>25</v>
      </c>
      <c r="L63" s="33"/>
      <c r="M63" s="7"/>
      <c r="N63" s="1" t="s">
        <v>24</v>
      </c>
      <c r="P63" s="8"/>
      <c r="Q63" s="7"/>
      <c r="R63" s="1" t="s">
        <v>24</v>
      </c>
      <c r="T63" s="8"/>
      <c r="U63" s="7"/>
    </row>
    <row r="64" spans="1:21" x14ac:dyDescent="0.3">
      <c r="A64" s="30"/>
      <c r="B64" s="32" t="s">
        <v>23</v>
      </c>
      <c r="C64" s="31" t="s">
        <v>22</v>
      </c>
      <c r="D64" s="30"/>
      <c r="E64" s="30"/>
      <c r="F64" s="30"/>
      <c r="G64" s="1" t="s">
        <v>21</v>
      </c>
      <c r="H64" s="29">
        <v>2</v>
      </c>
      <c r="J64" s="1" t="s">
        <v>20</v>
      </c>
      <c r="L64" s="28"/>
      <c r="M64" s="7"/>
      <c r="N64" s="1" t="s">
        <v>19</v>
      </c>
      <c r="P64" s="8"/>
      <c r="Q64" s="7"/>
      <c r="R64" s="1" t="s">
        <v>19</v>
      </c>
      <c r="T64" s="8"/>
      <c r="U64" s="7"/>
    </row>
    <row r="65" spans="1:21" x14ac:dyDescent="0.3">
      <c r="A65" s="14" t="s">
        <v>18</v>
      </c>
      <c r="B65" s="19"/>
      <c r="C65" s="30"/>
      <c r="D65" s="30">
        <f>+B71*C68</f>
        <v>0</v>
      </c>
      <c r="E65" s="30"/>
      <c r="F65" s="30"/>
      <c r="G65" s="6" t="s">
        <v>17</v>
      </c>
      <c r="H65" s="29">
        <v>2.5</v>
      </c>
      <c r="J65" s="1" t="s">
        <v>16</v>
      </c>
      <c r="L65" s="28"/>
      <c r="M65" s="7"/>
      <c r="P65" s="8"/>
      <c r="Q65" s="7"/>
      <c r="T65" s="8"/>
      <c r="U65" s="7"/>
    </row>
    <row r="66" spans="1:21" x14ac:dyDescent="0.3">
      <c r="A66" s="19" t="s">
        <v>15</v>
      </c>
      <c r="B66" s="18">
        <f>+E35*C42</f>
        <v>5707.0199999999986</v>
      </c>
      <c r="C66" s="24"/>
      <c r="J66" s="1" t="s">
        <v>11</v>
      </c>
      <c r="K66" s="26" t="s">
        <v>14</v>
      </c>
      <c r="L66" s="27"/>
      <c r="M66" s="7"/>
      <c r="N66" s="1" t="s">
        <v>13</v>
      </c>
      <c r="P66" s="8"/>
      <c r="Q66" s="7"/>
      <c r="R66" s="1" t="s">
        <v>13</v>
      </c>
      <c r="T66" s="8"/>
      <c r="U66" s="7"/>
    </row>
    <row r="67" spans="1:21" x14ac:dyDescent="0.3">
      <c r="A67" s="19" t="s">
        <v>12</v>
      </c>
      <c r="B67" s="18">
        <f>+H61*H62</f>
        <v>4057.5</v>
      </c>
      <c r="C67" s="24"/>
      <c r="J67" s="1" t="s">
        <v>11</v>
      </c>
      <c r="K67" s="26" t="s">
        <v>10</v>
      </c>
      <c r="L67" s="25"/>
      <c r="M67" s="7"/>
      <c r="N67" s="1" t="s">
        <v>9</v>
      </c>
      <c r="P67" s="8"/>
      <c r="Q67" s="7"/>
      <c r="R67" s="1" t="s">
        <v>9</v>
      </c>
      <c r="T67" s="8"/>
      <c r="U67" s="7"/>
    </row>
    <row r="68" spans="1:21" x14ac:dyDescent="0.3">
      <c r="A68" s="19" t="str">
        <f>+A54</f>
        <v>Empaque</v>
      </c>
      <c r="B68" s="18">
        <f>+B54*H62</f>
        <v>300</v>
      </c>
      <c r="C68" s="24"/>
      <c r="G68" s="22" t="s">
        <v>8</v>
      </c>
      <c r="H68" s="21">
        <f>+B60</f>
        <v>1.2768083333333331</v>
      </c>
      <c r="I68" s="15">
        <f>+H68*C46</f>
        <v>2553.6166666666663</v>
      </c>
      <c r="J68" s="1" t="s">
        <v>7</v>
      </c>
      <c r="L68" s="23"/>
      <c r="M68" s="7"/>
      <c r="N68" s="1" t="s">
        <v>7</v>
      </c>
      <c r="P68" s="8"/>
      <c r="Q68" s="7"/>
      <c r="R68" s="1" t="s">
        <v>7</v>
      </c>
      <c r="T68" s="8"/>
      <c r="U68" s="7"/>
    </row>
    <row r="69" spans="1:21" x14ac:dyDescent="0.3">
      <c r="A69" s="19" t="str">
        <f>+A55</f>
        <v>Mensajeria</v>
      </c>
      <c r="B69" s="18">
        <f>+B55*H62</f>
        <v>225</v>
      </c>
      <c r="C69" s="17"/>
      <c r="G69" s="22" t="s">
        <v>6</v>
      </c>
      <c r="H69" s="21">
        <f>+C71</f>
        <v>1.7149199999999998</v>
      </c>
      <c r="I69" s="15">
        <f>+H69*C46</f>
        <v>3429.8399999999997</v>
      </c>
      <c r="L69" s="20"/>
      <c r="M69" s="7"/>
      <c r="P69" s="8"/>
      <c r="Q69" s="7"/>
      <c r="T69" s="8"/>
      <c r="U69" s="7"/>
    </row>
    <row r="70" spans="1:21" ht="15" thickBot="1" x14ac:dyDescent="0.35">
      <c r="A70" s="19" t="str">
        <f>+A56</f>
        <v>Eva</v>
      </c>
      <c r="B70" s="18">
        <f>+B56*H63</f>
        <v>0</v>
      </c>
      <c r="C70" s="17"/>
      <c r="G70" s="16" t="s">
        <v>5</v>
      </c>
      <c r="H70" s="12">
        <f>+H69-H68</f>
        <v>0.43811166666666668</v>
      </c>
      <c r="I70" s="15">
        <f>+H70*C46</f>
        <v>876.22333333333336</v>
      </c>
      <c r="J70" s="1" t="s">
        <v>4</v>
      </c>
      <c r="L70" s="8"/>
      <c r="M70" s="7"/>
      <c r="N70" s="1" t="s">
        <v>4</v>
      </c>
      <c r="P70" s="8"/>
      <c r="Q70" s="7"/>
      <c r="R70" s="1" t="s">
        <v>4</v>
      </c>
      <c r="T70" s="8"/>
      <c r="U70" s="7"/>
    </row>
    <row r="71" spans="1:21" ht="17.25" thickBot="1" x14ac:dyDescent="0.35">
      <c r="A71" s="14" t="s">
        <v>3</v>
      </c>
      <c r="B71" s="13">
        <f>SUM(B65:B70)</f>
        <v>10289.519999999999</v>
      </c>
      <c r="C71" s="12">
        <f>+B71/B48</f>
        <v>1.7149199999999998</v>
      </c>
      <c r="D71" s="11" t="s">
        <v>2</v>
      </c>
      <c r="G71" s="10" t="s">
        <v>1</v>
      </c>
      <c r="H71" s="9"/>
      <c r="J71" s="1" t="s">
        <v>0</v>
      </c>
      <c r="L71" s="8"/>
      <c r="M71" s="7"/>
      <c r="N71" s="1" t="s">
        <v>0</v>
      </c>
      <c r="P71" s="8"/>
      <c r="Q71" s="7"/>
      <c r="R71" s="1" t="s">
        <v>0</v>
      </c>
      <c r="T71" s="8"/>
      <c r="U71" s="7"/>
    </row>
    <row r="74" spans="1:21" x14ac:dyDescent="0.3">
      <c r="A74" s="6"/>
    </row>
    <row r="75" spans="1:21" x14ac:dyDescent="0.3">
      <c r="B75" s="5"/>
      <c r="C75" s="4"/>
    </row>
    <row r="79" spans="1:21" x14ac:dyDescent="0.3">
      <c r="J79" s="3"/>
    </row>
    <row r="85" spans="10:18" ht="16.5" x14ac:dyDescent="0.3">
      <c r="J85" s="2"/>
      <c r="K85" s="2"/>
      <c r="L85" s="2"/>
      <c r="M85" s="2"/>
      <c r="N85" s="2"/>
      <c r="O85" s="2"/>
      <c r="P85" s="2"/>
      <c r="Q85" s="2"/>
      <c r="R85" s="2"/>
    </row>
    <row r="86" spans="10:18" ht="16.5" x14ac:dyDescent="0.3">
      <c r="J86" s="2"/>
      <c r="K86" s="2"/>
      <c r="L86" s="2"/>
      <c r="M86" s="2"/>
      <c r="N86" s="2"/>
      <c r="O86" s="2"/>
      <c r="P86" s="2"/>
      <c r="Q86" s="2"/>
      <c r="R86" s="2"/>
    </row>
    <row r="87" spans="10:18" ht="16.5" x14ac:dyDescent="0.3">
      <c r="J87" s="2"/>
      <c r="K87" s="2"/>
      <c r="L87" s="2"/>
      <c r="M87" s="2"/>
      <c r="N87" s="2"/>
      <c r="O87" s="2"/>
      <c r="P87" s="2"/>
      <c r="Q87" s="2"/>
      <c r="R87" s="2"/>
    </row>
    <row r="88" spans="10:18" ht="16.5" x14ac:dyDescent="0.3">
      <c r="J88" s="2"/>
      <c r="K88" s="2"/>
      <c r="L88" s="2"/>
      <c r="M88" s="2"/>
      <c r="N88" s="2"/>
      <c r="O88" s="2"/>
      <c r="P88" s="2"/>
      <c r="Q88" s="2"/>
      <c r="R88" s="2"/>
    </row>
    <row r="89" spans="10:18" ht="16.5" x14ac:dyDescent="0.3">
      <c r="J89" s="2"/>
      <c r="K89" s="2"/>
      <c r="L89" s="2"/>
      <c r="M89" s="2"/>
      <c r="N89" s="2"/>
      <c r="O89" s="2"/>
      <c r="P89" s="2"/>
      <c r="Q89" s="2"/>
      <c r="R89" s="2"/>
    </row>
    <row r="90" spans="10:18" ht="16.5" x14ac:dyDescent="0.3">
      <c r="J90" s="2"/>
      <c r="K90" s="2"/>
      <c r="L90" s="2"/>
      <c r="M90" s="2"/>
      <c r="N90" s="2"/>
      <c r="O90" s="2"/>
      <c r="P90" s="2"/>
      <c r="Q90" s="2"/>
      <c r="R90" s="2"/>
    </row>
    <row r="91" spans="10:18" ht="16.5" x14ac:dyDescent="0.3">
      <c r="J91" s="2"/>
      <c r="K91" s="2"/>
      <c r="L91" s="2"/>
      <c r="M91" s="2"/>
      <c r="N91" s="2"/>
      <c r="O91" s="2"/>
      <c r="P91" s="2"/>
      <c r="Q91" s="2"/>
      <c r="R91" s="2"/>
    </row>
    <row r="92" spans="10:18" ht="16.5" x14ac:dyDescent="0.3">
      <c r="J92" s="2"/>
      <c r="K92" s="2"/>
      <c r="L92" s="2"/>
      <c r="M92" s="2"/>
      <c r="N92" s="2"/>
      <c r="O92" s="2"/>
      <c r="P92" s="2"/>
      <c r="Q92" s="2"/>
      <c r="R92" s="2"/>
    </row>
    <row r="93" spans="10:18" ht="16.5" x14ac:dyDescent="0.3">
      <c r="J93" s="2"/>
      <c r="K93" s="2"/>
      <c r="L93" s="2"/>
      <c r="M93" s="2"/>
      <c r="N93" s="2"/>
      <c r="O93" s="2"/>
      <c r="P93" s="2"/>
      <c r="Q93" s="2"/>
      <c r="R93" s="2"/>
    </row>
    <row r="94" spans="10:18" ht="16.5" x14ac:dyDescent="0.3">
      <c r="J94" s="2"/>
      <c r="K94" s="2"/>
      <c r="L94" s="2"/>
      <c r="M94" s="2"/>
      <c r="N94" s="2"/>
      <c r="O94" s="2"/>
      <c r="P94" s="2"/>
      <c r="Q94" s="2"/>
      <c r="R94" s="2"/>
    </row>
  </sheetData>
  <pageMargins left="0.70866141732283472" right="0.70866141732283472" top="0.74803149606299213" bottom="0.74803149606299213" header="0.31496062992125984" footer="0.31496062992125984"/>
  <pageSetup scale="4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recibos 6000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Ventas-Empresarial</dc:creator>
  <cp:lastModifiedBy>Ventas-Empresarial</cp:lastModifiedBy>
  <cp:lastPrinted>2016-11-02T20:21:11Z</cp:lastPrinted>
  <dcterms:created xsi:type="dcterms:W3CDTF">2016-11-02T20:19:54Z</dcterms:created>
  <dcterms:modified xsi:type="dcterms:W3CDTF">2016-11-02T20:21:29Z</dcterms:modified>
</cp:coreProperties>
</file>