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9875" windowHeight="7725"/>
  </bookViews>
  <sheets>
    <sheet name="Forros" sheetId="4" r:id="rId1"/>
  </sheets>
  <calcPr calcId="145621" concurrentCalc="0"/>
</workbook>
</file>

<file path=xl/calcChain.xml><?xml version="1.0" encoding="utf-8"?>
<calcChain xmlns="http://schemas.openxmlformats.org/spreadsheetml/2006/main">
  <c r="E89" i="4" l="1"/>
  <c r="C71" i="4"/>
  <c r="A65" i="4"/>
  <c r="H90" i="4"/>
  <c r="H89" i="4"/>
  <c r="H88" i="4"/>
  <c r="B65" i="4"/>
  <c r="B101" i="4"/>
  <c r="J53" i="4"/>
  <c r="J50" i="4"/>
  <c r="C51" i="4"/>
  <c r="D51" i="4"/>
  <c r="H50" i="4"/>
  <c r="E31" i="4"/>
  <c r="E32" i="4"/>
  <c r="E34" i="4"/>
  <c r="C40" i="4"/>
  <c r="C41" i="4"/>
  <c r="H85" i="4"/>
  <c r="H86" i="4"/>
  <c r="B102" i="4"/>
  <c r="B104" i="4"/>
  <c r="B105" i="4"/>
  <c r="B103" i="4"/>
  <c r="H91" i="4"/>
  <c r="H87" i="4"/>
  <c r="C56" i="4"/>
  <c r="C57" i="4"/>
  <c r="C59" i="4"/>
  <c r="C60" i="4"/>
  <c r="F50" i="4"/>
  <c r="A51" i="4"/>
  <c r="F51" i="4"/>
  <c r="D50" i="4"/>
  <c r="H82" i="4"/>
  <c r="H83" i="4"/>
  <c r="H84" i="4"/>
  <c r="H92" i="4"/>
  <c r="A105" i="4"/>
  <c r="A104" i="4"/>
  <c r="A103" i="4"/>
  <c r="A102" i="4"/>
  <c r="A101" i="4"/>
  <c r="B112" i="4"/>
  <c r="B115" i="4"/>
  <c r="A112" i="4"/>
  <c r="A115" i="4"/>
  <c r="H25" i="4"/>
  <c r="C26" i="4"/>
  <c r="H26" i="4"/>
  <c r="H27" i="4"/>
  <c r="F25" i="4"/>
  <c r="E26" i="4"/>
  <c r="F26" i="4"/>
  <c r="F27" i="4"/>
  <c r="C27" i="4"/>
  <c r="A52" i="4"/>
  <c r="D52" i="4"/>
  <c r="F52" i="4"/>
  <c r="E27" i="4"/>
  <c r="C52" i="4"/>
  <c r="A66" i="4"/>
  <c r="A67" i="4"/>
  <c r="C69" i="4"/>
  <c r="H94" i="4"/>
  <c r="E68" i="4"/>
  <c r="C42" i="4"/>
  <c r="C45" i="4"/>
  <c r="A116" i="4"/>
  <c r="C116" i="4"/>
  <c r="E116" i="4"/>
  <c r="A113" i="4"/>
  <c r="C113" i="4"/>
  <c r="E113" i="4"/>
  <c r="G43" i="4"/>
  <c r="G42" i="4"/>
  <c r="E35" i="4"/>
  <c r="E66" i="4"/>
  <c r="B100" i="4"/>
  <c r="B84" i="4"/>
  <c r="B99" i="4"/>
  <c r="E67" i="4"/>
  <c r="B83" i="4"/>
  <c r="B107" i="4"/>
  <c r="D98" i="4"/>
  <c r="B91" i="4"/>
  <c r="B93" i="4"/>
  <c r="G102" i="4"/>
  <c r="H102" i="4"/>
  <c r="I86" i="4"/>
  <c r="C107" i="4"/>
  <c r="G103" i="4"/>
  <c r="G104" i="4"/>
  <c r="H104" i="4"/>
  <c r="E96" i="4"/>
  <c r="H105" i="4"/>
  <c r="H103" i="4"/>
</calcChain>
</file>

<file path=xl/sharedStrings.xml><?xml version="1.0" encoding="utf-8"?>
<sst xmlns="http://schemas.openxmlformats.org/spreadsheetml/2006/main" count="151" uniqueCount="112">
  <si>
    <t>FICHA TECNICA</t>
  </si>
  <si>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</si>
  <si>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</si>
  <si>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</si>
  <si>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</si>
  <si>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</si>
  <si>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</si>
  <si>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</si>
  <si>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</si>
  <si>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</si>
  <si>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</si>
  <si>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X</t>
  </si>
  <si>
    <t>por tamaño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</si>
  <si>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</si>
  <si>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</si>
  <si>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</si>
  <si>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</si>
  <si>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</si>
  <si>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</si>
  <si>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</si>
  <si>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</si>
  <si>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</si>
  <si>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</si>
  <si>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</si>
  <si>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</si>
  <si>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</si>
  <si>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</si>
  <si>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</si>
  <si>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</si>
  <si>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</si>
  <si>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</si>
  <si>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</si>
  <si>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</si>
  <si>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</si>
  <si>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</si>
  <si>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</si>
  <si>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</si>
  <si>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</si>
  <si>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</si>
  <si>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</si>
  <si>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</si>
  <si>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</si>
  <si>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</si>
  <si>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</si>
  <si>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</si>
  <si>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</si>
  <si>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</si>
  <si>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</si>
  <si>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</si>
  <si>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</si>
  <si>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</si>
  <si>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</si>
  <si>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>lamina y arreglo</t>
  </si>
  <si>
    <t>Area</t>
  </si>
  <si>
    <t>arreglo</t>
  </si>
  <si>
    <t>total a pagar</t>
  </si>
  <si>
    <t>Papel</t>
  </si>
  <si>
    <t>Tinta F</t>
  </si>
  <si>
    <t xml:space="preserve">laminado mate </t>
  </si>
  <si>
    <t>corte</t>
  </si>
  <si>
    <t>uv brillante registro</t>
  </si>
  <si>
    <t>Prueba de Color</t>
  </si>
  <si>
    <t>arreglo suaje</t>
  </si>
  <si>
    <t>Empaque</t>
  </si>
  <si>
    <t>suajado</t>
  </si>
  <si>
    <t>Mensajeria</t>
  </si>
  <si>
    <t xml:space="preserve">Laminado </t>
  </si>
  <si>
    <t>Total</t>
  </si>
  <si>
    <t>UV brillante Reg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</si>
  <si>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</si>
  <si>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</si>
  <si>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</si>
  <si>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</si>
  <si>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</si>
  <si>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</si>
  <si>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</si>
  <si>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</si>
  <si>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</si>
  <si>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</si>
  <si>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</si>
  <si>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</si>
  <si>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Televisa</t>
  </si>
  <si>
    <t>Play City</t>
  </si>
  <si>
    <t>Menú</t>
  </si>
  <si>
    <t>grabado en seco al frente.</t>
  </si>
  <si>
    <t xml:space="preserve">para un total de 12 páginas impresas </t>
  </si>
  <si>
    <t>4 X 4 tintas + laminado mate 2 caras</t>
  </si>
  <si>
    <t>terminado con postes metálicos</t>
  </si>
  <si>
    <r>
      <rPr>
        <i/>
        <u/>
        <sz val="9"/>
        <rFont val="Century Gothic"/>
        <family val="2"/>
      </rPr>
      <t xml:space="preserve">portada: </t>
    </r>
    <r>
      <rPr>
        <sz val="9"/>
        <rFont val="Century Gothic"/>
        <family val="2"/>
      </rPr>
      <t>cartoné forrado en curpiel</t>
    </r>
  </si>
  <si>
    <r>
      <rPr>
        <i/>
        <u/>
        <sz val="9"/>
        <rFont val="Century Gothic"/>
        <family val="2"/>
      </rPr>
      <t>interiores:</t>
    </r>
    <r>
      <rPr>
        <sz val="9"/>
        <rFont val="Century Gothic"/>
        <family val="2"/>
      </rPr>
      <t xml:space="preserve"> 6 hojas couche 350 grs.</t>
    </r>
  </si>
  <si>
    <t>hojas por planilla</t>
  </si>
  <si>
    <t>Placa grabado</t>
  </si>
  <si>
    <t>Cartoné</t>
  </si>
  <si>
    <t>Gris</t>
  </si>
  <si>
    <t># 6</t>
  </si>
  <si>
    <t>guarda</t>
  </si>
  <si>
    <t>Postes</t>
  </si>
  <si>
    <t>Por Pliego</t>
  </si>
  <si>
    <t>Costo HP Quemante</t>
  </si>
  <si>
    <t>Precio a Cliente Quemante</t>
  </si>
  <si>
    <t>Encuadernado</t>
  </si>
  <si>
    <t>Grabado</t>
  </si>
  <si>
    <t>tamaño 19. 5 X 29 cm.</t>
  </si>
  <si>
    <t>LUMEN</t>
  </si>
  <si>
    <t>Arreglo G1</t>
  </si>
  <si>
    <t>LAMINADO + UV + EMPALME</t>
  </si>
  <si>
    <t xml:space="preserve">minimo </t>
  </si>
  <si>
    <t>COMISIONES</t>
  </si>
  <si>
    <t>27 de enero de 2017.</t>
  </si>
  <si>
    <t>QUEMANTE</t>
  </si>
  <si>
    <t>Café Obscuro</t>
  </si>
  <si>
    <t xml:space="preserve">COSTO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</si>
</sst>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i/>
      <u/>
      <sz val="9"/>
      <name val="Century Gothic"/>
      <family val="2"/>
    </font>
    <font>
      <b/>
      <sz val="11"/>
      <color theme="1"/>
      <name val="Calibri"/>
      <family val="2"/>
      <scheme val="minor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12" applyNumberFormat="0" applyAlignment="0" applyProtection="0"/>
    <xf numFmtId="0" fontId="12" fillId="5" borderId="13" applyNumberFormat="0" applyAlignment="0" applyProtection="0"/>
    <xf numFmtId="0" fontId="13" fillId="6" borderId="0" applyNumberFormat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8" fillId="7" borderId="17" applyNumberFormat="0" applyFont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0" fontId="7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/>
    </xf>
    <xf numFmtId="44" fontId="2" fillId="0" borderId="0" xfId="1" applyFont="1" applyAlignment="1">
      <alignment horizontal="center"/>
    </xf>
    <xf numFmtId="44" fontId="2" fillId="0" borderId="0" xfId="0" applyNumberFormat="1" applyFont="1"/>
    <xf numFmtId="0" fontId="20" fillId="0" borderId="0" xfId="0" applyFont="1"/>
    <xf numFmtId="44" fontId="2" fillId="0" borderId="0" xfId="1" applyFont="1" applyBorder="1"/>
    <xf numFmtId="0" fontId="6" fillId="0" borderId="5" xfId="0" applyFont="1" applyBorder="1"/>
    <xf numFmtId="1" fontId="2" fillId="0" borderId="0" xfId="0" applyNumberFormat="1" applyFont="1" applyBorder="1" applyAlignment="1">
      <alignment horizontal="center"/>
    </xf>
    <xf numFmtId="0" fontId="2" fillId="0" borderId="0" xfId="0" applyFont="1" applyFill="1"/>
    <xf numFmtId="2" fontId="4" fillId="0" borderId="0" xfId="0" applyNumberFormat="1" applyFont="1" applyFill="1" applyBorder="1" applyAlignment="1">
      <alignment horizontal="left"/>
    </xf>
    <xf numFmtId="0" fontId="21" fillId="8" borderId="0" xfId="0" applyFont="1" applyFill="1"/>
    <xf numFmtId="2" fontId="22" fillId="8" borderId="0" xfId="0" applyNumberFormat="1" applyFont="1" applyFill="1" applyAlignment="1">
      <alignment horizontal="center"/>
    </xf>
    <xf numFmtId="0" fontId="22" fillId="8" borderId="0" xfId="0" applyFont="1" applyFill="1" applyAlignment="1">
      <alignment horizontal="right"/>
    </xf>
    <xf numFmtId="0" fontId="6" fillId="0" borderId="0" xfId="0" applyFont="1" applyAlignment="1">
      <alignment horizontal="left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tabSelected="1" zoomScale="80" zoomScaleNormal="80" workbookViewId="0">
      <selection activeCell="E20" sqref="E2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3.5703125" style="1" customWidth="1"/>
    <col min="9" max="9" width="15.140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2.7109375" style="1" bestFit="1" customWidth="1"/>
    <col min="15" max="16384" width="11.42578125" style="1"/>
  </cols>
  <sheetData>
    <row r="1" spans="1:21" ht="18.75" x14ac:dyDescent="0.3">
      <c r="I1" s="2" t="s">
        <v>0</v>
      </c>
      <c r="K1" s="3"/>
      <c r="L1" s="3"/>
      <c r="M1" s="3"/>
      <c r="N1" s="3"/>
      <c r="O1" s="3"/>
      <c r="P1" s="3"/>
    </row>
    <row r="2" spans="1:21" ht="15.75" x14ac:dyDescent="0.3">
      <c r="J2" s="3"/>
      <c r="K2" s="3"/>
      <c r="L2" s="3"/>
      <c r="M2" s="3"/>
      <c r="N2" s="3"/>
      <c r="O2"/>
      <c r="P2"/>
      <c r="Q2"/>
      <c r="R2"/>
    </row>
    <row r="3" spans="1:21" ht="15.75" x14ac:dyDescent="0.3">
      <c r="J3" s="5"/>
      <c r="K3" s="6"/>
      <c r="M3" s="6"/>
      <c r="N3" s="7"/>
      <c r="O3"/>
      <c r="P3"/>
      <c r="Q3"/>
      <c r="R3"/>
      <c r="S3" s="3"/>
      <c r="T3" s="3"/>
      <c r="U3" s="3"/>
    </row>
    <row r="4" spans="1:21" ht="15.75" x14ac:dyDescent="0.3">
      <c r="O4"/>
      <c r="P4"/>
      <c r="Q4"/>
      <c r="R4"/>
    </row>
    <row r="5" spans="1:21" ht="15.75" x14ac:dyDescent="0.3">
      <c r="A5" s="5"/>
      <c r="K5" s="11"/>
      <c r="M5" s="6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K6" s="11"/>
      <c r="M6" s="6"/>
      <c r="O6"/>
      <c r="P6"/>
      <c r="Q6"/>
      <c r="R6"/>
    </row>
    <row r="7" spans="1:21" ht="15.75" x14ac:dyDescent="0.3">
      <c r="K7" s="11"/>
      <c r="M7" s="6"/>
      <c r="O7"/>
      <c r="P7"/>
      <c r="Q7"/>
      <c r="R7"/>
    </row>
    <row r="8" spans="1:21" ht="15.75" x14ac:dyDescent="0.3">
      <c r="K8" s="11"/>
      <c r="L8" s="13"/>
      <c r="M8" s="6"/>
      <c r="N8" s="14"/>
      <c r="O8"/>
      <c r="P8"/>
      <c r="Q8"/>
      <c r="R8"/>
    </row>
    <row r="9" spans="1:21" s="5" customFormat="1" ht="15.75" x14ac:dyDescent="0.3">
      <c r="A9" s="5" t="s">
        <v>6</v>
      </c>
      <c r="C9" s="5" t="s">
        <v>108</v>
      </c>
      <c r="H9" s="5" t="s">
        <v>7</v>
      </c>
      <c r="J9" s="1"/>
      <c r="K9" s="11"/>
      <c r="L9" s="13"/>
      <c r="M9" s="6"/>
      <c r="N9" s="14"/>
      <c r="O9"/>
      <c r="P9"/>
      <c r="Q9"/>
      <c r="R9"/>
      <c r="S9" s="1"/>
      <c r="T9" s="1"/>
      <c r="U9" s="1"/>
    </row>
    <row r="10" spans="1:21" ht="15.75" x14ac:dyDescent="0.3">
      <c r="L10" s="5"/>
      <c r="M10" s="6"/>
      <c r="O10"/>
      <c r="P10"/>
      <c r="Q10"/>
      <c r="R10"/>
    </row>
    <row r="11" spans="1:21" ht="16.5" thickBot="1" x14ac:dyDescent="0.35">
      <c r="A11" s="5" t="s">
        <v>8</v>
      </c>
      <c r="C11" s="1" t="s">
        <v>81</v>
      </c>
      <c r="F11" s="5" t="s">
        <v>1</v>
      </c>
      <c r="M11" s="5"/>
      <c r="P11"/>
      <c r="Q11"/>
      <c r="R11"/>
    </row>
    <row r="12" spans="1:21" ht="15.75" x14ac:dyDescent="0.3">
      <c r="A12" s="5"/>
      <c r="F12" s="15"/>
      <c r="G12" s="16"/>
      <c r="H12" s="17"/>
      <c r="P12"/>
      <c r="Q12"/>
      <c r="R12"/>
    </row>
    <row r="13" spans="1:21" ht="15.75" x14ac:dyDescent="0.3">
      <c r="A13" s="5" t="s">
        <v>9</v>
      </c>
      <c r="C13" s="1" t="s">
        <v>82</v>
      </c>
      <c r="F13" s="8"/>
      <c r="G13" s="9"/>
      <c r="H13" s="10"/>
      <c r="P13"/>
      <c r="Q13"/>
      <c r="R13"/>
    </row>
    <row r="14" spans="1:21" ht="15.75" x14ac:dyDescent="0.3">
      <c r="A14" s="5"/>
      <c r="F14" s="8"/>
      <c r="G14" s="9"/>
      <c r="H14" s="10"/>
      <c r="P14"/>
      <c r="Q14"/>
      <c r="R14"/>
    </row>
    <row r="15" spans="1:21" x14ac:dyDescent="0.3">
      <c r="A15" s="5" t="s">
        <v>10</v>
      </c>
      <c r="C15" s="21" t="s">
        <v>83</v>
      </c>
      <c r="D15" s="22"/>
      <c r="E15" s="22"/>
      <c r="F15" s="23" t="s">
        <v>5</v>
      </c>
      <c r="G15" s="9"/>
      <c r="H15" s="10"/>
      <c r="P15" s="9"/>
      <c r="Q15" s="9"/>
      <c r="R15" s="9"/>
    </row>
    <row r="16" spans="1:21" x14ac:dyDescent="0.3">
      <c r="C16" s="24" t="s">
        <v>102</v>
      </c>
      <c r="D16" s="22"/>
      <c r="E16" s="22"/>
      <c r="F16" s="25">
        <v>39</v>
      </c>
      <c r="G16" s="26" t="s">
        <v>11</v>
      </c>
      <c r="H16" s="27">
        <v>19</v>
      </c>
      <c r="P16" s="9"/>
      <c r="Q16" s="9"/>
      <c r="R16" s="9"/>
    </row>
    <row r="17" spans="1:18" x14ac:dyDescent="0.3">
      <c r="C17" s="24" t="s">
        <v>88</v>
      </c>
      <c r="D17" s="22"/>
      <c r="E17" s="22"/>
      <c r="F17" s="23">
        <v>1</v>
      </c>
      <c r="G17" s="28" t="s">
        <v>12</v>
      </c>
      <c r="H17" s="10"/>
      <c r="P17" s="9"/>
      <c r="Q17" s="9"/>
      <c r="R17" s="9"/>
    </row>
    <row r="18" spans="1:18" x14ac:dyDescent="0.3">
      <c r="C18" s="24" t="s">
        <v>84</v>
      </c>
      <c r="D18" s="22"/>
      <c r="E18" s="22"/>
      <c r="F18" s="8"/>
      <c r="G18" s="9"/>
      <c r="H18" s="10"/>
      <c r="P18" s="9"/>
      <c r="Q18" s="9"/>
      <c r="R18" s="9"/>
    </row>
    <row r="19" spans="1:18" x14ac:dyDescent="0.3">
      <c r="C19" s="24" t="s">
        <v>89</v>
      </c>
      <c r="D19" s="22"/>
      <c r="E19" s="22"/>
      <c r="F19" s="25">
        <v>19.5</v>
      </c>
      <c r="G19" s="26" t="s">
        <v>11</v>
      </c>
      <c r="H19" s="27">
        <v>19</v>
      </c>
      <c r="P19" s="9"/>
      <c r="Q19" s="9"/>
      <c r="R19" s="9"/>
    </row>
    <row r="20" spans="1:18" x14ac:dyDescent="0.3">
      <c r="C20" s="24" t="s">
        <v>85</v>
      </c>
      <c r="D20" s="22"/>
      <c r="E20" s="22"/>
      <c r="F20" s="23">
        <v>2</v>
      </c>
      <c r="G20" s="28" t="s">
        <v>90</v>
      </c>
      <c r="H20" s="10"/>
      <c r="P20" s="9"/>
      <c r="Q20" s="9"/>
      <c r="R20" s="9"/>
    </row>
    <row r="21" spans="1:18" x14ac:dyDescent="0.3">
      <c r="C21" s="24" t="s">
        <v>86</v>
      </c>
      <c r="D21" s="22"/>
      <c r="E21" s="22"/>
      <c r="F21" s="8"/>
      <c r="G21" s="9"/>
      <c r="H21" s="10"/>
      <c r="P21" s="9"/>
      <c r="Q21" s="12"/>
      <c r="R21" s="9"/>
    </row>
    <row r="22" spans="1:18" ht="15" thickBot="1" x14ac:dyDescent="0.35">
      <c r="C22" s="22" t="s">
        <v>87</v>
      </c>
      <c r="D22" s="22"/>
      <c r="E22" s="22"/>
      <c r="F22" s="18"/>
      <c r="G22" s="19"/>
      <c r="H22" s="20"/>
    </row>
    <row r="23" spans="1:18" x14ac:dyDescent="0.3">
      <c r="A23" s="4" t="s">
        <v>14</v>
      </c>
      <c r="C23" s="29" t="s">
        <v>92</v>
      </c>
      <c r="D23" s="5" t="s">
        <v>15</v>
      </c>
      <c r="E23" s="30" t="s">
        <v>93</v>
      </c>
      <c r="F23" s="1" t="s">
        <v>94</v>
      </c>
    </row>
    <row r="25" spans="1:18" x14ac:dyDescent="0.3">
      <c r="A25" s="4" t="s">
        <v>16</v>
      </c>
      <c r="C25" s="31">
        <v>90</v>
      </c>
      <c r="D25" s="30" t="s">
        <v>17</v>
      </c>
      <c r="E25" s="32">
        <v>130</v>
      </c>
      <c r="F25" s="33">
        <f>+C25</f>
        <v>90</v>
      </c>
      <c r="G25" s="34" t="s">
        <v>17</v>
      </c>
      <c r="H25" s="34">
        <f>+E25</f>
        <v>130</v>
      </c>
    </row>
    <row r="26" spans="1:18" x14ac:dyDescent="0.3">
      <c r="A26" s="4" t="s">
        <v>18</v>
      </c>
      <c r="B26" s="3"/>
      <c r="C26" s="35">
        <f>+F16</f>
        <v>39</v>
      </c>
      <c r="D26" s="36" t="s">
        <v>17</v>
      </c>
      <c r="E26" s="35">
        <f>+H16</f>
        <v>19</v>
      </c>
      <c r="F26" s="37">
        <f>+E26</f>
        <v>19</v>
      </c>
      <c r="G26" s="37" t="s">
        <v>17</v>
      </c>
      <c r="H26" s="37">
        <f>+C26</f>
        <v>39</v>
      </c>
      <c r="I26" s="38"/>
    </row>
    <row r="27" spans="1:18" ht="15" thickBot="1" x14ac:dyDescent="0.35">
      <c r="A27" s="3" t="s">
        <v>19</v>
      </c>
      <c r="B27" s="39"/>
      <c r="C27" s="40">
        <f>+C25/C26</f>
        <v>2.3076923076923075</v>
      </c>
      <c r="D27" s="41"/>
      <c r="E27" s="40">
        <f>+E25/E26</f>
        <v>6.8421052631578947</v>
      </c>
      <c r="F27" s="40">
        <f>+F25/F26</f>
        <v>4.7368421052631575</v>
      </c>
      <c r="G27" s="41"/>
      <c r="H27" s="40">
        <f>+H25/H26</f>
        <v>3.3333333333333335</v>
      </c>
      <c r="I27" s="38"/>
    </row>
    <row r="28" spans="1:18" ht="15" thickBot="1" x14ac:dyDescent="0.35">
      <c r="A28" s="3" t="s">
        <v>20</v>
      </c>
      <c r="B28" s="42"/>
      <c r="C28" s="43"/>
      <c r="D28" s="44">
        <v>12</v>
      </c>
      <c r="E28" s="45"/>
      <c r="F28" s="46"/>
      <c r="G28" s="47">
        <v>12</v>
      </c>
      <c r="H28" s="48" t="s">
        <v>21</v>
      </c>
    </row>
    <row r="29" spans="1:18" x14ac:dyDescent="0.3">
      <c r="A29" s="3"/>
      <c r="B29" s="29"/>
      <c r="C29" s="38"/>
      <c r="G29" s="49"/>
      <c r="H29" s="38"/>
      <c r="P29" s="9"/>
      <c r="Q29" s="9"/>
      <c r="R29" s="9"/>
    </row>
    <row r="30" spans="1:18" x14ac:dyDescent="0.3">
      <c r="A30" s="33" t="s">
        <v>22</v>
      </c>
      <c r="B30" s="33" t="s">
        <v>103</v>
      </c>
      <c r="D30" s="49" t="s">
        <v>23</v>
      </c>
      <c r="E30" s="50">
        <v>62</v>
      </c>
      <c r="G30" s="1" t="s">
        <v>24</v>
      </c>
      <c r="H30" s="51">
        <v>0</v>
      </c>
      <c r="P30" s="9"/>
      <c r="Q30" s="9"/>
      <c r="R30" s="9"/>
    </row>
    <row r="31" spans="1:18" x14ac:dyDescent="0.3">
      <c r="A31" s="3"/>
      <c r="B31" s="3"/>
      <c r="C31" s="3"/>
      <c r="D31" s="52" t="s">
        <v>25</v>
      </c>
      <c r="E31" s="50">
        <f>+H30*E30</f>
        <v>0</v>
      </c>
      <c r="H31" s="51"/>
      <c r="I31" s="38"/>
      <c r="P31" s="26"/>
      <c r="Q31" s="9"/>
      <c r="R31" s="9"/>
    </row>
    <row r="32" spans="1:18" x14ac:dyDescent="0.3">
      <c r="D32" s="52" t="s">
        <v>26</v>
      </c>
      <c r="E32" s="53">
        <f>+E30-E31</f>
        <v>62</v>
      </c>
      <c r="I32" s="38"/>
      <c r="P32" s="26"/>
      <c r="Q32" s="9"/>
      <c r="R32" s="9"/>
    </row>
    <row r="33" spans="1:18" x14ac:dyDescent="0.3">
      <c r="E33" s="29" t="s">
        <v>27</v>
      </c>
      <c r="F33" s="29" t="s">
        <v>28</v>
      </c>
      <c r="G33" s="29" t="s">
        <v>28</v>
      </c>
      <c r="H33" s="29" t="s">
        <v>28</v>
      </c>
      <c r="I33" s="38"/>
      <c r="P33" s="26"/>
      <c r="Q33" s="9"/>
      <c r="R33" s="9"/>
    </row>
    <row r="34" spans="1:18" x14ac:dyDescent="0.3">
      <c r="D34" s="49" t="s">
        <v>29</v>
      </c>
      <c r="E34" s="54">
        <f>+E32</f>
        <v>62</v>
      </c>
      <c r="F34" s="54">
        <v>0</v>
      </c>
      <c r="G34" s="54">
        <v>0</v>
      </c>
      <c r="H34" s="54">
        <v>0</v>
      </c>
      <c r="P34" s="26"/>
      <c r="Q34" s="9"/>
      <c r="R34" s="9"/>
    </row>
    <row r="35" spans="1:18" x14ac:dyDescent="0.3">
      <c r="D35" s="49" t="s">
        <v>30</v>
      </c>
      <c r="E35" s="54">
        <f>+E34*1.1</f>
        <v>68.2</v>
      </c>
      <c r="F35" s="54">
        <v>0</v>
      </c>
      <c r="G35" s="54">
        <v>0</v>
      </c>
      <c r="H35" s="54">
        <v>0</v>
      </c>
      <c r="P35" s="26"/>
      <c r="Q35" s="9"/>
      <c r="R35" s="9"/>
    </row>
    <row r="36" spans="1:18" ht="15" thickBot="1" x14ac:dyDescent="0.35">
      <c r="A36" s="3"/>
      <c r="G36" s="49"/>
      <c r="P36" s="26"/>
      <c r="Q36" s="9"/>
      <c r="R36" s="9"/>
    </row>
    <row r="37" spans="1:18" x14ac:dyDescent="0.3">
      <c r="A37" s="3"/>
      <c r="B37" s="29"/>
      <c r="C37" s="38"/>
      <c r="E37" s="15" t="s">
        <v>31</v>
      </c>
      <c r="F37" s="16" t="s">
        <v>32</v>
      </c>
      <c r="G37" s="16"/>
      <c r="H37" s="17"/>
      <c r="P37" s="26"/>
      <c r="Q37" s="9"/>
      <c r="R37" s="9"/>
    </row>
    <row r="38" spans="1:18" ht="15" thickBot="1" x14ac:dyDescent="0.35">
      <c r="A38" s="4" t="s">
        <v>33</v>
      </c>
      <c r="C38" s="55">
        <v>12</v>
      </c>
      <c r="D38" s="56" t="s">
        <v>34</v>
      </c>
      <c r="E38" s="18"/>
      <c r="F38" s="19" t="s">
        <v>35</v>
      </c>
      <c r="G38" s="19"/>
      <c r="H38" s="20"/>
      <c r="P38" s="26"/>
      <c r="Q38" s="9"/>
      <c r="R38" s="9"/>
    </row>
    <row r="39" spans="1:18" x14ac:dyDescent="0.3">
      <c r="A39" s="4"/>
      <c r="C39" s="29"/>
      <c r="D39" s="1" t="s">
        <v>36</v>
      </c>
      <c r="E39" s="3"/>
      <c r="F39" s="3"/>
      <c r="P39" s="26"/>
      <c r="Q39" s="9"/>
      <c r="R39" s="9"/>
    </row>
    <row r="40" spans="1:18" x14ac:dyDescent="0.3">
      <c r="A40" s="4" t="s">
        <v>37</v>
      </c>
      <c r="B40" s="5"/>
      <c r="C40" s="57">
        <f>+B81/F17</f>
        <v>50</v>
      </c>
      <c r="D40" s="32">
        <v>40</v>
      </c>
      <c r="F40" s="52" t="s">
        <v>38</v>
      </c>
      <c r="G40" s="31">
        <v>1</v>
      </c>
      <c r="H40" s="3"/>
      <c r="P40" s="26"/>
      <c r="Q40" s="9"/>
      <c r="R40" s="9"/>
    </row>
    <row r="41" spans="1:18" x14ac:dyDescent="0.3">
      <c r="A41" s="4" t="s">
        <v>39</v>
      </c>
      <c r="C41" s="42">
        <f>+C40+D40</f>
        <v>90</v>
      </c>
      <c r="F41" s="52" t="s">
        <v>40</v>
      </c>
      <c r="G41" s="31">
        <v>1</v>
      </c>
      <c r="H41" s="3"/>
      <c r="P41" s="26"/>
      <c r="Q41" s="9"/>
      <c r="R41" s="9"/>
    </row>
    <row r="42" spans="1:18" x14ac:dyDescent="0.3">
      <c r="A42" s="4" t="s">
        <v>41</v>
      </c>
      <c r="C42" s="42">
        <f>+C41/C38</f>
        <v>7.5</v>
      </c>
      <c r="F42" s="49" t="s">
        <v>42</v>
      </c>
      <c r="G42" s="31">
        <f>+C40/1000</f>
        <v>0.05</v>
      </c>
      <c r="H42" s="3"/>
      <c r="P42" s="26"/>
      <c r="Q42" s="9"/>
      <c r="R42" s="9"/>
    </row>
    <row r="43" spans="1:18" x14ac:dyDescent="0.3">
      <c r="A43" s="4"/>
      <c r="B43" s="80"/>
      <c r="C43" s="29"/>
      <c r="F43" s="52" t="s">
        <v>43</v>
      </c>
      <c r="G43" s="59">
        <f>+C41*F17</f>
        <v>90</v>
      </c>
      <c r="H43" s="3"/>
      <c r="P43" s="26"/>
      <c r="Q43" s="9"/>
      <c r="R43" s="9"/>
    </row>
    <row r="44" spans="1:18" x14ac:dyDescent="0.3">
      <c r="A44" s="4"/>
      <c r="C44" s="58"/>
      <c r="H44" s="3"/>
      <c r="P44" s="26"/>
      <c r="Q44" s="9"/>
      <c r="R44" s="9"/>
    </row>
    <row r="45" spans="1:18" x14ac:dyDescent="0.3">
      <c r="A45" s="4" t="s">
        <v>44</v>
      </c>
      <c r="C45" s="33">
        <f>+C42*C38</f>
        <v>90</v>
      </c>
      <c r="F45" s="52"/>
      <c r="G45" s="38"/>
      <c r="H45" s="3"/>
      <c r="M45" s="9"/>
      <c r="N45" s="14"/>
      <c r="O45" s="26"/>
      <c r="P45" s="26"/>
      <c r="Q45" s="9"/>
      <c r="R45" s="9"/>
    </row>
    <row r="46" spans="1:18" x14ac:dyDescent="0.3">
      <c r="A46" s="86"/>
      <c r="B46" s="85"/>
      <c r="C46" s="85"/>
      <c r="G46" s="38"/>
      <c r="I46" s="3"/>
      <c r="J46" s="3"/>
      <c r="K46" s="3"/>
      <c r="L46" s="3"/>
      <c r="M46" s="52"/>
      <c r="N46" s="38"/>
      <c r="P46" s="26"/>
      <c r="Q46" s="9"/>
      <c r="R46" s="9"/>
    </row>
    <row r="47" spans="1:18" ht="15" thickBot="1" x14ac:dyDescent="0.35">
      <c r="A47" s="85"/>
      <c r="B47" s="85"/>
      <c r="C47" s="85"/>
      <c r="G47" s="38"/>
      <c r="I47" s="3"/>
      <c r="J47" s="3"/>
      <c r="K47" s="3"/>
      <c r="L47" s="3"/>
      <c r="M47" s="52"/>
      <c r="N47" s="38"/>
      <c r="P47" s="26"/>
      <c r="Q47" s="9"/>
      <c r="R47" s="9"/>
    </row>
    <row r="48" spans="1:18" x14ac:dyDescent="0.3">
      <c r="A48" s="33" t="s">
        <v>109</v>
      </c>
      <c r="B48" s="5" t="s">
        <v>15</v>
      </c>
      <c r="C48" s="90" t="s">
        <v>110</v>
      </c>
      <c r="G48" s="38"/>
      <c r="H48" s="15"/>
      <c r="I48" s="16"/>
      <c r="J48" s="17"/>
      <c r="K48" s="3"/>
      <c r="L48" s="3"/>
      <c r="M48" s="52"/>
      <c r="N48" s="38"/>
      <c r="P48" s="26"/>
      <c r="Q48" s="9"/>
      <c r="R48" s="9"/>
    </row>
    <row r="49" spans="1:18" x14ac:dyDescent="0.3">
      <c r="G49" s="38"/>
      <c r="H49" s="23" t="s">
        <v>5</v>
      </c>
      <c r="I49" s="9"/>
      <c r="J49" s="10"/>
      <c r="K49" s="3"/>
      <c r="L49" s="3"/>
      <c r="M49" s="52"/>
      <c r="N49" s="38"/>
      <c r="P49" s="26"/>
      <c r="Q49" s="9"/>
      <c r="R49" s="9"/>
    </row>
    <row r="50" spans="1:18" x14ac:dyDescent="0.3">
      <c r="A50" s="31">
        <v>130</v>
      </c>
      <c r="B50" s="30" t="s">
        <v>17</v>
      </c>
      <c r="C50" s="32">
        <v>100</v>
      </c>
      <c r="D50" s="33">
        <f>+A50</f>
        <v>130</v>
      </c>
      <c r="E50" s="34" t="s">
        <v>17</v>
      </c>
      <c r="F50" s="34">
        <f>+C50</f>
        <v>100</v>
      </c>
      <c r="G50" s="38"/>
      <c r="H50" s="25">
        <f>+H53+4</f>
        <v>23.5</v>
      </c>
      <c r="I50" s="26" t="s">
        <v>11</v>
      </c>
      <c r="J50" s="27">
        <f>+J53+4</f>
        <v>23</v>
      </c>
      <c r="K50" s="3"/>
      <c r="L50" s="3"/>
      <c r="M50" s="52"/>
      <c r="N50" s="38"/>
      <c r="P50" s="26"/>
      <c r="Q50" s="9"/>
      <c r="R50" s="9"/>
    </row>
    <row r="51" spans="1:18" x14ac:dyDescent="0.3">
      <c r="A51" s="35">
        <f>+H50</f>
        <v>23.5</v>
      </c>
      <c r="B51" s="36" t="s">
        <v>17</v>
      </c>
      <c r="C51" s="35">
        <f>+J50</f>
        <v>23</v>
      </c>
      <c r="D51" s="37">
        <f>+C51</f>
        <v>23</v>
      </c>
      <c r="E51" s="37" t="s">
        <v>17</v>
      </c>
      <c r="F51" s="37">
        <f>+A51</f>
        <v>23.5</v>
      </c>
      <c r="G51" s="38"/>
      <c r="H51" s="23">
        <v>0.5</v>
      </c>
      <c r="I51" s="28" t="s">
        <v>12</v>
      </c>
      <c r="J51" s="10"/>
      <c r="K51" s="3"/>
      <c r="L51" s="3"/>
      <c r="M51" s="52"/>
      <c r="N51" s="38"/>
      <c r="P51" s="26"/>
      <c r="Q51" s="9"/>
      <c r="R51" s="9"/>
    </row>
    <row r="52" spans="1:18" ht="15" thickBot="1" x14ac:dyDescent="0.35">
      <c r="A52" s="40">
        <f>+A50/A51</f>
        <v>5.5319148936170217</v>
      </c>
      <c r="B52" s="41"/>
      <c r="C52" s="40">
        <f>+C50/C51</f>
        <v>4.3478260869565215</v>
      </c>
      <c r="D52" s="40">
        <f>+D50/D51</f>
        <v>5.6521739130434785</v>
      </c>
      <c r="E52" s="41"/>
      <c r="F52" s="40">
        <f>+F50/F51</f>
        <v>4.2553191489361701</v>
      </c>
      <c r="G52" s="38"/>
      <c r="H52" s="8"/>
      <c r="I52" s="9"/>
      <c r="J52" s="10"/>
      <c r="K52" s="3"/>
      <c r="L52" s="3"/>
      <c r="M52" s="52"/>
      <c r="N52" s="38"/>
      <c r="P52" s="26"/>
      <c r="Q52" s="9"/>
      <c r="R52" s="9"/>
    </row>
    <row r="53" spans="1:18" ht="15" thickBot="1" x14ac:dyDescent="0.35">
      <c r="A53" s="43"/>
      <c r="B53" s="44">
        <v>20</v>
      </c>
      <c r="C53" s="45"/>
      <c r="D53" s="46"/>
      <c r="E53" s="47">
        <v>20</v>
      </c>
      <c r="F53" s="48" t="s">
        <v>21</v>
      </c>
      <c r="G53" s="38"/>
      <c r="H53" s="25">
        <v>19.5</v>
      </c>
      <c r="I53" s="26" t="s">
        <v>11</v>
      </c>
      <c r="J53" s="27">
        <f>+H19</f>
        <v>19</v>
      </c>
      <c r="K53" s="3"/>
      <c r="L53" s="3"/>
      <c r="M53" s="52"/>
      <c r="N53" s="38"/>
      <c r="P53" s="26"/>
      <c r="Q53" s="9"/>
      <c r="R53" s="9"/>
    </row>
    <row r="54" spans="1:18" x14ac:dyDescent="0.3">
      <c r="A54" s="38"/>
      <c r="E54" s="49"/>
      <c r="F54" s="38"/>
      <c r="G54" s="38"/>
      <c r="H54" s="23">
        <v>1</v>
      </c>
      <c r="I54" s="28" t="s">
        <v>95</v>
      </c>
      <c r="J54" s="10"/>
      <c r="K54" s="3"/>
      <c r="L54" s="3"/>
      <c r="M54" s="52"/>
      <c r="N54" s="38"/>
      <c r="P54" s="26"/>
      <c r="Q54" s="9"/>
      <c r="R54" s="9"/>
    </row>
    <row r="55" spans="1:18" ht="15" thickBot="1" x14ac:dyDescent="0.35">
      <c r="B55" s="49" t="s">
        <v>23</v>
      </c>
      <c r="C55" s="50">
        <v>145</v>
      </c>
      <c r="E55" s="1" t="s">
        <v>24</v>
      </c>
      <c r="F55" s="51">
        <v>0</v>
      </c>
      <c r="G55" s="38"/>
      <c r="H55" s="18"/>
      <c r="I55" s="19"/>
      <c r="J55" s="20"/>
      <c r="K55" s="3"/>
      <c r="L55" s="3"/>
      <c r="M55" s="52"/>
      <c r="N55" s="38"/>
      <c r="P55" s="26"/>
      <c r="Q55" s="9"/>
      <c r="R55" s="9"/>
    </row>
    <row r="56" spans="1:18" x14ac:dyDescent="0.3">
      <c r="A56" s="3"/>
      <c r="B56" s="52" t="s">
        <v>25</v>
      </c>
      <c r="C56" s="50">
        <f>+F55*C55</f>
        <v>0</v>
      </c>
      <c r="F56" s="51"/>
      <c r="G56" s="38"/>
      <c r="I56" s="3"/>
      <c r="J56" s="3"/>
      <c r="K56" s="3"/>
      <c r="L56" s="3"/>
      <c r="M56" s="52"/>
      <c r="N56" s="38"/>
      <c r="P56" s="26"/>
      <c r="Q56" s="9"/>
      <c r="R56" s="9"/>
    </row>
    <row r="57" spans="1:18" x14ac:dyDescent="0.3">
      <c r="B57" s="52" t="s">
        <v>26</v>
      </c>
      <c r="C57" s="53">
        <f>+C55-C56</f>
        <v>145</v>
      </c>
      <c r="G57" s="38"/>
      <c r="I57" s="3"/>
      <c r="J57" s="3"/>
      <c r="K57" s="3"/>
      <c r="L57" s="3"/>
      <c r="M57" s="52"/>
      <c r="N57" s="38"/>
      <c r="P57" s="26"/>
      <c r="Q57" s="9"/>
      <c r="R57" s="9"/>
    </row>
    <row r="58" spans="1:18" x14ac:dyDescent="0.3">
      <c r="C58" s="29" t="s">
        <v>27</v>
      </c>
      <c r="D58" s="29" t="s">
        <v>28</v>
      </c>
      <c r="E58" s="29" t="s">
        <v>28</v>
      </c>
      <c r="F58" s="29" t="s">
        <v>28</v>
      </c>
      <c r="G58" s="38"/>
      <c r="I58" s="3"/>
      <c r="J58" s="3"/>
      <c r="K58" s="3"/>
      <c r="L58" s="3"/>
      <c r="M58" s="52"/>
      <c r="N58" s="38"/>
      <c r="P58" s="26"/>
      <c r="Q58" s="9"/>
      <c r="R58" s="9"/>
    </row>
    <row r="59" spans="1:18" x14ac:dyDescent="0.3">
      <c r="B59" s="49" t="s">
        <v>29</v>
      </c>
      <c r="C59" s="54">
        <f>+C57</f>
        <v>145</v>
      </c>
      <c r="D59" s="54">
        <v>0</v>
      </c>
      <c r="E59" s="54">
        <v>0</v>
      </c>
      <c r="F59" s="54">
        <v>0</v>
      </c>
      <c r="G59" s="38"/>
      <c r="I59" s="3"/>
      <c r="J59" s="3"/>
      <c r="K59" s="3"/>
      <c r="L59" s="3"/>
      <c r="M59" s="52"/>
      <c r="N59" s="38"/>
      <c r="P59" s="26"/>
      <c r="Q59" s="9"/>
      <c r="R59" s="9"/>
    </row>
    <row r="60" spans="1:18" x14ac:dyDescent="0.3">
      <c r="B60" s="49" t="s">
        <v>30</v>
      </c>
      <c r="C60" s="54">
        <f>+C59*1.1</f>
        <v>159.5</v>
      </c>
      <c r="D60" s="54">
        <v>0</v>
      </c>
      <c r="E60" s="54">
        <v>0</v>
      </c>
      <c r="F60" s="54">
        <v>0</v>
      </c>
      <c r="G60" s="38"/>
      <c r="I60" s="3"/>
      <c r="J60" s="3"/>
      <c r="K60" s="3"/>
      <c r="L60" s="3"/>
      <c r="M60" s="52"/>
      <c r="N60" s="38"/>
      <c r="P60" s="26"/>
      <c r="Q60" s="9"/>
      <c r="R60" s="9"/>
    </row>
    <row r="61" spans="1:18" ht="15" thickBot="1" x14ac:dyDescent="0.35">
      <c r="E61" s="49"/>
      <c r="G61" s="38"/>
      <c r="I61" s="3"/>
      <c r="J61" s="3"/>
      <c r="K61" s="3"/>
      <c r="L61" s="3"/>
      <c r="M61" s="52"/>
      <c r="N61" s="38"/>
      <c r="P61" s="26"/>
      <c r="Q61" s="9"/>
      <c r="R61" s="9"/>
    </row>
    <row r="62" spans="1:18" x14ac:dyDescent="0.3">
      <c r="A62" s="38"/>
      <c r="C62" s="15" t="s">
        <v>31</v>
      </c>
      <c r="D62" s="16" t="s">
        <v>32</v>
      </c>
      <c r="E62" s="16"/>
      <c r="F62" s="17"/>
      <c r="G62" s="38"/>
      <c r="I62" s="3"/>
      <c r="J62" s="3"/>
      <c r="K62" s="3"/>
      <c r="L62" s="3"/>
      <c r="M62" s="52"/>
      <c r="N62" s="38"/>
      <c r="P62" s="26"/>
      <c r="Q62" s="9"/>
      <c r="R62" s="9"/>
    </row>
    <row r="63" spans="1:18" ht="15" thickBot="1" x14ac:dyDescent="0.35">
      <c r="A63" s="55">
        <v>15</v>
      </c>
      <c r="B63" s="56" t="s">
        <v>34</v>
      </c>
      <c r="C63" s="18"/>
      <c r="D63" s="19" t="s">
        <v>35</v>
      </c>
      <c r="E63" s="19"/>
      <c r="F63" s="20"/>
      <c r="G63" s="38"/>
      <c r="I63" s="3"/>
      <c r="J63" s="3"/>
      <c r="K63" s="3"/>
      <c r="L63" s="3"/>
      <c r="M63" s="52"/>
      <c r="N63" s="38"/>
      <c r="P63" s="26"/>
      <c r="Q63" s="9"/>
      <c r="R63" s="9"/>
    </row>
    <row r="64" spans="1:18" x14ac:dyDescent="0.3">
      <c r="A64" s="29"/>
      <c r="B64" s="1" t="s">
        <v>36</v>
      </c>
      <c r="C64" s="3"/>
      <c r="D64" s="3"/>
      <c r="G64" s="38"/>
      <c r="I64" s="3"/>
      <c r="J64" s="3"/>
      <c r="K64" s="3"/>
      <c r="L64" s="3"/>
      <c r="M64" s="52"/>
      <c r="N64" s="38"/>
      <c r="P64" s="26"/>
      <c r="Q64" s="9"/>
      <c r="R64" s="9"/>
    </row>
    <row r="65" spans="1:18" x14ac:dyDescent="0.3">
      <c r="A65" s="57">
        <f>+C71</f>
        <v>100</v>
      </c>
      <c r="B65" s="32">
        <f>+D40</f>
        <v>40</v>
      </c>
      <c r="D65" s="52" t="s">
        <v>40</v>
      </c>
      <c r="E65" s="31">
        <v>1</v>
      </c>
      <c r="F65" s="3"/>
      <c r="G65" s="38"/>
      <c r="I65" s="3"/>
      <c r="J65" s="3"/>
      <c r="K65" s="3"/>
      <c r="L65" s="3"/>
      <c r="M65" s="52"/>
      <c r="N65" s="38"/>
      <c r="P65" s="26"/>
      <c r="Q65" s="9"/>
      <c r="R65" s="9"/>
    </row>
    <row r="66" spans="1:18" x14ac:dyDescent="0.3">
      <c r="A66" s="42">
        <f>+A65+B65</f>
        <v>140</v>
      </c>
      <c r="D66" s="52" t="s">
        <v>97</v>
      </c>
      <c r="E66" s="31">
        <f>+A67*A63</f>
        <v>140</v>
      </c>
      <c r="F66" s="3"/>
      <c r="G66" s="38"/>
      <c r="I66" s="3"/>
      <c r="J66" s="3"/>
      <c r="K66" s="3"/>
      <c r="L66" s="3"/>
      <c r="M66" s="52"/>
      <c r="N66" s="38"/>
      <c r="P66" s="26"/>
      <c r="Q66" s="9"/>
      <c r="R66" s="9"/>
    </row>
    <row r="67" spans="1:18" x14ac:dyDescent="0.3">
      <c r="A67" s="42">
        <f>+A66/A63</f>
        <v>9.3333333333333339</v>
      </c>
      <c r="D67" s="73" t="s">
        <v>98</v>
      </c>
      <c r="E67" s="50">
        <f>+C59*A67</f>
        <v>1353.3333333333335</v>
      </c>
      <c r="F67" s="3"/>
      <c r="G67" s="38"/>
      <c r="I67" s="3"/>
      <c r="J67" s="3"/>
      <c r="K67" s="3"/>
      <c r="L67" s="3"/>
      <c r="M67" s="52"/>
      <c r="N67" s="38"/>
      <c r="P67" s="26"/>
      <c r="Q67" s="9"/>
      <c r="R67" s="9"/>
    </row>
    <row r="68" spans="1:18" x14ac:dyDescent="0.3">
      <c r="A68" s="29"/>
      <c r="D68" s="73" t="s">
        <v>99</v>
      </c>
      <c r="E68" s="50">
        <f>+C60*A67</f>
        <v>1488.6666666666667</v>
      </c>
      <c r="F68" s="3"/>
      <c r="G68" s="38"/>
      <c r="I68" s="3"/>
      <c r="J68" s="3"/>
      <c r="K68" s="3"/>
      <c r="L68" s="3"/>
      <c r="M68" s="52"/>
      <c r="N68" s="38"/>
      <c r="P68" s="26"/>
      <c r="Q68" s="9"/>
      <c r="R68" s="9"/>
    </row>
    <row r="69" spans="1:18" x14ac:dyDescent="0.3">
      <c r="A69" s="4" t="s">
        <v>44</v>
      </c>
      <c r="C69" s="33">
        <f>+A67*A63</f>
        <v>140</v>
      </c>
      <c r="D69" s="52"/>
      <c r="E69" s="59"/>
      <c r="F69" s="3"/>
      <c r="G69" s="38"/>
      <c r="I69" s="3"/>
      <c r="J69" s="3"/>
      <c r="K69" s="3"/>
      <c r="L69" s="3"/>
      <c r="M69" s="52"/>
      <c r="N69" s="38"/>
      <c r="P69" s="26"/>
      <c r="Q69" s="9"/>
      <c r="R69" s="9"/>
    </row>
    <row r="70" spans="1:18" x14ac:dyDescent="0.3">
      <c r="A70" s="3"/>
      <c r="B70" s="3"/>
      <c r="C70" s="3"/>
      <c r="D70" s="52"/>
      <c r="E70" s="38"/>
      <c r="G70" s="38"/>
      <c r="I70" s="3"/>
      <c r="J70" s="3"/>
      <c r="K70" s="3"/>
      <c r="L70" s="3"/>
      <c r="M70" s="52"/>
      <c r="N70" s="38"/>
      <c r="P70" s="26"/>
      <c r="Q70" s="9"/>
      <c r="R70" s="9"/>
    </row>
    <row r="71" spans="1:18" x14ac:dyDescent="0.3">
      <c r="A71" s="4" t="s">
        <v>45</v>
      </c>
      <c r="C71" s="33">
        <f>+B81*2</f>
        <v>100</v>
      </c>
      <c r="D71" s="52"/>
      <c r="E71" s="38"/>
      <c r="G71" s="38"/>
      <c r="I71" s="3"/>
      <c r="J71" s="3"/>
      <c r="K71" s="3"/>
      <c r="L71" s="3"/>
      <c r="M71" s="52"/>
      <c r="N71" s="38"/>
      <c r="P71" s="26"/>
      <c r="Q71" s="9"/>
      <c r="R71" s="9"/>
    </row>
    <row r="72" spans="1:18" x14ac:dyDescent="0.3">
      <c r="A72" s="4"/>
      <c r="C72" s="29"/>
      <c r="E72" s="52"/>
      <c r="F72" s="52"/>
      <c r="G72" s="38"/>
      <c r="I72" s="3"/>
      <c r="J72" s="3"/>
      <c r="K72" s="3"/>
      <c r="L72" s="3"/>
      <c r="M72" s="52"/>
      <c r="N72" s="38"/>
      <c r="P72" s="26"/>
      <c r="Q72" s="9"/>
      <c r="R72" s="9"/>
    </row>
    <row r="73" spans="1:18" x14ac:dyDescent="0.3">
      <c r="A73" s="4"/>
      <c r="C73" s="29"/>
      <c r="E73" s="52"/>
      <c r="F73" s="52"/>
      <c r="G73" s="38"/>
      <c r="I73" s="3"/>
      <c r="J73" s="3"/>
      <c r="K73" s="3"/>
      <c r="L73" s="3"/>
      <c r="M73" s="52"/>
      <c r="N73" s="38"/>
      <c r="P73" s="26"/>
      <c r="Q73" s="9"/>
      <c r="R73" s="9"/>
    </row>
    <row r="74" spans="1:18" x14ac:dyDescent="0.3">
      <c r="A74" s="4"/>
      <c r="C74" s="29"/>
      <c r="E74" s="52"/>
      <c r="F74" s="52"/>
      <c r="G74" s="38"/>
      <c r="I74" s="3"/>
      <c r="J74" s="3"/>
      <c r="K74" s="3"/>
      <c r="L74" s="3"/>
      <c r="M74" s="52"/>
      <c r="N74" s="38"/>
      <c r="P74" s="26"/>
      <c r="Q74" s="9"/>
      <c r="R74" s="9"/>
    </row>
    <row r="75" spans="1:18" x14ac:dyDescent="0.3">
      <c r="A75" s="4"/>
      <c r="C75" s="29"/>
      <c r="E75" s="52"/>
      <c r="F75" s="52"/>
      <c r="G75" s="38"/>
      <c r="I75" s="3"/>
      <c r="J75" s="3"/>
      <c r="K75" s="3"/>
      <c r="L75" s="3"/>
      <c r="M75" s="52"/>
      <c r="N75" s="38"/>
      <c r="P75" s="26"/>
      <c r="Q75" s="9"/>
      <c r="R75" s="9"/>
    </row>
    <row r="76" spans="1:18" x14ac:dyDescent="0.3">
      <c r="A76" s="4"/>
      <c r="C76" s="29"/>
      <c r="E76" s="52"/>
      <c r="F76" s="52"/>
      <c r="G76" s="38"/>
      <c r="I76" s="3"/>
      <c r="J76" s="3"/>
      <c r="K76" s="3"/>
      <c r="L76" s="3"/>
      <c r="M76" s="52"/>
      <c r="N76" s="38"/>
      <c r="P76" s="26"/>
      <c r="Q76" s="9"/>
      <c r="R76" s="9"/>
    </row>
    <row r="77" spans="1:18" x14ac:dyDescent="0.3">
      <c r="A77" s="4"/>
      <c r="C77" s="29"/>
      <c r="E77" s="52"/>
      <c r="F77" s="52"/>
      <c r="G77" s="38"/>
      <c r="I77" s="3"/>
      <c r="J77" s="3"/>
      <c r="K77" s="3"/>
      <c r="L77" s="3"/>
      <c r="M77" s="52"/>
      <c r="N77" s="38"/>
      <c r="P77" s="26"/>
      <c r="Q77" s="9"/>
      <c r="R77" s="9"/>
    </row>
    <row r="78" spans="1:18" x14ac:dyDescent="0.3">
      <c r="A78" s="4"/>
      <c r="C78" s="29"/>
      <c r="E78" s="52"/>
      <c r="F78" s="52"/>
      <c r="G78" s="38"/>
      <c r="I78" s="3"/>
      <c r="J78" s="3"/>
      <c r="K78" s="3"/>
      <c r="L78" s="3"/>
      <c r="M78" s="52"/>
      <c r="N78" s="38"/>
      <c r="P78" s="26"/>
      <c r="Q78" s="9"/>
      <c r="R78" s="9"/>
    </row>
    <row r="80" spans="1:18" x14ac:dyDescent="0.3">
      <c r="A80" s="3"/>
      <c r="B80" s="3"/>
      <c r="C80" s="3"/>
      <c r="D80" s="3"/>
      <c r="E80" s="3"/>
      <c r="H80" s="3"/>
      <c r="J80" s="5"/>
    </row>
    <row r="81" spans="1:23" x14ac:dyDescent="0.3">
      <c r="A81" s="4" t="s">
        <v>45</v>
      </c>
      <c r="B81" s="29">
        <v>50</v>
      </c>
      <c r="C81" s="3"/>
      <c r="D81" s="33" t="s">
        <v>46</v>
      </c>
      <c r="E81" s="33" t="s">
        <v>47</v>
      </c>
      <c r="F81" s="33" t="s">
        <v>48</v>
      </c>
      <c r="G81" s="33" t="s">
        <v>49</v>
      </c>
      <c r="H81" s="33" t="s">
        <v>50</v>
      </c>
    </row>
    <row r="82" spans="1:23" x14ac:dyDescent="0.3">
      <c r="A82" s="60" t="s">
        <v>111</v>
      </c>
      <c r="B82" s="61"/>
      <c r="C82" s="3"/>
      <c r="D82" s="29">
        <v>0</v>
      </c>
      <c r="E82" s="29">
        <v>0</v>
      </c>
      <c r="F82" s="29" t="s">
        <v>52</v>
      </c>
      <c r="G82" s="38">
        <v>260</v>
      </c>
      <c r="H82" s="38">
        <f t="shared" ref="H82:H90" si="0">+(D82*E82)*G82</f>
        <v>0</v>
      </c>
    </row>
    <row r="83" spans="1:23" x14ac:dyDescent="0.3">
      <c r="A83" s="61" t="s">
        <v>56</v>
      </c>
      <c r="B83" s="62">
        <f>+(E34*C42)+E67</f>
        <v>1818.3333333333335</v>
      </c>
      <c r="C83" s="3"/>
      <c r="D83" s="29">
        <v>0</v>
      </c>
      <c r="E83" s="29">
        <v>0</v>
      </c>
      <c r="F83" s="29" t="s">
        <v>57</v>
      </c>
      <c r="G83" s="38">
        <v>140</v>
      </c>
      <c r="H83" s="38">
        <f t="shared" si="0"/>
        <v>0</v>
      </c>
    </row>
    <row r="84" spans="1:23" x14ac:dyDescent="0.3">
      <c r="A84" s="61" t="s">
        <v>13</v>
      </c>
      <c r="B84" s="62">
        <f>+H94</f>
        <v>3605.0000000000005</v>
      </c>
      <c r="C84" s="3"/>
      <c r="D84" s="29">
        <v>2</v>
      </c>
      <c r="E84" s="29">
        <v>1</v>
      </c>
      <c r="F84" s="29" t="s">
        <v>104</v>
      </c>
      <c r="G84" s="38">
        <v>200</v>
      </c>
      <c r="H84" s="38">
        <f t="shared" si="0"/>
        <v>400</v>
      </c>
    </row>
    <row r="85" spans="1:23" ht="16.5" x14ac:dyDescent="0.3">
      <c r="A85" s="61" t="s">
        <v>91</v>
      </c>
      <c r="B85" s="62">
        <v>0</v>
      </c>
      <c r="C85" s="3"/>
      <c r="D85" s="29">
        <v>2</v>
      </c>
      <c r="E85" s="29">
        <v>1</v>
      </c>
      <c r="F85" s="29" t="s">
        <v>101</v>
      </c>
      <c r="G85" s="38">
        <v>200</v>
      </c>
      <c r="H85" s="38">
        <f t="shared" si="0"/>
        <v>400</v>
      </c>
      <c r="I85" s="64"/>
    </row>
    <row r="86" spans="1:23" x14ac:dyDescent="0.3">
      <c r="A86" s="65" t="s">
        <v>96</v>
      </c>
      <c r="B86" s="62">
        <v>600</v>
      </c>
      <c r="C86" s="3"/>
      <c r="D86" s="29">
        <v>1</v>
      </c>
      <c r="E86" s="29">
        <v>1</v>
      </c>
      <c r="F86" s="29" t="s">
        <v>59</v>
      </c>
      <c r="G86" s="38">
        <v>200</v>
      </c>
      <c r="H86" s="38">
        <f t="shared" si="0"/>
        <v>200</v>
      </c>
      <c r="I86" s="72">
        <f>+B107/100</f>
        <v>85.776666666666685</v>
      </c>
    </row>
    <row r="87" spans="1:23" x14ac:dyDescent="0.3">
      <c r="A87" s="65" t="s">
        <v>61</v>
      </c>
      <c r="B87" s="62">
        <v>0</v>
      </c>
      <c r="C87" s="3"/>
      <c r="D87" s="29">
        <v>1</v>
      </c>
      <c r="E87" s="29">
        <v>1</v>
      </c>
      <c r="F87" s="29" t="s">
        <v>62</v>
      </c>
      <c r="G87" s="38">
        <v>135</v>
      </c>
      <c r="H87" s="38">
        <f t="shared" si="0"/>
        <v>135</v>
      </c>
    </row>
    <row r="88" spans="1:23" x14ac:dyDescent="0.3">
      <c r="A88" s="65" t="s">
        <v>63</v>
      </c>
      <c r="B88" s="62">
        <v>150</v>
      </c>
      <c r="D88" s="29">
        <v>1</v>
      </c>
      <c r="E88" s="29">
        <v>2</v>
      </c>
      <c r="F88" s="29" t="s">
        <v>64</v>
      </c>
      <c r="G88" s="38">
        <v>135</v>
      </c>
      <c r="H88" s="38">
        <f t="shared" si="0"/>
        <v>270</v>
      </c>
    </row>
    <row r="89" spans="1:23" x14ac:dyDescent="0.3">
      <c r="A89" s="65" t="s">
        <v>65</v>
      </c>
      <c r="B89" s="62">
        <v>150</v>
      </c>
      <c r="D89" s="29">
        <v>2</v>
      </c>
      <c r="E89" s="29">
        <f>+B81*1.1</f>
        <v>55.000000000000007</v>
      </c>
      <c r="F89" s="29" t="s">
        <v>100</v>
      </c>
      <c r="G89" s="38">
        <v>20</v>
      </c>
      <c r="H89" s="38">
        <f t="shared" si="0"/>
        <v>2200.0000000000005</v>
      </c>
    </row>
    <row r="90" spans="1:23" ht="15.75" x14ac:dyDescent="0.3">
      <c r="A90" s="65"/>
      <c r="B90" s="65"/>
      <c r="D90" s="29">
        <v>0</v>
      </c>
      <c r="E90" s="29">
        <v>0</v>
      </c>
      <c r="F90" s="29" t="s">
        <v>66</v>
      </c>
      <c r="G90" s="38">
        <v>1650</v>
      </c>
      <c r="H90" s="38">
        <f t="shared" si="0"/>
        <v>0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ht="15.75" x14ac:dyDescent="0.3">
      <c r="A91" s="60" t="s">
        <v>67</v>
      </c>
      <c r="B91" s="66">
        <f>SUM(B83:B90)</f>
        <v>6323.3333333333339</v>
      </c>
      <c r="C91" s="3"/>
      <c r="D91" s="29">
        <v>0</v>
      </c>
      <c r="E91" s="29">
        <v>0</v>
      </c>
      <c r="F91" s="67" t="s">
        <v>68</v>
      </c>
      <c r="G91" s="38">
        <v>380</v>
      </c>
      <c r="H91" s="38">
        <f t="shared" ref="H91:H92" si="1">+(D91*E91)*G91</f>
        <v>0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ht="15.75" x14ac:dyDescent="0.3">
      <c r="A92" s="13"/>
      <c r="B92" s="68"/>
      <c r="C92" s="3"/>
      <c r="D92" s="29"/>
      <c r="E92" s="29"/>
      <c r="F92" s="3"/>
      <c r="G92" s="3"/>
      <c r="H92" s="38">
        <f t="shared" si="1"/>
        <v>0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ht="15.75" x14ac:dyDescent="0.3">
      <c r="A93" s="13"/>
      <c r="B93" s="40">
        <f>+B91/B81</f>
        <v>126.46666666666668</v>
      </c>
      <c r="C93" s="4" t="s">
        <v>69</v>
      </c>
      <c r="D93" s="3"/>
      <c r="E93" s="3"/>
      <c r="F93" s="3"/>
      <c r="G93" s="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ht="15.75" x14ac:dyDescent="0.3">
      <c r="A94" s="3"/>
      <c r="B94" s="3"/>
      <c r="D94" s="3"/>
      <c r="E94" s="3"/>
      <c r="F94" s="3"/>
      <c r="G94" s="69" t="s">
        <v>70</v>
      </c>
      <c r="H94" s="38">
        <f>SUM(H82:H93)</f>
        <v>3605.0000000000005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ht="15.75" x14ac:dyDescent="0.3">
      <c r="D95" s="3"/>
      <c r="E95" s="3"/>
      <c r="G95" s="5" t="s">
        <v>71</v>
      </c>
      <c r="H95" s="70">
        <v>1.5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ht="15.75" x14ac:dyDescent="0.3">
      <c r="A96" s="4" t="s">
        <v>72</v>
      </c>
      <c r="B96" s="3"/>
      <c r="C96" s="3"/>
      <c r="E96" s="40">
        <f>+B107/C40</f>
        <v>171.55333333333337</v>
      </c>
      <c r="G96" s="1" t="s">
        <v>73</v>
      </c>
      <c r="H96" s="71">
        <v>1.75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ht="15.75" x14ac:dyDescent="0.3">
      <c r="A97" s="3"/>
      <c r="B97" s="4" t="s">
        <v>74</v>
      </c>
      <c r="C97" s="33" t="s">
        <v>75</v>
      </c>
      <c r="D97" s="3"/>
      <c r="E97" s="3"/>
      <c r="F97" s="3"/>
      <c r="G97" s="1" t="s">
        <v>73</v>
      </c>
      <c r="H97" s="71">
        <v>2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ht="15.75" x14ac:dyDescent="0.3">
      <c r="A98" s="60" t="s">
        <v>76</v>
      </c>
      <c r="B98" s="61"/>
      <c r="C98" s="3"/>
      <c r="D98" s="3">
        <f>+B107*C101</f>
        <v>0</v>
      </c>
      <c r="E98" s="3"/>
      <c r="F98" s="3"/>
      <c r="G98" s="5" t="s">
        <v>77</v>
      </c>
      <c r="H98" s="71">
        <v>2.5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ht="15.75" x14ac:dyDescent="0.3">
      <c r="A99" s="61" t="s">
        <v>56</v>
      </c>
      <c r="B99" s="62">
        <f>+(E35*C42)+E68</f>
        <v>2000.1666666666667</v>
      </c>
      <c r="C99" s="72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ht="15.75" x14ac:dyDescent="0.3">
      <c r="A100" s="61" t="s">
        <v>13</v>
      </c>
      <c r="B100" s="62">
        <f>+H94*H95</f>
        <v>5407.5000000000009</v>
      </c>
      <c r="C100" s="72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ht="15.75" x14ac:dyDescent="0.3">
      <c r="A101" s="61" t="str">
        <f>+A85</f>
        <v>Placa grabado</v>
      </c>
      <c r="B101" s="62">
        <f>+B85*H95</f>
        <v>0</v>
      </c>
      <c r="C101" s="72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ht="15.75" x14ac:dyDescent="0.3">
      <c r="A102" s="61" t="str">
        <f>+A86</f>
        <v>Postes</v>
      </c>
      <c r="B102" s="62">
        <f>+B86*1.2</f>
        <v>720</v>
      </c>
      <c r="C102" s="72"/>
      <c r="F102" s="73" t="s">
        <v>78</v>
      </c>
      <c r="G102" s="40">
        <f>+B93</f>
        <v>126.46666666666668</v>
      </c>
      <c r="H102" s="79">
        <f>+G102*B81</f>
        <v>6323.3333333333339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ht="15.75" x14ac:dyDescent="0.3">
      <c r="A103" s="61" t="str">
        <f>+A87</f>
        <v>Prueba de Color</v>
      </c>
      <c r="B103" s="62">
        <f>+B87*H95</f>
        <v>0</v>
      </c>
      <c r="C103" s="75"/>
      <c r="F103" s="73" t="s">
        <v>79</v>
      </c>
      <c r="G103" s="40">
        <f>+C107</f>
        <v>171.55333333333337</v>
      </c>
      <c r="H103" s="79">
        <f>+G103*B81</f>
        <v>8577.6666666666679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ht="15.75" x14ac:dyDescent="0.3">
      <c r="A104" s="61" t="str">
        <f>+A88</f>
        <v>Empaque</v>
      </c>
      <c r="B104" s="62">
        <f>+B88*H95</f>
        <v>225</v>
      </c>
      <c r="C104" s="75"/>
      <c r="F104" s="76" t="s">
        <v>80</v>
      </c>
      <c r="G104" s="77">
        <f>+G103-G102</f>
        <v>45.086666666666687</v>
      </c>
      <c r="H104" s="79">
        <f>+G104*B81</f>
        <v>2254.3333333333344</v>
      </c>
      <c r="I104" s="7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ht="15.75" x14ac:dyDescent="0.3">
      <c r="A105" s="61" t="str">
        <f>+A89</f>
        <v>Mensajeria</v>
      </c>
      <c r="B105" s="62">
        <f>+B89*H95</f>
        <v>225</v>
      </c>
      <c r="C105" s="75"/>
      <c r="F105" s="87"/>
      <c r="G105" s="89" t="s">
        <v>107</v>
      </c>
      <c r="H105" s="88">
        <f>+(B107/100)*2.5</f>
        <v>214.44166666666672</v>
      </c>
      <c r="I105" s="74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ht="15.75" x14ac:dyDescent="0.3">
      <c r="A106" s="61"/>
      <c r="B106" s="62"/>
      <c r="C106" s="75"/>
      <c r="H106" s="51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ht="15.75" x14ac:dyDescent="0.3">
      <c r="A107" s="60" t="s">
        <v>67</v>
      </c>
      <c r="B107" s="66">
        <f>SUM(B98:B106)</f>
        <v>8577.6666666666679</v>
      </c>
      <c r="C107" s="77">
        <f>+B107/B81</f>
        <v>171.55333333333337</v>
      </c>
      <c r="D107" s="78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customFormat="1" ht="15" x14ac:dyDescent="0.25"/>
    <row r="109" spans="1:23" customFormat="1" ht="15" x14ac:dyDescent="0.25"/>
    <row r="110" spans="1:23" customFormat="1" ht="15.75" thickBot="1" x14ac:dyDescent="0.3">
      <c r="A110" s="81" t="s">
        <v>105</v>
      </c>
    </row>
    <row r="111" spans="1:23" customFormat="1" ht="15.75" x14ac:dyDescent="0.3">
      <c r="A111" s="15" t="s">
        <v>51</v>
      </c>
      <c r="B111" s="16"/>
      <c r="C111" s="16"/>
      <c r="D111" s="16"/>
      <c r="E111" s="16"/>
      <c r="F111" s="16"/>
      <c r="G111" s="17"/>
    </row>
    <row r="112" spans="1:23" customFormat="1" ht="15.75" x14ac:dyDescent="0.3">
      <c r="A112" s="25">
        <f>+F16</f>
        <v>39</v>
      </c>
      <c r="B112" s="26">
        <f>+H16</f>
        <v>19</v>
      </c>
      <c r="C112" s="9" t="s">
        <v>53</v>
      </c>
      <c r="D112" s="26" t="s">
        <v>54</v>
      </c>
      <c r="E112" s="9" t="s">
        <v>55</v>
      </c>
      <c r="F112" s="28" t="s">
        <v>58</v>
      </c>
      <c r="G112" s="10"/>
    </row>
    <row r="113" spans="1:18" ht="15.75" x14ac:dyDescent="0.3">
      <c r="A113" s="25">
        <f>0.61*0.45*C41</f>
        <v>24.705000000000002</v>
      </c>
      <c r="B113" s="63">
        <v>3.9</v>
      </c>
      <c r="C113" s="26">
        <f>+A113*B113</f>
        <v>96.349500000000006</v>
      </c>
      <c r="D113" s="63">
        <v>0</v>
      </c>
      <c r="E113" s="63">
        <f>+C113+D113</f>
        <v>96.349500000000006</v>
      </c>
      <c r="F113" s="82">
        <v>500</v>
      </c>
      <c r="G113" s="83" t="s">
        <v>106</v>
      </c>
      <c r="H113"/>
      <c r="I113"/>
    </row>
    <row r="114" spans="1:18" ht="15.75" x14ac:dyDescent="0.3">
      <c r="A114" s="8"/>
      <c r="B114" s="28"/>
      <c r="C114" s="9"/>
      <c r="D114" s="26"/>
      <c r="E114" s="63"/>
      <c r="F114" s="28"/>
      <c r="G114" s="10"/>
      <c r="H114"/>
      <c r="I114"/>
    </row>
    <row r="115" spans="1:18" ht="15.75" x14ac:dyDescent="0.3">
      <c r="A115" s="25">
        <f>+A112</f>
        <v>39</v>
      </c>
      <c r="B115" s="84">
        <f>+B112</f>
        <v>19</v>
      </c>
      <c r="C115" s="26"/>
      <c r="D115" s="63"/>
      <c r="E115" s="63"/>
      <c r="F115" s="28" t="s">
        <v>60</v>
      </c>
      <c r="G115" s="10"/>
      <c r="H115"/>
      <c r="I115"/>
    </row>
    <row r="116" spans="1:18" ht="15.75" x14ac:dyDescent="0.3">
      <c r="A116" s="25">
        <f>0.36*0.7*C41</f>
        <v>22.68</v>
      </c>
      <c r="B116" s="63">
        <v>2.4</v>
      </c>
      <c r="C116" s="26">
        <f>+A116*B116</f>
        <v>54.431999999999995</v>
      </c>
      <c r="D116" s="63">
        <v>360</v>
      </c>
      <c r="E116" s="63">
        <f>+C116+D116</f>
        <v>414.43200000000002</v>
      </c>
      <c r="F116" s="82">
        <v>1500</v>
      </c>
      <c r="G116" s="83" t="s">
        <v>106</v>
      </c>
      <c r="H116"/>
      <c r="I116"/>
    </row>
    <row r="117" spans="1:18" ht="15.75" x14ac:dyDescent="0.3">
      <c r="A117" s="8"/>
      <c r="B117" s="9"/>
      <c r="C117" s="9"/>
      <c r="D117" s="26"/>
      <c r="E117" s="63"/>
      <c r="F117" s="9"/>
      <c r="G117" s="10"/>
      <c r="H117"/>
      <c r="I117"/>
    </row>
    <row r="118" spans="1:18" ht="17.25" thickBot="1" x14ac:dyDescent="0.35">
      <c r="A118" s="18"/>
      <c r="B118" s="19"/>
      <c r="C118" s="19"/>
      <c r="D118" s="19"/>
      <c r="E118" s="19"/>
      <c r="F118" s="19"/>
      <c r="G118" s="20"/>
      <c r="H118"/>
      <c r="I118"/>
      <c r="J118" s="64"/>
      <c r="K118" s="64"/>
      <c r="L118" s="64"/>
      <c r="M118" s="64"/>
      <c r="N118" s="64"/>
      <c r="O118" s="64"/>
      <c r="P118" s="64"/>
      <c r="Q118" s="64"/>
      <c r="R118" s="64"/>
    </row>
    <row r="119" spans="1:18" ht="16.5" x14ac:dyDescent="0.3">
      <c r="J119" s="64"/>
      <c r="K119" s="64"/>
      <c r="L119" s="64"/>
      <c r="M119" s="64"/>
      <c r="N119" s="64"/>
      <c r="O119" s="64"/>
      <c r="P119" s="64"/>
      <c r="Q119" s="64"/>
      <c r="R119" s="64"/>
    </row>
    <row r="120" spans="1:18" ht="16.5" x14ac:dyDescent="0.3">
      <c r="J120" s="64"/>
      <c r="K120" s="64"/>
      <c r="L120" s="64"/>
      <c r="M120" s="64"/>
      <c r="N120" s="64"/>
      <c r="O120" s="64"/>
      <c r="P120" s="64"/>
      <c r="Q120" s="64"/>
      <c r="R120" s="64"/>
    </row>
    <row r="121" spans="1:18" ht="16.5" x14ac:dyDescent="0.3">
      <c r="J121" s="64"/>
      <c r="K121" s="64"/>
      <c r="L121" s="64"/>
      <c r="M121" s="64"/>
      <c r="N121" s="64"/>
      <c r="O121" s="64"/>
      <c r="P121" s="64"/>
      <c r="Q121" s="64"/>
      <c r="R121" s="64"/>
    </row>
    <row r="122" spans="1:18" ht="16.5" x14ac:dyDescent="0.3">
      <c r="J122" s="64"/>
      <c r="K122" s="64"/>
      <c r="L122" s="64"/>
      <c r="M122" s="64"/>
      <c r="N122" s="64"/>
      <c r="O122" s="64"/>
      <c r="P122" s="64"/>
      <c r="Q122" s="64"/>
      <c r="R122" s="64"/>
    </row>
    <row r="123" spans="1:18" ht="16.5" x14ac:dyDescent="0.3">
      <c r="J123" s="64"/>
      <c r="K123" s="64"/>
      <c r="L123" s="64"/>
      <c r="M123" s="64"/>
      <c r="N123" s="64"/>
      <c r="O123" s="64"/>
      <c r="P123" s="64"/>
      <c r="Q123" s="64"/>
      <c r="R123" s="64"/>
    </row>
    <row r="124" spans="1:18" ht="16.5" x14ac:dyDescent="0.3">
      <c r="J124" s="64"/>
      <c r="K124" s="64"/>
      <c r="L124" s="64"/>
      <c r="M124" s="64"/>
      <c r="N124" s="64"/>
      <c r="O124" s="64"/>
      <c r="P124" s="64"/>
      <c r="Q124" s="64"/>
      <c r="R124" s="64"/>
    </row>
    <row r="125" spans="1:18" ht="16.5" x14ac:dyDescent="0.3">
      <c r="J125" s="64"/>
      <c r="K125" s="64"/>
      <c r="L125" s="64"/>
      <c r="M125" s="64"/>
      <c r="N125" s="64"/>
      <c r="O125" s="64"/>
      <c r="P125" s="64"/>
      <c r="Q125" s="64"/>
      <c r="R125" s="64"/>
    </row>
    <row r="126" spans="1:18" ht="16.5" x14ac:dyDescent="0.3">
      <c r="J126" s="64"/>
      <c r="K126" s="64"/>
      <c r="L126" s="64"/>
      <c r="M126" s="64"/>
      <c r="N126" s="64"/>
      <c r="O126" s="64"/>
      <c r="P126" s="64"/>
      <c r="Q126" s="64"/>
      <c r="R126" s="64"/>
    </row>
    <row r="127" spans="1:18" ht="16.5" x14ac:dyDescent="0.3">
      <c r="J127" s="64"/>
      <c r="K127" s="64"/>
      <c r="L127" s="64"/>
      <c r="M127" s="64"/>
      <c r="N127" s="64"/>
      <c r="O127" s="64"/>
      <c r="P127" s="64"/>
      <c r="Q127" s="64"/>
      <c r="R127" s="64"/>
    </row>
  </sheetData>
  <pageMargins left="0.70866141732283472" right="0.70866141732283472" top="0.74803149606299213" bottom="0.74803149606299213" header="0.31496062992125984" footer="0.31496062992125984"/>
  <pageSetup scale="71" fitToHeight="0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Forros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2017-01-27T18:05:04Z</cp:lastPrinted>
  <dcterms:created xsi:type="dcterms:W3CDTF">2015-02-23T19:19:23Z</dcterms:created>
  <dcterms:modified xsi:type="dcterms:W3CDTF">2017-03-08T17:41:21Z</dcterms:modified>
</cp:coreProperties>
</file>