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Posavasos sulfa 200 ok" sheetId="2" r:id="rId1"/>
    <sheet name="Posavasos secante 200" sheetId="5" r:id="rId2"/>
    <sheet name="Posavasos secante 100" sheetId="4" r:id="rId3"/>
    <sheet name="Posavasos sulfa 100" sheetId="1" r:id="rId4"/>
  </sheets>
  <calcPr calcId="145621"/>
</workbook>
</file>

<file path=xl/calcChain.xml><?xml version="1.0" encoding="utf-8"?>
<calcChain xmlns="http://schemas.openxmlformats.org/spreadsheetml/2006/main">
  <c r="I47" i="5" l="1"/>
  <c r="I45" i="5"/>
  <c r="I43" i="5"/>
  <c r="I41" i="5"/>
  <c r="I39" i="5"/>
  <c r="H39" i="5"/>
  <c r="I37" i="5"/>
  <c r="I34" i="5"/>
  <c r="H34" i="5"/>
  <c r="F32" i="5"/>
  <c r="I32" i="5" s="1"/>
  <c r="I52" i="5" s="1"/>
  <c r="I55" i="5" s="1"/>
  <c r="E19" i="5"/>
  <c r="C19" i="5"/>
  <c r="E18" i="5"/>
  <c r="C18" i="5"/>
  <c r="G8" i="5"/>
  <c r="C32" i="5" s="1"/>
  <c r="I47" i="4"/>
  <c r="I45" i="4"/>
  <c r="I43" i="4"/>
  <c r="I41" i="4"/>
  <c r="I39" i="4"/>
  <c r="H39" i="4"/>
  <c r="I37" i="4"/>
  <c r="I34" i="4"/>
  <c r="H34" i="4"/>
  <c r="F32" i="4"/>
  <c r="I32" i="4" s="1"/>
  <c r="I52" i="4" s="1"/>
  <c r="I55" i="4" s="1"/>
  <c r="E19" i="4"/>
  <c r="C19" i="4"/>
  <c r="E18" i="4"/>
  <c r="C18" i="4"/>
  <c r="G8" i="4"/>
  <c r="C32" i="4" s="1"/>
  <c r="I47" i="2"/>
  <c r="I45" i="2"/>
  <c r="I43" i="2"/>
  <c r="I41" i="2"/>
  <c r="H39" i="2"/>
  <c r="I39" i="2" s="1"/>
  <c r="I37" i="2"/>
  <c r="H34" i="2"/>
  <c r="I34" i="2" s="1"/>
  <c r="F32" i="2"/>
  <c r="I32" i="2" s="1"/>
  <c r="E19" i="2"/>
  <c r="C19" i="2"/>
  <c r="E18" i="2"/>
  <c r="C18" i="2"/>
  <c r="G8" i="2"/>
  <c r="C32" i="2" s="1"/>
  <c r="I43" i="1"/>
  <c r="H39" i="1"/>
  <c r="G8" i="1"/>
  <c r="I59" i="5" l="1"/>
  <c r="I56" i="5"/>
  <c r="B37" i="5"/>
  <c r="I58" i="5"/>
  <c r="C34" i="5"/>
  <c r="I59" i="4"/>
  <c r="I56" i="4"/>
  <c r="B37" i="4"/>
  <c r="I58" i="4"/>
  <c r="C34" i="4"/>
  <c r="I52" i="2"/>
  <c r="I55" i="2" s="1"/>
  <c r="I56" i="2" s="1"/>
  <c r="C34" i="2"/>
  <c r="H34" i="1"/>
  <c r="F32" i="1"/>
  <c r="I34" i="1"/>
  <c r="I37" i="1"/>
  <c r="I39" i="1"/>
  <c r="I41" i="1"/>
  <c r="I45" i="1"/>
  <c r="I47" i="1"/>
  <c r="C32" i="1"/>
  <c r="E19" i="1"/>
  <c r="C19" i="1"/>
  <c r="E18" i="1"/>
  <c r="C18" i="1"/>
  <c r="I59" i="2" l="1"/>
  <c r="B37" i="2"/>
  <c r="I58" i="2"/>
  <c r="I32" i="1"/>
  <c r="I52" i="1" s="1"/>
  <c r="I55" i="1" s="1"/>
  <c r="C34" i="1"/>
  <c r="B37" i="1" l="1"/>
  <c r="I56" i="1"/>
  <c r="I58" i="1"/>
  <c r="I59" i="1"/>
</calcChain>
</file>

<file path=xl/sharedStrings.xml><?xml version="1.0" encoding="utf-8"?>
<sst xmlns="http://schemas.openxmlformats.org/spreadsheetml/2006/main" count="182" uniqueCount="45">
  <si>
    <t>Fecha</t>
  </si>
  <si>
    <t>Cliente</t>
  </si>
  <si>
    <t>Marca</t>
  </si>
  <si>
    <t>Producto</t>
  </si>
  <si>
    <t>Pliego</t>
  </si>
  <si>
    <t>X</t>
  </si>
  <si>
    <t>Tamaño Extendido</t>
  </si>
  <si>
    <t>Gráfico</t>
  </si>
  <si>
    <t>Tamaños por tabloide</t>
  </si>
  <si>
    <t>Tamaño papel:</t>
  </si>
  <si>
    <t>cm.</t>
  </si>
  <si>
    <t>Cant.</t>
  </si>
  <si>
    <t>Cant. Cerrada</t>
  </si>
  <si>
    <t>Merma</t>
  </si>
  <si>
    <t>TT</t>
  </si>
  <si>
    <t>$ FTE.</t>
  </si>
  <si>
    <t>$ VTA.</t>
  </si>
  <si>
    <t xml:space="preserve">TT $ </t>
  </si>
  <si>
    <t>Impresiones Tabloide</t>
  </si>
  <si>
    <t>Laminado</t>
  </si>
  <si>
    <t>Corte</t>
  </si>
  <si>
    <t>Empaque</t>
  </si>
  <si>
    <t>Mensajería</t>
  </si>
  <si>
    <t>Subtotal</t>
  </si>
  <si>
    <t>Ganancia</t>
  </si>
  <si>
    <t>Precio Venta</t>
  </si>
  <si>
    <t xml:space="preserve">Unitario Venta </t>
  </si>
  <si>
    <t>Comisiones</t>
  </si>
  <si>
    <t xml:space="preserve">Cantidad </t>
  </si>
  <si>
    <t>Cantidad  TT</t>
  </si>
  <si>
    <t>si la cantidad es menor a $550.00 se cobra el minimo.</t>
  </si>
  <si>
    <t>5 de septiembre de 2017.</t>
  </si>
  <si>
    <t>Televisa</t>
  </si>
  <si>
    <t>Internacional</t>
  </si>
  <si>
    <t xml:space="preserve">Posavasos </t>
  </si>
  <si>
    <t xml:space="preserve">tamaño 8 cm. diámetro </t>
  </si>
  <si>
    <t xml:space="preserve">sulfatada 12 pto. 1 cara </t>
  </si>
  <si>
    <t>impresas a 4 X 0 tintas digital +</t>
  </si>
  <si>
    <t xml:space="preserve">empalmado + laminado mate 2 caras </t>
  </si>
  <si>
    <t xml:space="preserve">terminado suajado </t>
  </si>
  <si>
    <t>Suajado</t>
  </si>
  <si>
    <t>Empalmado</t>
  </si>
  <si>
    <t>Tabla de suaje</t>
  </si>
  <si>
    <t>papel secante</t>
  </si>
  <si>
    <t>empalmado + suajado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</si>
</sst>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i/>
      <u/>
      <sz val="10"/>
      <color theme="1"/>
      <name val="Century Gothic"/>
      <family val="2"/>
    </font>
    <font>
      <b/>
      <sz val="10"/>
      <color rgb="FFFF0000"/>
      <name val="Century Gothic"/>
      <family val="2"/>
    </font>
    <font>
      <b/>
      <sz val="10"/>
      <color theme="3" tint="-0.249977111117893"/>
      <name val="Century Gothic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1" applyNumberFormat="0" applyAlignment="0" applyProtection="0"/>
    <xf numFmtId="0" fontId="11" fillId="5" borderId="2" applyNumberFormat="0" applyAlignment="0" applyProtection="0"/>
    <xf numFmtId="0" fontId="12" fillId="6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0" applyNumberFormat="0" applyFill="0" applyBorder="0" applyAlignment="0" applyProtection="0"/>
    <xf numFmtId="44" fontId="17" fillId="0" borderId="0" applyFont="0" applyFill="0" applyBorder="0" applyAlignment="0" applyProtection="0"/>
    <xf numFmtId="0" fontId="17" fillId="0" borderId="0"/>
    <xf numFmtId="0" fontId="17" fillId="7" borderId="6" applyNumberFormat="0" applyFont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2" fillId="0" borderId="0" xfId="0" applyFont="1" applyBorder="1" applyAlignment="1"/>
    <xf numFmtId="0" fontId="3" fillId="0" borderId="0" xfId="0" applyFont="1" applyBorder="1"/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44" fontId="3" fillId="0" borderId="0" xfId="1" applyFont="1" applyAlignment="1">
      <alignment horizontal="center"/>
    </xf>
    <xf numFmtId="44" fontId="2" fillId="0" borderId="0" xfId="1" applyFont="1" applyAlignment="1">
      <alignment horizontal="center"/>
    </xf>
    <xf numFmtId="44" fontId="3" fillId="0" borderId="0" xfId="1" applyFont="1"/>
    <xf numFmtId="8" fontId="3" fillId="0" borderId="0" xfId="1" applyNumberFormat="1" applyFont="1" applyAlignment="1">
      <alignment horizontal="center"/>
    </xf>
    <xf numFmtId="8" fontId="2" fillId="0" borderId="0" xfId="0" applyNumberFormat="1" applyFont="1"/>
    <xf numFmtId="0" fontId="3" fillId="0" borderId="0" xfId="0" applyFont="1" applyFill="1"/>
    <xf numFmtId="0" fontId="2" fillId="0" borderId="0" xfId="0" applyFont="1" applyFill="1" applyAlignment="1">
      <alignment horizontal="right"/>
    </xf>
    <xf numFmtId="44" fontId="2" fillId="0" borderId="0" xfId="0" applyNumberFormat="1" applyFont="1" applyFill="1"/>
    <xf numFmtId="44" fontId="3" fillId="0" borderId="0" xfId="0" applyNumberFormat="1" applyFont="1" applyAlignment="1">
      <alignment horizontal="center"/>
    </xf>
    <xf numFmtId="9" fontId="3" fillId="0" borderId="0" xfId="2" applyFont="1" applyAlignment="1">
      <alignment horizontal="center"/>
    </xf>
    <xf numFmtId="44" fontId="6" fillId="0" borderId="0" xfId="1" applyFont="1" applyFill="1" applyAlignment="1">
      <alignment horizontal="right"/>
    </xf>
    <xf numFmtId="44" fontId="2" fillId="0" borderId="0" xfId="1" applyFont="1" applyFill="1"/>
    <xf numFmtId="0" fontId="3" fillId="2" borderId="0" xfId="0" applyFont="1" applyFill="1"/>
    <xf numFmtId="44" fontId="6" fillId="2" borderId="0" xfId="1" applyFont="1" applyFill="1" applyAlignment="1">
      <alignment horizontal="right"/>
    </xf>
    <xf numFmtId="44" fontId="6" fillId="2" borderId="0" xfId="1" applyFont="1" applyFill="1" applyAlignment="1">
      <alignment horizontal="center"/>
    </xf>
    <xf numFmtId="44" fontId="3" fillId="0" borderId="0" xfId="0" applyNumberFormat="1" applyFont="1"/>
    <xf numFmtId="0" fontId="7" fillId="3" borderId="0" xfId="0" applyFont="1" applyFill="1"/>
    <xf numFmtId="0" fontId="8" fillId="3" borderId="0" xfId="0" applyFont="1" applyFill="1" applyAlignment="1">
      <alignment horizontal="right"/>
    </xf>
    <xf numFmtId="44" fontId="8" fillId="3" borderId="0" xfId="1" applyFont="1" applyFill="1"/>
    <xf numFmtId="0" fontId="2" fillId="0" borderId="0" xfId="0" applyFont="1" applyAlignment="1">
      <alignment horizontal="center" wrapText="1"/>
    </xf>
    <xf numFmtId="0" fontId="3" fillId="0" borderId="7" xfId="0" applyFont="1" applyBorder="1" applyAlignment="1">
      <alignment horizontal="center"/>
    </xf>
    <xf numFmtId="0" fontId="2" fillId="0" borderId="7" xfId="0" applyFont="1" applyBorder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2" fillId="0" borderId="0" xfId="0" applyFont="1" applyBorder="1" applyAlignment="1">
      <alignment horizontal="center"/>
    </xf>
  </cellXfs>
  <cellStyles count="14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Moneda 6" xfId="11"/>
    <cellStyle name="Normal" xfId="0" builtinId="0"/>
    <cellStyle name="Normal 2" xfId="12"/>
    <cellStyle name="Nota" xfId="13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9"/>
  <sheetViews>
    <sheetView tabSelected="1" workbookViewId="0">
      <selection activeCell="B1" sqref="B1"/>
    </sheetView>
  </sheetViews>
  <sheetFormatPr baseColWidth="10" defaultRowHeight="13.5" x14ac:dyDescent="0.25"/>
  <cols>
    <col min="1" max="1" width="15.28515625" style="2" customWidth="1"/>
    <col min="2" max="2" width="11.42578125" style="2"/>
    <col min="3" max="3" width="11" style="2" customWidth="1"/>
    <col min="4" max="4" width="11.42578125" style="2"/>
    <col min="5" max="8" width="11.140625" style="2" customWidth="1"/>
    <col min="9" max="9" width="13.140625" style="2" customWidth="1"/>
    <col min="10" max="16384" width="11.42578125" style="2"/>
  </cols>
  <sheetData>
    <row r="1" spans="1:8" x14ac:dyDescent="0.25">
      <c r="A1" s="1" t="s">
        <v>0</v>
      </c>
      <c r="B1" s="2" t="s">
        <v>31</v>
      </c>
    </row>
    <row r="2" spans="1:8" x14ac:dyDescent="0.25">
      <c r="A2" s="1"/>
    </row>
    <row r="3" spans="1:8" x14ac:dyDescent="0.25">
      <c r="A3" s="1" t="s">
        <v>1</v>
      </c>
      <c r="B3" s="3" t="s">
        <v>32</v>
      </c>
    </row>
    <row r="4" spans="1:8" ht="4.5" customHeight="1" x14ac:dyDescent="0.25">
      <c r="A4" s="1"/>
    </row>
    <row r="5" spans="1:8" x14ac:dyDescent="0.25">
      <c r="A5" s="1" t="s">
        <v>2</v>
      </c>
      <c r="B5" s="4" t="s">
        <v>33</v>
      </c>
    </row>
    <row r="6" spans="1:8" x14ac:dyDescent="0.25">
      <c r="A6" s="3"/>
    </row>
    <row r="7" spans="1:8" ht="26.25" x14ac:dyDescent="0.25">
      <c r="A7" s="3" t="s">
        <v>3</v>
      </c>
      <c r="G7" s="35" t="s">
        <v>29</v>
      </c>
      <c r="H7" s="5" t="s">
        <v>28</v>
      </c>
    </row>
    <row r="8" spans="1:8" x14ac:dyDescent="0.25">
      <c r="B8" s="3" t="s">
        <v>34</v>
      </c>
      <c r="G8" s="5">
        <f>+H8*2</f>
        <v>400</v>
      </c>
      <c r="H8" s="5">
        <v>200</v>
      </c>
    </row>
    <row r="9" spans="1:8" x14ac:dyDescent="0.25">
      <c r="B9" s="2" t="s">
        <v>35</v>
      </c>
    </row>
    <row r="10" spans="1:8" x14ac:dyDescent="0.25">
      <c r="B10" s="2" t="s">
        <v>36</v>
      </c>
    </row>
    <row r="11" spans="1:8" x14ac:dyDescent="0.25">
      <c r="B11" s="2" t="s">
        <v>37</v>
      </c>
    </row>
    <row r="12" spans="1:8" x14ac:dyDescent="0.25">
      <c r="B12" s="2" t="s">
        <v>38</v>
      </c>
    </row>
    <row r="13" spans="1:8" x14ac:dyDescent="0.25">
      <c r="B13" s="2" t="s">
        <v>39</v>
      </c>
    </row>
    <row r="16" spans="1:8" x14ac:dyDescent="0.25">
      <c r="B16" s="1" t="s">
        <v>4</v>
      </c>
      <c r="C16" s="5">
        <v>44</v>
      </c>
      <c r="D16" s="5" t="s">
        <v>5</v>
      </c>
      <c r="E16" s="5">
        <v>32</v>
      </c>
      <c r="F16" s="6"/>
    </row>
    <row r="17" spans="1:9" x14ac:dyDescent="0.25">
      <c r="B17" s="1" t="s">
        <v>6</v>
      </c>
      <c r="C17" s="7">
        <v>10</v>
      </c>
      <c r="D17" s="7" t="s">
        <v>5</v>
      </c>
      <c r="E17" s="7">
        <v>10</v>
      </c>
      <c r="F17" s="6"/>
    </row>
    <row r="18" spans="1:9" x14ac:dyDescent="0.25">
      <c r="C18" s="8">
        <f>+C16/C17</f>
        <v>4.4000000000000004</v>
      </c>
      <c r="D18" s="6"/>
      <c r="E18" s="8">
        <f>+E16/E17</f>
        <v>3.2</v>
      </c>
      <c r="F18" s="6">
        <v>12</v>
      </c>
    </row>
    <row r="19" spans="1:9" x14ac:dyDescent="0.25">
      <c r="C19" s="8">
        <f>+E16/C17</f>
        <v>3.2</v>
      </c>
      <c r="D19" s="6"/>
      <c r="E19" s="8">
        <f>+C16/E17</f>
        <v>4.4000000000000004</v>
      </c>
      <c r="F19" s="5">
        <v>12</v>
      </c>
    </row>
    <row r="21" spans="1:9" s="3" customFormat="1" ht="12.75" x14ac:dyDescent="0.2">
      <c r="B21" s="3" t="s">
        <v>7</v>
      </c>
    </row>
    <row r="22" spans="1:9" ht="14.25" thickBot="1" x14ac:dyDescent="0.3">
      <c r="B22" s="46">
        <v>44</v>
      </c>
      <c r="C22" s="46"/>
      <c r="D22" s="46"/>
      <c r="E22" s="46"/>
      <c r="F22" s="9"/>
      <c r="G22" s="5">
        <v>12</v>
      </c>
      <c r="H22" s="3" t="s">
        <v>8</v>
      </c>
    </row>
    <row r="23" spans="1:9" x14ac:dyDescent="0.25">
      <c r="B23" s="38">
        <v>1</v>
      </c>
      <c r="C23" s="39">
        <v>2</v>
      </c>
      <c r="D23" s="40">
        <v>3</v>
      </c>
      <c r="E23" s="10"/>
      <c r="G23" s="11"/>
    </row>
    <row r="24" spans="1:9" x14ac:dyDescent="0.25">
      <c r="B24" s="41">
        <v>2</v>
      </c>
      <c r="C24" s="36"/>
      <c r="D24" s="42"/>
      <c r="E24" s="12"/>
      <c r="G24" s="11"/>
    </row>
    <row r="25" spans="1:9" x14ac:dyDescent="0.25">
      <c r="B25" s="41">
        <v>3</v>
      </c>
      <c r="C25" s="37"/>
      <c r="D25" s="42"/>
      <c r="E25" s="13">
        <v>32</v>
      </c>
    </row>
    <row r="26" spans="1:9" ht="14.25" thickBot="1" x14ac:dyDescent="0.3">
      <c r="B26" s="43">
        <v>4</v>
      </c>
      <c r="C26" s="44"/>
      <c r="D26" s="45"/>
      <c r="E26" s="10"/>
      <c r="G26" s="11"/>
    </row>
    <row r="28" spans="1:9" x14ac:dyDescent="0.25">
      <c r="B28" s="3" t="s">
        <v>9</v>
      </c>
      <c r="E28" s="6">
        <v>47.5</v>
      </c>
      <c r="F28" s="6" t="s">
        <v>5</v>
      </c>
      <c r="G28" s="6">
        <v>33</v>
      </c>
      <c r="H28" s="2" t="s">
        <v>10</v>
      </c>
    </row>
    <row r="30" spans="1:9" s="3" customFormat="1" ht="25.5" x14ac:dyDescent="0.2">
      <c r="C30" s="5" t="s">
        <v>11</v>
      </c>
      <c r="D30" s="14" t="s">
        <v>12</v>
      </c>
      <c r="E30" s="5" t="s">
        <v>13</v>
      </c>
      <c r="F30" s="5" t="s">
        <v>14</v>
      </c>
      <c r="G30" s="5" t="s">
        <v>15</v>
      </c>
      <c r="H30" s="5" t="s">
        <v>16</v>
      </c>
      <c r="I30" s="5" t="s">
        <v>17</v>
      </c>
    </row>
    <row r="31" spans="1:9" ht="4.5" customHeight="1" x14ac:dyDescent="0.25">
      <c r="A31" s="1"/>
    </row>
    <row r="32" spans="1:9" x14ac:dyDescent="0.25">
      <c r="A32" s="3" t="s">
        <v>18</v>
      </c>
      <c r="C32" s="6">
        <f>+G8/G22</f>
        <v>33.333333333333336</v>
      </c>
      <c r="D32" s="15">
        <v>34</v>
      </c>
      <c r="E32" s="6">
        <v>8</v>
      </c>
      <c r="F32" s="5">
        <f>+D32+E32</f>
        <v>42</v>
      </c>
      <c r="G32" s="16">
        <v>16</v>
      </c>
      <c r="H32" s="16">
        <v>10</v>
      </c>
      <c r="I32" s="17">
        <f>+(F32*G32)+(F32*H32)</f>
        <v>1092</v>
      </c>
    </row>
    <row r="33" spans="1:9" ht="4.5" customHeight="1" x14ac:dyDescent="0.25">
      <c r="A33" s="1"/>
    </row>
    <row r="34" spans="1:9" x14ac:dyDescent="0.25">
      <c r="A34" s="3" t="s">
        <v>19</v>
      </c>
      <c r="C34" s="18">
        <f>+(((0.475*0.33)*F32)*5)*2</f>
        <v>65.834999999999994</v>
      </c>
      <c r="F34" s="5">
        <v>1</v>
      </c>
      <c r="G34" s="16"/>
      <c r="H34" s="19">
        <f>+F35</f>
        <v>550</v>
      </c>
      <c r="I34" s="17">
        <f>+(F34*G34)+(F34*H34)</f>
        <v>550</v>
      </c>
    </row>
    <row r="35" spans="1:9" x14ac:dyDescent="0.25">
      <c r="A35" s="2" t="s">
        <v>30</v>
      </c>
      <c r="F35" s="20">
        <v>550</v>
      </c>
    </row>
    <row r="36" spans="1:9" ht="4.5" customHeight="1" x14ac:dyDescent="0.25">
      <c r="A36" s="1"/>
    </row>
    <row r="37" spans="1:9" x14ac:dyDescent="0.25">
      <c r="A37" s="3" t="s">
        <v>20</v>
      </c>
      <c r="B37" s="18">
        <f>+(I55/100)*2</f>
        <v>92.46</v>
      </c>
      <c r="F37" s="5">
        <v>1</v>
      </c>
      <c r="G37" s="16"/>
      <c r="H37" s="16">
        <v>100</v>
      </c>
      <c r="I37" s="17">
        <f>+(F37*G37)+(F37*H37)</f>
        <v>100</v>
      </c>
    </row>
    <row r="38" spans="1:9" ht="4.5" customHeight="1" x14ac:dyDescent="0.25">
      <c r="A38" s="1"/>
    </row>
    <row r="39" spans="1:9" x14ac:dyDescent="0.25">
      <c r="A39" s="3" t="s">
        <v>41</v>
      </c>
      <c r="F39" s="5">
        <v>1</v>
      </c>
      <c r="G39" s="16">
        <v>0</v>
      </c>
      <c r="H39" s="19">
        <f>+F35</f>
        <v>550</v>
      </c>
      <c r="I39" s="17">
        <f>+(F39*G39)+(F39*H39)</f>
        <v>550</v>
      </c>
    </row>
    <row r="40" spans="1:9" ht="4.5" customHeight="1" x14ac:dyDescent="0.25">
      <c r="A40" s="1"/>
    </row>
    <row r="41" spans="1:9" x14ac:dyDescent="0.25">
      <c r="A41" s="3" t="s">
        <v>42</v>
      </c>
      <c r="F41" s="5">
        <v>1</v>
      </c>
      <c r="G41" s="16">
        <v>0</v>
      </c>
      <c r="H41" s="16">
        <v>300</v>
      </c>
      <c r="I41" s="17">
        <f>+(F41*G41)+(F41*H41)</f>
        <v>300</v>
      </c>
    </row>
    <row r="42" spans="1:9" ht="4.5" customHeight="1" x14ac:dyDescent="0.25">
      <c r="A42" s="1"/>
    </row>
    <row r="43" spans="1:9" x14ac:dyDescent="0.25">
      <c r="A43" s="3" t="s">
        <v>40</v>
      </c>
      <c r="F43" s="5">
        <v>1</v>
      </c>
      <c r="G43" s="16">
        <v>145</v>
      </c>
      <c r="H43" s="16">
        <v>145</v>
      </c>
      <c r="I43" s="17">
        <f>+(F43*G43)+(F43*H43)</f>
        <v>290</v>
      </c>
    </row>
    <row r="44" spans="1:9" ht="4.5" customHeight="1" x14ac:dyDescent="0.25">
      <c r="A44" s="1"/>
    </row>
    <row r="45" spans="1:9" x14ac:dyDescent="0.25">
      <c r="A45" s="3" t="s">
        <v>21</v>
      </c>
      <c r="F45" s="5">
        <v>1</v>
      </c>
      <c r="G45" s="16"/>
      <c r="H45" s="19">
        <v>50</v>
      </c>
      <c r="I45" s="17">
        <f>+(F45*G45)+(F45*H45)</f>
        <v>50</v>
      </c>
    </row>
    <row r="46" spans="1:9" ht="4.5" customHeight="1" x14ac:dyDescent="0.25">
      <c r="A46" s="1"/>
    </row>
    <row r="47" spans="1:9" x14ac:dyDescent="0.25">
      <c r="A47" s="3" t="s">
        <v>22</v>
      </c>
      <c r="F47" s="5">
        <v>1</v>
      </c>
      <c r="G47" s="16"/>
      <c r="H47" s="19">
        <v>150</v>
      </c>
      <c r="I47" s="17">
        <f>+(F47*G47)+(F47*H47)</f>
        <v>150</v>
      </c>
    </row>
    <row r="48" spans="1:9" ht="4.5" customHeight="1" x14ac:dyDescent="0.25">
      <c r="A48" s="1"/>
    </row>
    <row r="52" spans="4:9" x14ac:dyDescent="0.25">
      <c r="D52" s="21"/>
      <c r="E52" s="22"/>
      <c r="F52" s="23"/>
      <c r="H52" s="1" t="s">
        <v>23</v>
      </c>
      <c r="I52" s="24">
        <f>SUM(I32:I51)</f>
        <v>3082</v>
      </c>
    </row>
    <row r="53" spans="4:9" x14ac:dyDescent="0.25">
      <c r="D53" s="21"/>
      <c r="E53" s="21"/>
      <c r="F53" s="21"/>
      <c r="H53" s="1" t="s">
        <v>24</v>
      </c>
      <c r="I53" s="25">
        <v>1.5</v>
      </c>
    </row>
    <row r="54" spans="4:9" x14ac:dyDescent="0.25">
      <c r="D54" s="21"/>
      <c r="E54" s="21"/>
      <c r="F54" s="21"/>
      <c r="H54" s="1"/>
      <c r="I54" s="6"/>
    </row>
    <row r="55" spans="4:9" x14ac:dyDescent="0.25">
      <c r="D55" s="21"/>
      <c r="E55" s="26"/>
      <c r="F55" s="27"/>
      <c r="G55" s="28"/>
      <c r="H55" s="29" t="s">
        <v>25</v>
      </c>
      <c r="I55" s="30">
        <f>+I52*I53</f>
        <v>4623</v>
      </c>
    </row>
    <row r="56" spans="4:9" x14ac:dyDescent="0.25">
      <c r="D56" s="21"/>
      <c r="E56" s="26"/>
      <c r="F56" s="27"/>
      <c r="G56" s="28"/>
      <c r="H56" s="29" t="s">
        <v>26</v>
      </c>
      <c r="I56" s="30">
        <f>+I55/H8</f>
        <v>23.114999999999998</v>
      </c>
    </row>
    <row r="58" spans="4:9" x14ac:dyDescent="0.25">
      <c r="H58" s="1" t="s">
        <v>24</v>
      </c>
      <c r="I58" s="31">
        <f>+I55-I52</f>
        <v>1541</v>
      </c>
    </row>
    <row r="59" spans="4:9" x14ac:dyDescent="0.25">
      <c r="G59" s="32"/>
      <c r="H59" s="33" t="s">
        <v>27</v>
      </c>
      <c r="I59" s="34">
        <f>+(I55/100)*2.5</f>
        <v>115.57499999999999</v>
      </c>
    </row>
  </sheetData>
  <mergeCells count="1">
    <mergeCell ref="B22:E22"/>
  </mergeCells>
  <pageMargins left="0.70866141732283472" right="0.70866141732283472" top="0.74803149606299213" bottom="0.74803149606299213" header="0.31496062992125984" footer="0.31496062992125984"/>
  <pageSetup scale="6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9"/>
  <sheetViews>
    <sheetView topLeftCell="A47" workbookViewId="0">
      <selection activeCell="C67" sqref="C67"/>
    </sheetView>
  </sheetViews>
  <sheetFormatPr baseColWidth="10" defaultRowHeight="13.5" x14ac:dyDescent="0.25"/>
  <cols>
    <col min="1" max="1" width="15.28515625" style="2" customWidth="1"/>
    <col min="2" max="2" width="11.42578125" style="2"/>
    <col min="3" max="3" width="11" style="2" customWidth="1"/>
    <col min="4" max="4" width="11.42578125" style="2"/>
    <col min="5" max="8" width="11.140625" style="2" customWidth="1"/>
    <col min="9" max="9" width="13.140625" style="2" customWidth="1"/>
    <col min="10" max="16384" width="11.42578125" style="2"/>
  </cols>
  <sheetData>
    <row r="1" spans="1:8" x14ac:dyDescent="0.25">
      <c r="A1" s="1" t="s">
        <v>0</v>
      </c>
      <c r="B1" s="2" t="s">
        <v>31</v>
      </c>
    </row>
    <row r="2" spans="1:8" x14ac:dyDescent="0.25">
      <c r="A2" s="1"/>
    </row>
    <row r="3" spans="1:8" x14ac:dyDescent="0.25">
      <c r="A3" s="1" t="s">
        <v>1</v>
      </c>
      <c r="B3" s="3" t="s">
        <v>32</v>
      </c>
    </row>
    <row r="4" spans="1:8" ht="4.5" customHeight="1" x14ac:dyDescent="0.25">
      <c r="A4" s="1"/>
    </row>
    <row r="5" spans="1:8" x14ac:dyDescent="0.25">
      <c r="A5" s="1" t="s">
        <v>2</v>
      </c>
      <c r="B5" s="4" t="s">
        <v>33</v>
      </c>
    </row>
    <row r="6" spans="1:8" x14ac:dyDescent="0.25">
      <c r="A6" s="3"/>
    </row>
    <row r="7" spans="1:8" ht="26.25" x14ac:dyDescent="0.25">
      <c r="A7" s="3" t="s">
        <v>3</v>
      </c>
      <c r="G7" s="35" t="s">
        <v>29</v>
      </c>
      <c r="H7" s="5" t="s">
        <v>28</v>
      </c>
    </row>
    <row r="8" spans="1:8" x14ac:dyDescent="0.25">
      <c r="B8" s="3" t="s">
        <v>34</v>
      </c>
      <c r="G8" s="5">
        <f>+H8*2</f>
        <v>400</v>
      </c>
      <c r="H8" s="5">
        <v>200</v>
      </c>
    </row>
    <row r="9" spans="1:8" x14ac:dyDescent="0.25">
      <c r="B9" s="2" t="s">
        <v>35</v>
      </c>
    </row>
    <row r="10" spans="1:8" x14ac:dyDescent="0.25">
      <c r="B10" s="2" t="s">
        <v>43</v>
      </c>
    </row>
    <row r="11" spans="1:8" x14ac:dyDescent="0.25">
      <c r="B11" s="2" t="s">
        <v>37</v>
      </c>
    </row>
    <row r="12" spans="1:8" x14ac:dyDescent="0.25">
      <c r="B12" s="2" t="s">
        <v>44</v>
      </c>
    </row>
    <row r="16" spans="1:8" x14ac:dyDescent="0.25">
      <c r="B16" s="1" t="s">
        <v>4</v>
      </c>
      <c r="C16" s="5">
        <v>44</v>
      </c>
      <c r="D16" s="5" t="s">
        <v>5</v>
      </c>
      <c r="E16" s="5">
        <v>32</v>
      </c>
      <c r="F16" s="6"/>
    </row>
    <row r="17" spans="1:9" x14ac:dyDescent="0.25">
      <c r="B17" s="1" t="s">
        <v>6</v>
      </c>
      <c r="C17" s="7">
        <v>10</v>
      </c>
      <c r="D17" s="7" t="s">
        <v>5</v>
      </c>
      <c r="E17" s="7">
        <v>10</v>
      </c>
      <c r="F17" s="6"/>
    </row>
    <row r="18" spans="1:9" x14ac:dyDescent="0.25">
      <c r="C18" s="8">
        <f>+C16/C17</f>
        <v>4.4000000000000004</v>
      </c>
      <c r="D18" s="6"/>
      <c r="E18" s="8">
        <f>+E16/E17</f>
        <v>3.2</v>
      </c>
      <c r="F18" s="6">
        <v>12</v>
      </c>
    </row>
    <row r="19" spans="1:9" x14ac:dyDescent="0.25">
      <c r="C19" s="8">
        <f>+E16/C17</f>
        <v>3.2</v>
      </c>
      <c r="D19" s="6"/>
      <c r="E19" s="8">
        <f>+C16/E17</f>
        <v>4.4000000000000004</v>
      </c>
      <c r="F19" s="5">
        <v>12</v>
      </c>
    </row>
    <row r="21" spans="1:9" s="3" customFormat="1" ht="12.75" x14ac:dyDescent="0.2">
      <c r="B21" s="3" t="s">
        <v>7</v>
      </c>
    </row>
    <row r="22" spans="1:9" ht="14.25" thickBot="1" x14ac:dyDescent="0.3">
      <c r="B22" s="46">
        <v>44</v>
      </c>
      <c r="C22" s="46"/>
      <c r="D22" s="46"/>
      <c r="E22" s="46"/>
      <c r="F22" s="9"/>
      <c r="G22" s="5">
        <v>12</v>
      </c>
      <c r="H22" s="3" t="s">
        <v>8</v>
      </c>
    </row>
    <row r="23" spans="1:9" x14ac:dyDescent="0.25">
      <c r="B23" s="38">
        <v>1</v>
      </c>
      <c r="C23" s="39">
        <v>2</v>
      </c>
      <c r="D23" s="40">
        <v>3</v>
      </c>
      <c r="E23" s="10"/>
      <c r="G23" s="11"/>
    </row>
    <row r="24" spans="1:9" x14ac:dyDescent="0.25">
      <c r="B24" s="41">
        <v>2</v>
      </c>
      <c r="C24" s="36"/>
      <c r="D24" s="42"/>
      <c r="E24" s="12"/>
      <c r="G24" s="11"/>
    </row>
    <row r="25" spans="1:9" x14ac:dyDescent="0.25">
      <c r="B25" s="41">
        <v>3</v>
      </c>
      <c r="C25" s="37"/>
      <c r="D25" s="42"/>
      <c r="E25" s="13">
        <v>32</v>
      </c>
    </row>
    <row r="26" spans="1:9" ht="14.25" thickBot="1" x14ac:dyDescent="0.3">
      <c r="B26" s="43">
        <v>4</v>
      </c>
      <c r="C26" s="44"/>
      <c r="D26" s="45"/>
      <c r="E26" s="10"/>
      <c r="G26" s="11"/>
    </row>
    <row r="28" spans="1:9" x14ac:dyDescent="0.25">
      <c r="B28" s="3" t="s">
        <v>9</v>
      </c>
      <c r="E28" s="6">
        <v>47.5</v>
      </c>
      <c r="F28" s="6" t="s">
        <v>5</v>
      </c>
      <c r="G28" s="6">
        <v>33</v>
      </c>
      <c r="H28" s="2" t="s">
        <v>10</v>
      </c>
    </row>
    <row r="30" spans="1:9" s="3" customFormat="1" ht="25.5" x14ac:dyDescent="0.2">
      <c r="C30" s="5" t="s">
        <v>11</v>
      </c>
      <c r="D30" s="14" t="s">
        <v>12</v>
      </c>
      <c r="E30" s="5" t="s">
        <v>13</v>
      </c>
      <c r="F30" s="5" t="s">
        <v>14</v>
      </c>
      <c r="G30" s="5" t="s">
        <v>15</v>
      </c>
      <c r="H30" s="5" t="s">
        <v>16</v>
      </c>
      <c r="I30" s="5" t="s">
        <v>17</v>
      </c>
    </row>
    <row r="31" spans="1:9" ht="4.5" customHeight="1" x14ac:dyDescent="0.25">
      <c r="A31" s="1"/>
    </row>
    <row r="32" spans="1:9" x14ac:dyDescent="0.25">
      <c r="A32" s="3" t="s">
        <v>18</v>
      </c>
      <c r="C32" s="6">
        <f>+G8/G22</f>
        <v>33.333333333333336</v>
      </c>
      <c r="D32" s="15">
        <v>34</v>
      </c>
      <c r="E32" s="6">
        <v>8</v>
      </c>
      <c r="F32" s="5">
        <f>+D32+E32</f>
        <v>42</v>
      </c>
      <c r="G32" s="16">
        <v>16</v>
      </c>
      <c r="H32" s="16">
        <v>10</v>
      </c>
      <c r="I32" s="17">
        <f>+(F32*G32)+(F32*H32)</f>
        <v>1092</v>
      </c>
    </row>
    <row r="33" spans="1:9" ht="4.5" customHeight="1" x14ac:dyDescent="0.25">
      <c r="A33" s="1"/>
    </row>
    <row r="34" spans="1:9" x14ac:dyDescent="0.25">
      <c r="A34" s="3" t="s">
        <v>19</v>
      </c>
      <c r="C34" s="18">
        <f>+(((0.475*0.33)*F32)*5)*2</f>
        <v>65.834999999999994</v>
      </c>
      <c r="F34" s="5">
        <v>0</v>
      </c>
      <c r="G34" s="16"/>
      <c r="H34" s="19">
        <f>+F35</f>
        <v>550</v>
      </c>
      <c r="I34" s="17">
        <f>+(F34*G34)+(F34*H34)</f>
        <v>0</v>
      </c>
    </row>
    <row r="35" spans="1:9" x14ac:dyDescent="0.25">
      <c r="A35" s="2" t="s">
        <v>30</v>
      </c>
      <c r="F35" s="20">
        <v>550</v>
      </c>
    </row>
    <row r="36" spans="1:9" ht="4.5" customHeight="1" x14ac:dyDescent="0.25">
      <c r="A36" s="1"/>
    </row>
    <row r="37" spans="1:9" x14ac:dyDescent="0.25">
      <c r="A37" s="3" t="s">
        <v>20</v>
      </c>
      <c r="B37" s="18">
        <f>+(I55/100)*2</f>
        <v>75.209999999999994</v>
      </c>
      <c r="F37" s="5">
        <v>1</v>
      </c>
      <c r="G37" s="16"/>
      <c r="H37" s="16">
        <v>75</v>
      </c>
      <c r="I37" s="17">
        <f>+(F37*G37)+(F37*H37)</f>
        <v>75</v>
      </c>
    </row>
    <row r="38" spans="1:9" ht="4.5" customHeight="1" x14ac:dyDescent="0.25">
      <c r="A38" s="1"/>
    </row>
    <row r="39" spans="1:9" x14ac:dyDescent="0.25">
      <c r="A39" s="3" t="s">
        <v>41</v>
      </c>
      <c r="F39" s="5">
        <v>1</v>
      </c>
      <c r="G39" s="16">
        <v>0</v>
      </c>
      <c r="H39" s="19">
        <f>+F35</f>
        <v>550</v>
      </c>
      <c r="I39" s="17">
        <f>+(F39*G39)+(F39*H39)</f>
        <v>550</v>
      </c>
    </row>
    <row r="40" spans="1:9" ht="4.5" customHeight="1" x14ac:dyDescent="0.25">
      <c r="A40" s="1"/>
    </row>
    <row r="41" spans="1:9" x14ac:dyDescent="0.25">
      <c r="A41" s="3" t="s">
        <v>42</v>
      </c>
      <c r="F41" s="5">
        <v>1</v>
      </c>
      <c r="G41" s="16">
        <v>0</v>
      </c>
      <c r="H41" s="16">
        <v>300</v>
      </c>
      <c r="I41" s="17">
        <f>+(F41*G41)+(F41*H41)</f>
        <v>300</v>
      </c>
    </row>
    <row r="42" spans="1:9" ht="4.5" customHeight="1" x14ac:dyDescent="0.25">
      <c r="A42" s="1"/>
    </row>
    <row r="43" spans="1:9" x14ac:dyDescent="0.25">
      <c r="A43" s="3" t="s">
        <v>40</v>
      </c>
      <c r="F43" s="5">
        <v>1</v>
      </c>
      <c r="G43" s="16">
        <v>145</v>
      </c>
      <c r="H43" s="16">
        <v>145</v>
      </c>
      <c r="I43" s="17">
        <f>+(F43*G43)+(F43*H43)</f>
        <v>290</v>
      </c>
    </row>
    <row r="44" spans="1:9" ht="4.5" customHeight="1" x14ac:dyDescent="0.25">
      <c r="A44" s="1"/>
    </row>
    <row r="45" spans="1:9" x14ac:dyDescent="0.25">
      <c r="A45" s="3" t="s">
        <v>21</v>
      </c>
      <c r="F45" s="5">
        <v>1</v>
      </c>
      <c r="G45" s="16"/>
      <c r="H45" s="19">
        <v>50</v>
      </c>
      <c r="I45" s="17">
        <f>+(F45*G45)+(F45*H45)</f>
        <v>50</v>
      </c>
    </row>
    <row r="46" spans="1:9" ht="4.5" customHeight="1" x14ac:dyDescent="0.25">
      <c r="A46" s="1"/>
    </row>
    <row r="47" spans="1:9" x14ac:dyDescent="0.25">
      <c r="A47" s="3" t="s">
        <v>22</v>
      </c>
      <c r="F47" s="5">
        <v>1</v>
      </c>
      <c r="G47" s="16"/>
      <c r="H47" s="19">
        <v>150</v>
      </c>
      <c r="I47" s="17">
        <f>+(F47*G47)+(F47*H47)</f>
        <v>150</v>
      </c>
    </row>
    <row r="48" spans="1:9" ht="4.5" customHeight="1" x14ac:dyDescent="0.25">
      <c r="A48" s="1"/>
    </row>
    <row r="52" spans="4:9" x14ac:dyDescent="0.25">
      <c r="D52" s="21"/>
      <c r="E52" s="22"/>
      <c r="F52" s="23"/>
      <c r="H52" s="1" t="s">
        <v>23</v>
      </c>
      <c r="I52" s="24">
        <f>SUM(I32:I51)</f>
        <v>2507</v>
      </c>
    </row>
    <row r="53" spans="4:9" x14ac:dyDescent="0.25">
      <c r="D53" s="21"/>
      <c r="E53" s="21"/>
      <c r="F53" s="21"/>
      <c r="H53" s="1" t="s">
        <v>24</v>
      </c>
      <c r="I53" s="25">
        <v>1.5</v>
      </c>
    </row>
    <row r="54" spans="4:9" x14ac:dyDescent="0.25">
      <c r="D54" s="21"/>
      <c r="E54" s="21"/>
      <c r="F54" s="21"/>
      <c r="H54" s="1"/>
      <c r="I54" s="6"/>
    </row>
    <row r="55" spans="4:9" x14ac:dyDescent="0.25">
      <c r="D55" s="21"/>
      <c r="E55" s="26"/>
      <c r="F55" s="27"/>
      <c r="G55" s="28"/>
      <c r="H55" s="29" t="s">
        <v>25</v>
      </c>
      <c r="I55" s="30">
        <f>+I52*I53</f>
        <v>3760.5</v>
      </c>
    </row>
    <row r="56" spans="4:9" x14ac:dyDescent="0.25">
      <c r="D56" s="21"/>
      <c r="E56" s="26"/>
      <c r="F56" s="27"/>
      <c r="G56" s="28"/>
      <c r="H56" s="29" t="s">
        <v>26</v>
      </c>
      <c r="I56" s="30">
        <f>+I55/H8</f>
        <v>18.802499999999998</v>
      </c>
    </row>
    <row r="58" spans="4:9" x14ac:dyDescent="0.25">
      <c r="H58" s="1" t="s">
        <v>24</v>
      </c>
      <c r="I58" s="31">
        <f>+I55-I52</f>
        <v>1253.5</v>
      </c>
    </row>
    <row r="59" spans="4:9" x14ac:dyDescent="0.25">
      <c r="G59" s="32"/>
      <c r="H59" s="33" t="s">
        <v>27</v>
      </c>
      <c r="I59" s="34">
        <f>+(I55/100)*2.5</f>
        <v>94.012499999999989</v>
      </c>
    </row>
  </sheetData>
  <mergeCells count="1">
    <mergeCell ref="B22:E22"/>
  </mergeCells>
  <pageMargins left="0.70866141732283472" right="0.70866141732283472" top="0.74803149606299213" bottom="0.74803149606299213" header="0.31496062992125984" footer="0.31496062992125984"/>
  <pageSetup scale="6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9"/>
  <sheetViews>
    <sheetView topLeftCell="A28" workbookViewId="0">
      <selection activeCell="B12" sqref="B8:B12"/>
    </sheetView>
  </sheetViews>
  <sheetFormatPr baseColWidth="10" defaultRowHeight="13.5" x14ac:dyDescent="0.25"/>
  <cols>
    <col min="1" max="1" width="15.28515625" style="2" customWidth="1"/>
    <col min="2" max="2" width="11.42578125" style="2"/>
    <col min="3" max="3" width="11" style="2" customWidth="1"/>
    <col min="4" max="4" width="11.42578125" style="2"/>
    <col min="5" max="8" width="11.140625" style="2" customWidth="1"/>
    <col min="9" max="9" width="13.140625" style="2" customWidth="1"/>
    <col min="10" max="16384" width="11.42578125" style="2"/>
  </cols>
  <sheetData>
    <row r="1" spans="1:8" x14ac:dyDescent="0.25">
      <c r="A1" s="1" t="s">
        <v>0</v>
      </c>
      <c r="B1" s="2" t="s">
        <v>31</v>
      </c>
    </row>
    <row r="2" spans="1:8" x14ac:dyDescent="0.25">
      <c r="A2" s="1"/>
    </row>
    <row r="3" spans="1:8" x14ac:dyDescent="0.25">
      <c r="A3" s="1" t="s">
        <v>1</v>
      </c>
      <c r="B3" s="3" t="s">
        <v>32</v>
      </c>
    </row>
    <row r="4" spans="1:8" ht="4.5" customHeight="1" x14ac:dyDescent="0.25">
      <c r="A4" s="1"/>
    </row>
    <row r="5" spans="1:8" x14ac:dyDescent="0.25">
      <c r="A5" s="1" t="s">
        <v>2</v>
      </c>
      <c r="B5" s="4" t="s">
        <v>33</v>
      </c>
    </row>
    <row r="6" spans="1:8" x14ac:dyDescent="0.25">
      <c r="A6" s="3"/>
    </row>
    <row r="7" spans="1:8" ht="26.25" x14ac:dyDescent="0.25">
      <c r="A7" s="3" t="s">
        <v>3</v>
      </c>
      <c r="G7" s="35" t="s">
        <v>29</v>
      </c>
      <c r="H7" s="5" t="s">
        <v>28</v>
      </c>
    </row>
    <row r="8" spans="1:8" x14ac:dyDescent="0.25">
      <c r="B8" s="3" t="s">
        <v>34</v>
      </c>
      <c r="G8" s="5">
        <f>+H8*2</f>
        <v>200</v>
      </c>
      <c r="H8" s="5">
        <v>100</v>
      </c>
    </row>
    <row r="9" spans="1:8" x14ac:dyDescent="0.25">
      <c r="B9" s="2" t="s">
        <v>35</v>
      </c>
    </row>
    <row r="10" spans="1:8" x14ac:dyDescent="0.25">
      <c r="B10" s="2" t="s">
        <v>43</v>
      </c>
    </row>
    <row r="11" spans="1:8" x14ac:dyDescent="0.25">
      <c r="B11" s="2" t="s">
        <v>37</v>
      </c>
    </row>
    <row r="12" spans="1:8" x14ac:dyDescent="0.25">
      <c r="B12" s="2" t="s">
        <v>44</v>
      </c>
    </row>
    <row r="16" spans="1:8" x14ac:dyDescent="0.25">
      <c r="B16" s="1" t="s">
        <v>4</v>
      </c>
      <c r="C16" s="5">
        <v>44</v>
      </c>
      <c r="D16" s="5" t="s">
        <v>5</v>
      </c>
      <c r="E16" s="5">
        <v>32</v>
      </c>
      <c r="F16" s="6"/>
    </row>
    <row r="17" spans="1:9" x14ac:dyDescent="0.25">
      <c r="B17" s="1" t="s">
        <v>6</v>
      </c>
      <c r="C17" s="7">
        <v>10</v>
      </c>
      <c r="D17" s="7" t="s">
        <v>5</v>
      </c>
      <c r="E17" s="7">
        <v>10</v>
      </c>
      <c r="F17" s="6"/>
    </row>
    <row r="18" spans="1:9" x14ac:dyDescent="0.25">
      <c r="C18" s="8">
        <f>+C16/C17</f>
        <v>4.4000000000000004</v>
      </c>
      <c r="D18" s="6"/>
      <c r="E18" s="8">
        <f>+E16/E17</f>
        <v>3.2</v>
      </c>
      <c r="F18" s="6">
        <v>12</v>
      </c>
    </row>
    <row r="19" spans="1:9" x14ac:dyDescent="0.25">
      <c r="C19" s="8">
        <f>+E16/C17</f>
        <v>3.2</v>
      </c>
      <c r="D19" s="6"/>
      <c r="E19" s="8">
        <f>+C16/E17</f>
        <v>4.4000000000000004</v>
      </c>
      <c r="F19" s="5">
        <v>12</v>
      </c>
    </row>
    <row r="21" spans="1:9" s="3" customFormat="1" ht="12.75" x14ac:dyDescent="0.2">
      <c r="B21" s="3" t="s">
        <v>7</v>
      </c>
    </row>
    <row r="22" spans="1:9" ht="14.25" thickBot="1" x14ac:dyDescent="0.3">
      <c r="B22" s="46">
        <v>44</v>
      </c>
      <c r="C22" s="46"/>
      <c r="D22" s="46"/>
      <c r="E22" s="46"/>
      <c r="F22" s="9"/>
      <c r="G22" s="5">
        <v>12</v>
      </c>
      <c r="H22" s="3" t="s">
        <v>8</v>
      </c>
    </row>
    <row r="23" spans="1:9" x14ac:dyDescent="0.25">
      <c r="B23" s="38">
        <v>1</v>
      </c>
      <c r="C23" s="39">
        <v>2</v>
      </c>
      <c r="D23" s="40">
        <v>3</v>
      </c>
      <c r="E23" s="10"/>
      <c r="G23" s="11"/>
    </row>
    <row r="24" spans="1:9" x14ac:dyDescent="0.25">
      <c r="B24" s="41">
        <v>2</v>
      </c>
      <c r="C24" s="36"/>
      <c r="D24" s="42"/>
      <c r="E24" s="12"/>
      <c r="G24" s="11"/>
    </row>
    <row r="25" spans="1:9" x14ac:dyDescent="0.25">
      <c r="B25" s="41">
        <v>3</v>
      </c>
      <c r="C25" s="37"/>
      <c r="D25" s="42"/>
      <c r="E25" s="13">
        <v>32</v>
      </c>
    </row>
    <row r="26" spans="1:9" ht="14.25" thickBot="1" x14ac:dyDescent="0.3">
      <c r="B26" s="43">
        <v>4</v>
      </c>
      <c r="C26" s="44"/>
      <c r="D26" s="45"/>
      <c r="E26" s="10"/>
      <c r="G26" s="11"/>
    </row>
    <row r="28" spans="1:9" x14ac:dyDescent="0.25">
      <c r="B28" s="3" t="s">
        <v>9</v>
      </c>
      <c r="E28" s="6">
        <v>47.5</v>
      </c>
      <c r="F28" s="6" t="s">
        <v>5</v>
      </c>
      <c r="G28" s="6">
        <v>33</v>
      </c>
      <c r="H28" s="2" t="s">
        <v>10</v>
      </c>
    </row>
    <row r="30" spans="1:9" s="3" customFormat="1" ht="25.5" x14ac:dyDescent="0.2">
      <c r="C30" s="5" t="s">
        <v>11</v>
      </c>
      <c r="D30" s="14" t="s">
        <v>12</v>
      </c>
      <c r="E30" s="5" t="s">
        <v>13</v>
      </c>
      <c r="F30" s="5" t="s">
        <v>14</v>
      </c>
      <c r="G30" s="5" t="s">
        <v>15</v>
      </c>
      <c r="H30" s="5" t="s">
        <v>16</v>
      </c>
      <c r="I30" s="5" t="s">
        <v>17</v>
      </c>
    </row>
    <row r="31" spans="1:9" ht="4.5" customHeight="1" x14ac:dyDescent="0.25">
      <c r="A31" s="1"/>
    </row>
    <row r="32" spans="1:9" x14ac:dyDescent="0.25">
      <c r="A32" s="3" t="s">
        <v>18</v>
      </c>
      <c r="C32" s="6">
        <f>+G8/G22</f>
        <v>16.666666666666668</v>
      </c>
      <c r="D32" s="15">
        <v>17</v>
      </c>
      <c r="E32" s="6">
        <v>8</v>
      </c>
      <c r="F32" s="5">
        <f>+D32+E32</f>
        <v>25</v>
      </c>
      <c r="G32" s="16">
        <v>16</v>
      </c>
      <c r="H32" s="16">
        <v>10</v>
      </c>
      <c r="I32" s="17">
        <f>+(F32*G32)+(F32*H32)</f>
        <v>650</v>
      </c>
    </row>
    <row r="33" spans="1:9" ht="4.5" customHeight="1" x14ac:dyDescent="0.25">
      <c r="A33" s="1"/>
    </row>
    <row r="34" spans="1:9" x14ac:dyDescent="0.25">
      <c r="A34" s="3" t="s">
        <v>19</v>
      </c>
      <c r="C34" s="18">
        <f>+(((0.475*0.33)*F32)*5)*2</f>
        <v>39.1875</v>
      </c>
      <c r="F34" s="5">
        <v>0</v>
      </c>
      <c r="G34" s="16"/>
      <c r="H34" s="19">
        <f>+F35</f>
        <v>550</v>
      </c>
      <c r="I34" s="17">
        <f>+(F34*G34)+(F34*H34)</f>
        <v>0</v>
      </c>
    </row>
    <row r="35" spans="1:9" x14ac:dyDescent="0.25">
      <c r="A35" s="2" t="s">
        <v>30</v>
      </c>
      <c r="F35" s="20">
        <v>550</v>
      </c>
    </row>
    <row r="36" spans="1:9" ht="4.5" customHeight="1" x14ac:dyDescent="0.25">
      <c r="A36" s="1"/>
    </row>
    <row r="37" spans="1:9" x14ac:dyDescent="0.25">
      <c r="A37" s="3" t="s">
        <v>20</v>
      </c>
      <c r="B37" s="18">
        <f>+(I55/100)*2</f>
        <v>61.95</v>
      </c>
      <c r="F37" s="5">
        <v>1</v>
      </c>
      <c r="G37" s="16"/>
      <c r="H37" s="16">
        <v>75</v>
      </c>
      <c r="I37" s="17">
        <f>+(F37*G37)+(F37*H37)</f>
        <v>75</v>
      </c>
    </row>
    <row r="38" spans="1:9" ht="4.5" customHeight="1" x14ac:dyDescent="0.25">
      <c r="A38" s="1"/>
    </row>
    <row r="39" spans="1:9" x14ac:dyDescent="0.25">
      <c r="A39" s="3" t="s">
        <v>41</v>
      </c>
      <c r="F39" s="5">
        <v>1</v>
      </c>
      <c r="G39" s="16">
        <v>0</v>
      </c>
      <c r="H39" s="19">
        <f>+F35</f>
        <v>550</v>
      </c>
      <c r="I39" s="17">
        <f>+(F39*G39)+(F39*H39)</f>
        <v>550</v>
      </c>
    </row>
    <row r="40" spans="1:9" ht="4.5" customHeight="1" x14ac:dyDescent="0.25">
      <c r="A40" s="1"/>
    </row>
    <row r="41" spans="1:9" x14ac:dyDescent="0.25">
      <c r="A41" s="3" t="s">
        <v>42</v>
      </c>
      <c r="F41" s="5">
        <v>1</v>
      </c>
      <c r="G41" s="16">
        <v>0</v>
      </c>
      <c r="H41" s="16">
        <v>300</v>
      </c>
      <c r="I41" s="17">
        <f>+(F41*G41)+(F41*H41)</f>
        <v>300</v>
      </c>
    </row>
    <row r="42" spans="1:9" ht="4.5" customHeight="1" x14ac:dyDescent="0.25">
      <c r="A42" s="1"/>
    </row>
    <row r="43" spans="1:9" x14ac:dyDescent="0.25">
      <c r="A43" s="3" t="s">
        <v>40</v>
      </c>
      <c r="F43" s="5">
        <v>1</v>
      </c>
      <c r="G43" s="16">
        <v>145</v>
      </c>
      <c r="H43" s="16">
        <v>145</v>
      </c>
      <c r="I43" s="17">
        <f>+(F43*G43)+(F43*H43)</f>
        <v>290</v>
      </c>
    </row>
    <row r="44" spans="1:9" ht="4.5" customHeight="1" x14ac:dyDescent="0.25">
      <c r="A44" s="1"/>
    </row>
    <row r="45" spans="1:9" x14ac:dyDescent="0.25">
      <c r="A45" s="3" t="s">
        <v>21</v>
      </c>
      <c r="F45" s="5">
        <v>1</v>
      </c>
      <c r="G45" s="16"/>
      <c r="H45" s="19">
        <v>50</v>
      </c>
      <c r="I45" s="17">
        <f>+(F45*G45)+(F45*H45)</f>
        <v>50</v>
      </c>
    </row>
    <row r="46" spans="1:9" ht="4.5" customHeight="1" x14ac:dyDescent="0.25">
      <c r="A46" s="1"/>
    </row>
    <row r="47" spans="1:9" x14ac:dyDescent="0.25">
      <c r="A47" s="3" t="s">
        <v>22</v>
      </c>
      <c r="F47" s="5">
        <v>1</v>
      </c>
      <c r="G47" s="16"/>
      <c r="H47" s="19">
        <v>150</v>
      </c>
      <c r="I47" s="17">
        <f>+(F47*G47)+(F47*H47)</f>
        <v>150</v>
      </c>
    </row>
    <row r="48" spans="1:9" ht="4.5" customHeight="1" x14ac:dyDescent="0.25">
      <c r="A48" s="1"/>
    </row>
    <row r="52" spans="4:9" x14ac:dyDescent="0.25">
      <c r="D52" s="21"/>
      <c r="E52" s="22"/>
      <c r="F52" s="23"/>
      <c r="H52" s="1" t="s">
        <v>23</v>
      </c>
      <c r="I52" s="24">
        <f>SUM(I32:I51)</f>
        <v>2065</v>
      </c>
    </row>
    <row r="53" spans="4:9" x14ac:dyDescent="0.25">
      <c r="D53" s="21"/>
      <c r="E53" s="21"/>
      <c r="F53" s="21"/>
      <c r="H53" s="1" t="s">
        <v>24</v>
      </c>
      <c r="I53" s="25">
        <v>1.5</v>
      </c>
    </row>
    <row r="54" spans="4:9" x14ac:dyDescent="0.25">
      <c r="D54" s="21"/>
      <c r="E54" s="21"/>
      <c r="F54" s="21"/>
      <c r="H54" s="1"/>
      <c r="I54" s="6"/>
    </row>
    <row r="55" spans="4:9" x14ac:dyDescent="0.25">
      <c r="D55" s="21"/>
      <c r="E55" s="26"/>
      <c r="F55" s="27"/>
      <c r="G55" s="28"/>
      <c r="H55" s="29" t="s">
        <v>25</v>
      </c>
      <c r="I55" s="30">
        <f>+I52*I53</f>
        <v>3097.5</v>
      </c>
    </row>
    <row r="56" spans="4:9" x14ac:dyDescent="0.25">
      <c r="D56" s="21"/>
      <c r="E56" s="26"/>
      <c r="F56" s="27"/>
      <c r="G56" s="28"/>
      <c r="H56" s="29" t="s">
        <v>26</v>
      </c>
      <c r="I56" s="30">
        <f>+I55/H8</f>
        <v>30.975000000000001</v>
      </c>
    </row>
    <row r="58" spans="4:9" x14ac:dyDescent="0.25">
      <c r="H58" s="1" t="s">
        <v>24</v>
      </c>
      <c r="I58" s="31">
        <f>+I55-I52</f>
        <v>1032.5</v>
      </c>
    </row>
    <row r="59" spans="4:9" x14ac:dyDescent="0.25">
      <c r="G59" s="32"/>
      <c r="H59" s="33" t="s">
        <v>27</v>
      </c>
      <c r="I59" s="34">
        <f>+(I55/100)*2.5</f>
        <v>77.4375</v>
      </c>
    </row>
  </sheetData>
  <mergeCells count="1">
    <mergeCell ref="B22:E22"/>
  </mergeCells>
  <pageMargins left="0.70866141732283472" right="0.70866141732283472" top="0.74803149606299213" bottom="0.74803149606299213" header="0.31496062992125984" footer="0.31496062992125984"/>
  <pageSetup scale="6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9"/>
  <sheetViews>
    <sheetView topLeftCell="A28" workbookViewId="0">
      <selection activeCell="B8" sqref="B8:B13"/>
    </sheetView>
  </sheetViews>
  <sheetFormatPr baseColWidth="10" defaultRowHeight="13.5" x14ac:dyDescent="0.25"/>
  <cols>
    <col min="1" max="1" width="15.28515625" style="2" customWidth="1"/>
    <col min="2" max="2" width="11.42578125" style="2"/>
    <col min="3" max="3" width="11" style="2" customWidth="1"/>
    <col min="4" max="4" width="11.42578125" style="2"/>
    <col min="5" max="8" width="11.140625" style="2" customWidth="1"/>
    <col min="9" max="9" width="13.140625" style="2" customWidth="1"/>
    <col min="10" max="16384" width="11.42578125" style="2"/>
  </cols>
  <sheetData>
    <row r="1" spans="1:8" x14ac:dyDescent="0.25">
      <c r="A1" s="1" t="s">
        <v>0</v>
      </c>
      <c r="B1" s="2" t="s">
        <v>31</v>
      </c>
    </row>
    <row r="2" spans="1:8" x14ac:dyDescent="0.25">
      <c r="A2" s="1"/>
    </row>
    <row r="3" spans="1:8" x14ac:dyDescent="0.25">
      <c r="A3" s="1" t="s">
        <v>1</v>
      </c>
      <c r="B3" s="3" t="s">
        <v>32</v>
      </c>
    </row>
    <row r="4" spans="1:8" ht="4.5" customHeight="1" x14ac:dyDescent="0.25">
      <c r="A4" s="1"/>
    </row>
    <row r="5" spans="1:8" x14ac:dyDescent="0.25">
      <c r="A5" s="1" t="s">
        <v>2</v>
      </c>
      <c r="B5" s="4" t="s">
        <v>33</v>
      </c>
    </row>
    <row r="6" spans="1:8" x14ac:dyDescent="0.25">
      <c r="A6" s="3"/>
    </row>
    <row r="7" spans="1:8" ht="26.25" x14ac:dyDescent="0.25">
      <c r="A7" s="3" t="s">
        <v>3</v>
      </c>
      <c r="G7" s="35" t="s">
        <v>29</v>
      </c>
      <c r="H7" s="5" t="s">
        <v>28</v>
      </c>
    </row>
    <row r="8" spans="1:8" x14ac:dyDescent="0.25">
      <c r="B8" s="3" t="s">
        <v>34</v>
      </c>
      <c r="G8" s="5">
        <f>+H8*2</f>
        <v>200</v>
      </c>
      <c r="H8" s="5">
        <v>100</v>
      </c>
    </row>
    <row r="9" spans="1:8" x14ac:dyDescent="0.25">
      <c r="B9" s="2" t="s">
        <v>35</v>
      </c>
    </row>
    <row r="10" spans="1:8" x14ac:dyDescent="0.25">
      <c r="B10" s="2" t="s">
        <v>36</v>
      </c>
    </row>
    <row r="11" spans="1:8" x14ac:dyDescent="0.25">
      <c r="B11" s="2" t="s">
        <v>37</v>
      </c>
    </row>
    <row r="12" spans="1:8" x14ac:dyDescent="0.25">
      <c r="B12" s="2" t="s">
        <v>38</v>
      </c>
    </row>
    <row r="13" spans="1:8" x14ac:dyDescent="0.25">
      <c r="B13" s="2" t="s">
        <v>39</v>
      </c>
    </row>
    <row r="16" spans="1:8" x14ac:dyDescent="0.25">
      <c r="B16" s="1" t="s">
        <v>4</v>
      </c>
      <c r="C16" s="5">
        <v>44</v>
      </c>
      <c r="D16" s="5" t="s">
        <v>5</v>
      </c>
      <c r="E16" s="5">
        <v>32</v>
      </c>
      <c r="F16" s="6"/>
    </row>
    <row r="17" spans="1:9" x14ac:dyDescent="0.25">
      <c r="B17" s="1" t="s">
        <v>6</v>
      </c>
      <c r="C17" s="7">
        <v>10</v>
      </c>
      <c r="D17" s="7" t="s">
        <v>5</v>
      </c>
      <c r="E17" s="7">
        <v>10</v>
      </c>
      <c r="F17" s="6"/>
    </row>
    <row r="18" spans="1:9" x14ac:dyDescent="0.25">
      <c r="C18" s="8">
        <f>+C16/C17</f>
        <v>4.4000000000000004</v>
      </c>
      <c r="D18" s="6"/>
      <c r="E18" s="8">
        <f>+E16/E17</f>
        <v>3.2</v>
      </c>
      <c r="F18" s="6">
        <v>12</v>
      </c>
    </row>
    <row r="19" spans="1:9" x14ac:dyDescent="0.25">
      <c r="C19" s="8">
        <f>+E16/C17</f>
        <v>3.2</v>
      </c>
      <c r="D19" s="6"/>
      <c r="E19" s="8">
        <f>+C16/E17</f>
        <v>4.4000000000000004</v>
      </c>
      <c r="F19" s="5">
        <v>12</v>
      </c>
    </row>
    <row r="21" spans="1:9" s="3" customFormat="1" ht="12.75" x14ac:dyDescent="0.2">
      <c r="B21" s="3" t="s">
        <v>7</v>
      </c>
    </row>
    <row r="22" spans="1:9" ht="14.25" thickBot="1" x14ac:dyDescent="0.3">
      <c r="B22" s="46">
        <v>44</v>
      </c>
      <c r="C22" s="46"/>
      <c r="D22" s="46"/>
      <c r="E22" s="46"/>
      <c r="F22" s="9"/>
      <c r="G22" s="5">
        <v>12</v>
      </c>
      <c r="H22" s="3" t="s">
        <v>8</v>
      </c>
    </row>
    <row r="23" spans="1:9" x14ac:dyDescent="0.25">
      <c r="B23" s="38">
        <v>1</v>
      </c>
      <c r="C23" s="39">
        <v>2</v>
      </c>
      <c r="D23" s="40">
        <v>3</v>
      </c>
      <c r="E23" s="10"/>
      <c r="G23" s="11"/>
    </row>
    <row r="24" spans="1:9" x14ac:dyDescent="0.25">
      <c r="B24" s="41">
        <v>2</v>
      </c>
      <c r="C24" s="36"/>
      <c r="D24" s="42"/>
      <c r="E24" s="12"/>
      <c r="G24" s="11"/>
    </row>
    <row r="25" spans="1:9" x14ac:dyDescent="0.25">
      <c r="B25" s="41">
        <v>3</v>
      </c>
      <c r="C25" s="37"/>
      <c r="D25" s="42"/>
      <c r="E25" s="13">
        <v>32</v>
      </c>
    </row>
    <row r="26" spans="1:9" ht="14.25" thickBot="1" x14ac:dyDescent="0.3">
      <c r="B26" s="43">
        <v>4</v>
      </c>
      <c r="C26" s="44"/>
      <c r="D26" s="45"/>
      <c r="E26" s="10"/>
      <c r="G26" s="11"/>
    </row>
    <row r="28" spans="1:9" x14ac:dyDescent="0.25">
      <c r="B28" s="3" t="s">
        <v>9</v>
      </c>
      <c r="E28" s="6">
        <v>47.5</v>
      </c>
      <c r="F28" s="6" t="s">
        <v>5</v>
      </c>
      <c r="G28" s="6">
        <v>33</v>
      </c>
      <c r="H28" s="2" t="s">
        <v>10</v>
      </c>
    </row>
    <row r="30" spans="1:9" s="3" customFormat="1" ht="25.5" x14ac:dyDescent="0.2">
      <c r="C30" s="5" t="s">
        <v>11</v>
      </c>
      <c r="D30" s="14" t="s">
        <v>12</v>
      </c>
      <c r="E30" s="5" t="s">
        <v>13</v>
      </c>
      <c r="F30" s="5" t="s">
        <v>14</v>
      </c>
      <c r="G30" s="5" t="s">
        <v>15</v>
      </c>
      <c r="H30" s="5" t="s">
        <v>16</v>
      </c>
      <c r="I30" s="5" t="s">
        <v>17</v>
      </c>
    </row>
    <row r="31" spans="1:9" ht="4.5" customHeight="1" x14ac:dyDescent="0.25">
      <c r="A31" s="1"/>
    </row>
    <row r="32" spans="1:9" x14ac:dyDescent="0.25">
      <c r="A32" s="3" t="s">
        <v>18</v>
      </c>
      <c r="C32" s="6">
        <f>+G8/G22</f>
        <v>16.666666666666668</v>
      </c>
      <c r="D32" s="15">
        <v>17</v>
      </c>
      <c r="E32" s="6">
        <v>8</v>
      </c>
      <c r="F32" s="5">
        <f>+D32+E32</f>
        <v>25</v>
      </c>
      <c r="G32" s="16">
        <v>16</v>
      </c>
      <c r="H32" s="16">
        <v>10</v>
      </c>
      <c r="I32" s="17">
        <f>+(F32*G32)+(F32*H32)</f>
        <v>650</v>
      </c>
    </row>
    <row r="33" spans="1:9" ht="4.5" customHeight="1" x14ac:dyDescent="0.25">
      <c r="A33" s="1"/>
    </row>
    <row r="34" spans="1:9" x14ac:dyDescent="0.25">
      <c r="A34" s="3" t="s">
        <v>19</v>
      </c>
      <c r="C34" s="18">
        <f>+(((0.475*0.33)*F32)*5)*2</f>
        <v>39.1875</v>
      </c>
      <c r="F34" s="5">
        <v>1</v>
      </c>
      <c r="G34" s="16"/>
      <c r="H34" s="19">
        <f>+F35</f>
        <v>550</v>
      </c>
      <c r="I34" s="17">
        <f>+(F34*G34)+(F34*H34)</f>
        <v>550</v>
      </c>
    </row>
    <row r="35" spans="1:9" x14ac:dyDescent="0.25">
      <c r="A35" s="2" t="s">
        <v>30</v>
      </c>
      <c r="F35" s="20">
        <v>550</v>
      </c>
    </row>
    <row r="36" spans="1:9" ht="4.5" customHeight="1" x14ac:dyDescent="0.25">
      <c r="A36" s="1"/>
    </row>
    <row r="37" spans="1:9" x14ac:dyDescent="0.25">
      <c r="A37" s="3" t="s">
        <v>20</v>
      </c>
      <c r="B37" s="18">
        <f>+(I55/100)*2</f>
        <v>78.45</v>
      </c>
      <c r="F37" s="5">
        <v>1</v>
      </c>
      <c r="G37" s="16"/>
      <c r="H37" s="16">
        <v>75</v>
      </c>
      <c r="I37" s="17">
        <f>+(F37*G37)+(F37*H37)</f>
        <v>75</v>
      </c>
    </row>
    <row r="38" spans="1:9" ht="4.5" customHeight="1" x14ac:dyDescent="0.25">
      <c r="A38" s="1"/>
    </row>
    <row r="39" spans="1:9" x14ac:dyDescent="0.25">
      <c r="A39" s="3" t="s">
        <v>41</v>
      </c>
      <c r="F39" s="5">
        <v>1</v>
      </c>
      <c r="G39" s="16">
        <v>0</v>
      </c>
      <c r="H39" s="19">
        <f>+F35</f>
        <v>550</v>
      </c>
      <c r="I39" s="17">
        <f>+(F39*G39)+(F39*H39)</f>
        <v>550</v>
      </c>
    </row>
    <row r="40" spans="1:9" ht="4.5" customHeight="1" x14ac:dyDescent="0.25">
      <c r="A40" s="1"/>
    </row>
    <row r="41" spans="1:9" x14ac:dyDescent="0.25">
      <c r="A41" s="3" t="s">
        <v>42</v>
      </c>
      <c r="F41" s="5">
        <v>1</v>
      </c>
      <c r="G41" s="16">
        <v>0</v>
      </c>
      <c r="H41" s="16">
        <v>300</v>
      </c>
      <c r="I41" s="17">
        <f>+(F41*G41)+(F41*H41)</f>
        <v>300</v>
      </c>
    </row>
    <row r="42" spans="1:9" ht="4.5" customHeight="1" x14ac:dyDescent="0.25">
      <c r="A42" s="1"/>
    </row>
    <row r="43" spans="1:9" x14ac:dyDescent="0.25">
      <c r="A43" s="3" t="s">
        <v>40</v>
      </c>
      <c r="F43" s="5">
        <v>1</v>
      </c>
      <c r="G43" s="16">
        <v>145</v>
      </c>
      <c r="H43" s="16">
        <v>145</v>
      </c>
      <c r="I43" s="17">
        <f>+(F43*G43)+(F43*H43)</f>
        <v>290</v>
      </c>
    </row>
    <row r="44" spans="1:9" ht="4.5" customHeight="1" x14ac:dyDescent="0.25">
      <c r="A44" s="1"/>
    </row>
    <row r="45" spans="1:9" x14ac:dyDescent="0.25">
      <c r="A45" s="3" t="s">
        <v>21</v>
      </c>
      <c r="F45" s="5">
        <v>1</v>
      </c>
      <c r="G45" s="16"/>
      <c r="H45" s="19">
        <v>50</v>
      </c>
      <c r="I45" s="17">
        <f>+(F45*G45)+(F45*H45)</f>
        <v>50</v>
      </c>
    </row>
    <row r="46" spans="1:9" ht="4.5" customHeight="1" x14ac:dyDescent="0.25">
      <c r="A46" s="1"/>
    </row>
    <row r="47" spans="1:9" x14ac:dyDescent="0.25">
      <c r="A47" s="3" t="s">
        <v>22</v>
      </c>
      <c r="F47" s="5">
        <v>1</v>
      </c>
      <c r="G47" s="16"/>
      <c r="H47" s="19">
        <v>150</v>
      </c>
      <c r="I47" s="17">
        <f>+(F47*G47)+(F47*H47)</f>
        <v>150</v>
      </c>
    </row>
    <row r="48" spans="1:9" ht="4.5" customHeight="1" x14ac:dyDescent="0.25">
      <c r="A48" s="1"/>
    </row>
    <row r="52" spans="4:9" x14ac:dyDescent="0.25">
      <c r="D52" s="21"/>
      <c r="E52" s="22"/>
      <c r="F52" s="23"/>
      <c r="H52" s="1" t="s">
        <v>23</v>
      </c>
      <c r="I52" s="24">
        <f>SUM(I32:I51)</f>
        <v>2615</v>
      </c>
    </row>
    <row r="53" spans="4:9" x14ac:dyDescent="0.25">
      <c r="D53" s="21"/>
      <c r="E53" s="21"/>
      <c r="F53" s="21"/>
      <c r="H53" s="1" t="s">
        <v>24</v>
      </c>
      <c r="I53" s="25">
        <v>1.5</v>
      </c>
    </row>
    <row r="54" spans="4:9" x14ac:dyDescent="0.25">
      <c r="D54" s="21"/>
      <c r="E54" s="21"/>
      <c r="F54" s="21"/>
      <c r="H54" s="1"/>
      <c r="I54" s="6"/>
    </row>
    <row r="55" spans="4:9" x14ac:dyDescent="0.25">
      <c r="D55" s="21"/>
      <c r="E55" s="26"/>
      <c r="F55" s="27"/>
      <c r="G55" s="28"/>
      <c r="H55" s="29" t="s">
        <v>25</v>
      </c>
      <c r="I55" s="30">
        <f>+I52*I53</f>
        <v>3922.5</v>
      </c>
    </row>
    <row r="56" spans="4:9" x14ac:dyDescent="0.25">
      <c r="D56" s="21"/>
      <c r="E56" s="26"/>
      <c r="F56" s="27"/>
      <c r="G56" s="28"/>
      <c r="H56" s="29" t="s">
        <v>26</v>
      </c>
      <c r="I56" s="30">
        <f>+I55/H8</f>
        <v>39.225000000000001</v>
      </c>
    </row>
    <row r="58" spans="4:9" x14ac:dyDescent="0.25">
      <c r="H58" s="1" t="s">
        <v>24</v>
      </c>
      <c r="I58" s="31">
        <f>+I55-I52</f>
        <v>1307.5</v>
      </c>
    </row>
    <row r="59" spans="4:9" x14ac:dyDescent="0.25">
      <c r="G59" s="32"/>
      <c r="H59" s="33" t="s">
        <v>27</v>
      </c>
      <c r="I59" s="34">
        <f>+(I55/100)*2.5</f>
        <v>98.0625</v>
      </c>
    </row>
  </sheetData>
  <mergeCells count="1">
    <mergeCell ref="B22:E22"/>
  </mergeCells>
  <pageMargins left="0.70866141732283472" right="0.70866141732283472" top="0.74803149606299213" bottom="0.74803149606299213" header="0.31496062992125984" footer="0.31496062992125984"/>
  <pageSetup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Posavasos sulfa 200 ok</vt:lpstr>
      <vt:lpstr>Posavasos secante 200</vt:lpstr>
      <vt:lpstr>Posavasos secante 100</vt:lpstr>
      <vt:lpstr>Posavasos sulfa 100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cp:lastPrinted>2017-09-01T20:03:29Z</cp:lastPrinted>
  <dcterms:created xsi:type="dcterms:W3CDTF">2017-08-31T17:00:30Z</dcterms:created>
  <dcterms:modified xsi:type="dcterms:W3CDTF">2017-10-09T19:13:18Z</dcterms:modified>
</cp:coreProperties>
</file>