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9875" windowHeight="7725" activeTab="1"/>
  </bookViews>
  <sheets>
    <sheet name="caja 7.5 CAJA" sheetId="1" r:id="rId1"/>
    <sheet name="caja 7.5 TAPA" sheetId="4" r:id="rId2"/>
  </sheets>
  <calcPr calcId="145621"/>
</workbook>
</file>

<file path=xl/calcChain.xml><?xml version="1.0" encoding="utf-8"?>
<calcChain xmlns="http://schemas.openxmlformats.org/spreadsheetml/2006/main">
  <c r="H71" i="4" l="1"/>
  <c r="F75" i="4"/>
  <c r="E75" i="4"/>
  <c r="E74" i="4"/>
  <c r="E73" i="4"/>
  <c r="A75" i="4"/>
  <c r="G68" i="4"/>
  <c r="C58" i="4"/>
  <c r="D74" i="4" l="1"/>
  <c r="E56" i="1"/>
  <c r="H56" i="1" s="1"/>
  <c r="H16" i="1" l="1"/>
  <c r="F16" i="1"/>
  <c r="B71" i="4"/>
  <c r="A71" i="4"/>
  <c r="B70" i="4"/>
  <c r="A70" i="4"/>
  <c r="B69" i="4"/>
  <c r="A69" i="4"/>
  <c r="B68" i="4"/>
  <c r="A68" i="4"/>
  <c r="B67" i="4"/>
  <c r="A67" i="4"/>
  <c r="H59" i="4"/>
  <c r="H58" i="4"/>
  <c r="G57" i="4"/>
  <c r="H57" i="4" s="1"/>
  <c r="E56" i="4"/>
  <c r="H56" i="4" s="1"/>
  <c r="H55" i="4"/>
  <c r="H54" i="4"/>
  <c r="H53" i="4"/>
  <c r="H52" i="4"/>
  <c r="H51" i="4"/>
  <c r="H50" i="4"/>
  <c r="H49" i="4"/>
  <c r="C40" i="4"/>
  <c r="C41" i="4" s="1"/>
  <c r="G44" i="4" s="1"/>
  <c r="E32" i="4"/>
  <c r="E34" i="4" s="1"/>
  <c r="E31" i="4"/>
  <c r="H25" i="4"/>
  <c r="F25" i="4"/>
  <c r="H16" i="4"/>
  <c r="E26" i="4" s="1"/>
  <c r="F16" i="4"/>
  <c r="C26" i="4" s="1"/>
  <c r="C55" i="1"/>
  <c r="B72" i="1"/>
  <c r="A72" i="1"/>
  <c r="B71" i="1"/>
  <c r="A71" i="1"/>
  <c r="B70" i="1"/>
  <c r="A70" i="1"/>
  <c r="B69" i="1"/>
  <c r="A69" i="1"/>
  <c r="B68" i="1"/>
  <c r="A68" i="1"/>
  <c r="H59" i="1"/>
  <c r="H58" i="1"/>
  <c r="H55" i="1"/>
  <c r="H54" i="1"/>
  <c r="H53" i="1"/>
  <c r="H52" i="1"/>
  <c r="H51" i="1"/>
  <c r="H50" i="1"/>
  <c r="H49" i="1"/>
  <c r="C40" i="1"/>
  <c r="C41" i="1" s="1"/>
  <c r="E31" i="1"/>
  <c r="E32" i="1" s="1"/>
  <c r="E34" i="1" s="1"/>
  <c r="E26" i="1"/>
  <c r="E27" i="1" s="1"/>
  <c r="C26" i="1"/>
  <c r="H26" i="1" s="1"/>
  <c r="H25" i="1"/>
  <c r="F25" i="1"/>
  <c r="G43" i="4" l="1"/>
  <c r="H60" i="4"/>
  <c r="B66" i="4" s="1"/>
  <c r="C27" i="4"/>
  <c r="H26" i="4"/>
  <c r="H27" i="4" s="1"/>
  <c r="F26" i="4"/>
  <c r="F27" i="4" s="1"/>
  <c r="E27" i="4"/>
  <c r="E35" i="4"/>
  <c r="B65" i="4" s="1"/>
  <c r="C42" i="4"/>
  <c r="C46" i="4" s="1"/>
  <c r="F26" i="1"/>
  <c r="F27" i="1" s="1"/>
  <c r="H27" i="1"/>
  <c r="C42" i="1"/>
  <c r="C46" i="1" s="1"/>
  <c r="G44" i="1"/>
  <c r="E35" i="1"/>
  <c r="C27" i="1"/>
  <c r="G43" i="1"/>
  <c r="B51" i="4" l="1"/>
  <c r="B73" i="4"/>
  <c r="C73" i="4" s="1"/>
  <c r="B50" i="4"/>
  <c r="B58" i="4" s="1"/>
  <c r="H68" i="4" s="1"/>
  <c r="B66" i="1"/>
  <c r="B50" i="1"/>
  <c r="G57" i="1"/>
  <c r="H57" i="1" s="1"/>
  <c r="H61" i="1" s="1"/>
  <c r="B67" i="1" s="1"/>
  <c r="G69" i="4" l="1"/>
  <c r="G70" i="4" s="1"/>
  <c r="H70" i="4" s="1"/>
  <c r="I53" i="4"/>
  <c r="H69" i="4"/>
  <c r="B74" i="1"/>
  <c r="B51" i="1"/>
  <c r="B58" i="1" s="1"/>
  <c r="B60" i="1" s="1"/>
  <c r="G69" i="1" s="1"/>
  <c r="H69" i="1" s="1"/>
  <c r="C74" i="1" l="1"/>
  <c r="G70" i="1" l="1"/>
  <c r="G71" i="1" s="1"/>
  <c r="H71" i="1" s="1"/>
  <c r="C74" i="4"/>
  <c r="C75" i="4" s="1"/>
  <c r="H70" i="1"/>
</calcChain>
</file>

<file path=xl/sharedStrings.xml><?xml version="1.0" encoding="utf-8"?>
<sst xmlns="http://schemas.openxmlformats.org/spreadsheetml/2006/main" count="219" uniqueCount="97">
  <si>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</si>
  <si>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</si>
  <si>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</si>
  <si>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</si>
  <si>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</si>
  <si>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</si>
  <si>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</si>
  <si>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</si>
  <si>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</si>
  <si>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</si>
  <si>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X</t>
  </si>
  <si>
    <t>por tamaño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</si>
  <si>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</si>
  <si>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</si>
  <si>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</si>
  <si>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</si>
  <si>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</si>
  <si>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</si>
  <si>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</si>
  <si>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</si>
  <si>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</si>
  <si>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</si>
  <si>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</si>
  <si>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</si>
  <si>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</si>
  <si>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</si>
  <si>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</si>
  <si>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</si>
  <si>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</si>
  <si>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</si>
  <si>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</si>
  <si>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</si>
  <si>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</si>
  <si>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</si>
  <si>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</si>
  <si>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</si>
  <si>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</si>
  <si>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</si>
  <si>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</si>
  <si>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</si>
  <si>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</si>
  <si>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</si>
  <si>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</si>
  <si>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</si>
  <si>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</si>
  <si>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</si>
  <si>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</si>
  <si>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</si>
  <si>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</si>
  <si>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</si>
  <si>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</si>
  <si>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</si>
  <si>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</si>
  <si>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lamina y arreglo</t>
  </si>
  <si>
    <t>120 arreglo + 120 lamina</t>
  </si>
  <si>
    <t>Papel</t>
  </si>
  <si>
    <t>Tinta F</t>
  </si>
  <si>
    <t>Tinta V</t>
  </si>
  <si>
    <t>corte</t>
  </si>
  <si>
    <t>Prueba de Color</t>
  </si>
  <si>
    <t>Empaque</t>
  </si>
  <si>
    <t>Mensajeria</t>
  </si>
  <si>
    <t xml:space="preserve">Laminado </t>
  </si>
  <si>
    <t>Total</t>
  </si>
  <si>
    <t>UV brillante Reg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</si>
  <si>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</si>
  <si>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</si>
  <si>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</si>
  <si>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</si>
  <si>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</si>
  <si>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</si>
  <si>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</si>
  <si>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</si>
  <si>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</si>
  <si>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</si>
  <si>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</si>
  <si>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</si>
  <si>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Ganancia %</t>
  </si>
  <si>
    <t>Tout Chocolat</t>
  </si>
  <si>
    <t>Caja Acetat chica</t>
  </si>
  <si>
    <t>tamaño final 7.5 X 7.5 X 3 cm.</t>
  </si>
  <si>
    <t>material acetato</t>
  </si>
  <si>
    <t>terminado suajado y pegado</t>
  </si>
  <si>
    <t>Mica PVC</t>
  </si>
  <si>
    <t>transparente</t>
  </si>
  <si>
    <t>7 pts.</t>
  </si>
  <si>
    <t>arreglo suajado</t>
  </si>
  <si>
    <t>Pegamento</t>
  </si>
  <si>
    <t>pegado</t>
  </si>
  <si>
    <t>suajado</t>
  </si>
  <si>
    <t>18 de enero de 2017.</t>
  </si>
  <si>
    <t>LUMEN</t>
  </si>
  <si>
    <t>BASE</t>
  </si>
  <si>
    <t>TAPA</t>
  </si>
  <si>
    <t>tapa</t>
  </si>
  <si>
    <t>Caja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</si>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</sst>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12" applyNumberFormat="0" applyAlignment="0" applyProtection="0"/>
    <xf numFmtId="0" fontId="14" fillId="5" borderId="13" applyNumberFormat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7" borderId="17" applyNumberFormat="0" applyFont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0" fontId="7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9" fontId="6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left"/>
    </xf>
    <xf numFmtId="0" fontId="11" fillId="0" borderId="0" xfId="0" applyFont="1"/>
    <xf numFmtId="2" fontId="6" fillId="0" borderId="0" xfId="0" applyNumberFormat="1" applyFont="1" applyAlignment="1">
      <alignment horizontal="left"/>
    </xf>
    <xf numFmtId="2" fontId="2" fillId="0" borderId="9" xfId="0" applyNumberFormat="1" applyFont="1" applyBorder="1" applyAlignment="1">
      <alignment horizontal="center"/>
    </xf>
    <xf numFmtId="2" fontId="5" fillId="3" borderId="0" xfId="0" applyNumberFormat="1" applyFont="1" applyFill="1" applyBorder="1" applyAlignment="1">
      <alignment horizontal="center"/>
    </xf>
    <xf numFmtId="2" fontId="21" fillId="8" borderId="0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44" fontId="6" fillId="0" borderId="0" xfId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7" xfId="0" applyNumberFormat="1" applyFont="1" applyBorder="1" applyAlignment="1">
      <alignment horizontal="center"/>
    </xf>
    <xf numFmtId="44" fontId="7" fillId="0" borderId="0" xfId="1" applyFont="1" applyAlignment="1">
      <alignment horizontal="center"/>
    </xf>
    <xf numFmtId="44" fontId="21" fillId="8" borderId="0" xfId="1" applyFont="1" applyFill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topLeftCell="A48" zoomScale="80" zoomScaleNormal="80" workbookViewId="0">
      <selection activeCell="E64" sqref="E6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">
        <v>90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">
        <v>78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6" t="s">
        <v>79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9" t="s">
        <v>80</v>
      </c>
      <c r="D16" s="17"/>
      <c r="E16" s="17"/>
      <c r="F16" s="20">
        <f>2+F19+2</f>
        <v>17.5</v>
      </c>
      <c r="G16" s="21" t="s">
        <v>10</v>
      </c>
      <c r="H16" s="22">
        <f>2+H19+2</f>
        <v>31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9" t="s">
        <v>81</v>
      </c>
      <c r="D17" s="17"/>
      <c r="E17" s="17"/>
      <c r="F17" s="18">
        <v>2</v>
      </c>
      <c r="G17" s="23" t="s">
        <v>11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9" t="s">
        <v>82</v>
      </c>
      <c r="D18" s="17"/>
      <c r="E18" s="17"/>
      <c r="F18" s="20">
        <v>13.6</v>
      </c>
      <c r="G18" s="21" t="s">
        <v>10</v>
      </c>
      <c r="H18" s="22">
        <v>27.2</v>
      </c>
      <c r="I18" s="1" t="s">
        <v>93</v>
      </c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9"/>
      <c r="D19" s="17"/>
      <c r="E19" s="17"/>
      <c r="F19" s="20">
        <v>13.5</v>
      </c>
      <c r="G19" s="21" t="s">
        <v>10</v>
      </c>
      <c r="H19" s="22">
        <v>27</v>
      </c>
      <c r="I19" s="1" t="s">
        <v>92</v>
      </c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9"/>
      <c r="D20" s="17"/>
      <c r="E20" s="17"/>
      <c r="F20" s="20">
        <v>13.6</v>
      </c>
      <c r="G20" s="21" t="s">
        <v>10</v>
      </c>
      <c r="H20" s="22">
        <v>13.6</v>
      </c>
      <c r="I20" s="1" t="s">
        <v>93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9"/>
      <c r="D21" s="17"/>
      <c r="E21" s="17"/>
      <c r="F21" s="20">
        <v>13.5</v>
      </c>
      <c r="G21" s="21" t="s">
        <v>10</v>
      </c>
      <c r="H21" s="22">
        <v>13.5</v>
      </c>
      <c r="I21" s="1" t="s">
        <v>92</v>
      </c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4" t="s">
        <v>83</v>
      </c>
      <c r="D23" s="5" t="s">
        <v>14</v>
      </c>
      <c r="E23" s="25" t="s">
        <v>84</v>
      </c>
      <c r="F23" s="1" t="s">
        <v>85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6">
        <v>56</v>
      </c>
      <c r="D25" s="25" t="s">
        <v>16</v>
      </c>
      <c r="E25" s="27">
        <v>100</v>
      </c>
      <c r="F25" s="28">
        <f>+C25</f>
        <v>56</v>
      </c>
      <c r="G25" s="29" t="s">
        <v>16</v>
      </c>
      <c r="H25" s="29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30">
        <f>+F16</f>
        <v>17.5</v>
      </c>
      <c r="D26" s="31" t="s">
        <v>16</v>
      </c>
      <c r="E26" s="30">
        <f>+H16</f>
        <v>31</v>
      </c>
      <c r="F26" s="32">
        <f>+E26</f>
        <v>31</v>
      </c>
      <c r="G26" s="32" t="s">
        <v>16</v>
      </c>
      <c r="H26" s="32">
        <f>+C26</f>
        <v>17.5</v>
      </c>
      <c r="I26" s="33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4"/>
      <c r="C27" s="35">
        <f>+C25/C26</f>
        <v>3.2</v>
      </c>
      <c r="D27" s="36"/>
      <c r="E27" s="35">
        <f>+E25/E26</f>
        <v>3.225806451612903</v>
      </c>
      <c r="F27" s="35">
        <f>+F25/F26</f>
        <v>1.8064516129032258</v>
      </c>
      <c r="G27" s="36"/>
      <c r="H27" s="35">
        <f>+H25/H26</f>
        <v>5.7142857142857144</v>
      </c>
      <c r="I27" s="33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7"/>
      <c r="C28" s="38"/>
      <c r="D28" s="39">
        <v>9</v>
      </c>
      <c r="E28" s="40"/>
      <c r="F28" s="41"/>
      <c r="G28" s="42">
        <v>5</v>
      </c>
      <c r="H28" s="43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4"/>
      <c r="C29" s="33"/>
      <c r="G29" s="44"/>
      <c r="H29" s="33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8" t="s">
        <v>21</v>
      </c>
      <c r="B30" s="28" t="s">
        <v>91</v>
      </c>
      <c r="D30" s="44" t="s">
        <v>22</v>
      </c>
      <c r="E30" s="45">
        <v>15.2</v>
      </c>
      <c r="G30" s="1" t="s">
        <v>23</v>
      </c>
      <c r="H30" s="46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7" t="s">
        <v>24</v>
      </c>
      <c r="E31" s="45">
        <f>+H30*E30</f>
        <v>0</v>
      </c>
      <c r="H31" s="46"/>
      <c r="I31" s="33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7" t="s">
        <v>25</v>
      </c>
      <c r="E32" s="48">
        <f>+E30-E31</f>
        <v>15.2</v>
      </c>
      <c r="I32" s="33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4" t="s">
        <v>27</v>
      </c>
      <c r="F33" s="24" t="s">
        <v>28</v>
      </c>
      <c r="G33" s="24" t="s">
        <v>28</v>
      </c>
      <c r="H33" s="24" t="s">
        <v>28</v>
      </c>
      <c r="I33" s="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4" t="s">
        <v>29</v>
      </c>
      <c r="E34" s="49">
        <f>+E32</f>
        <v>15.2</v>
      </c>
      <c r="F34" s="49">
        <v>0</v>
      </c>
      <c r="G34" s="49">
        <v>0</v>
      </c>
      <c r="H34" s="49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4" t="s">
        <v>30</v>
      </c>
      <c r="E35" s="49">
        <f>+E34*1.1</f>
        <v>16.72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4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4"/>
      <c r="C37" s="33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33</v>
      </c>
      <c r="C38" s="50">
        <v>9</v>
      </c>
      <c r="D38" s="51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4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37</v>
      </c>
      <c r="B40" s="5"/>
      <c r="C40" s="52">
        <f>+B48/F17</f>
        <v>500</v>
      </c>
      <c r="D40" s="27">
        <v>100</v>
      </c>
      <c r="F40" s="47" t="s">
        <v>38</v>
      </c>
      <c r="G40" s="26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39</v>
      </c>
      <c r="C41" s="37">
        <f>+C40+D40</f>
        <v>600</v>
      </c>
      <c r="F41" s="47" t="s">
        <v>40</v>
      </c>
      <c r="G41" s="26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41</v>
      </c>
      <c r="C42" s="37">
        <f>+C41/C38</f>
        <v>66.666666666666671</v>
      </c>
      <c r="F42" s="47" t="s">
        <v>42</v>
      </c>
      <c r="G42" s="26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4"/>
      <c r="F43" s="44" t="s">
        <v>43</v>
      </c>
      <c r="G43" s="53">
        <f>+C40/1000</f>
        <v>0.5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4"/>
      <c r="F44" s="47" t="s">
        <v>44</v>
      </c>
      <c r="G44" s="55">
        <f>+C41*F17</f>
        <v>1200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4"/>
      <c r="E45" s="47"/>
      <c r="F45" s="47"/>
      <c r="G45" s="33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45</v>
      </c>
      <c r="C46" s="28">
        <f>+C42*C38</f>
        <v>600</v>
      </c>
      <c r="F46" s="47"/>
      <c r="G46" s="33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46</v>
      </c>
      <c r="B48" s="24">
        <v>1000</v>
      </c>
      <c r="C48" s="3"/>
      <c r="D48" s="28" t="s">
        <v>47</v>
      </c>
      <c r="E48" s="28" t="s">
        <v>48</v>
      </c>
      <c r="F48" s="28" t="s">
        <v>49</v>
      </c>
      <c r="G48" s="28" t="s">
        <v>50</v>
      </c>
      <c r="H48" s="28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6"/>
      <c r="B49" s="57"/>
      <c r="C49" s="3"/>
      <c r="D49" s="24">
        <v>0</v>
      </c>
      <c r="E49" s="24">
        <v>0</v>
      </c>
      <c r="F49" s="24" t="s">
        <v>53</v>
      </c>
      <c r="G49" s="33">
        <v>160</v>
      </c>
      <c r="H49" s="33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7" t="s">
        <v>55</v>
      </c>
      <c r="B50" s="58">
        <f>+E34*C42</f>
        <v>1013.3333333333334</v>
      </c>
      <c r="C50" s="3"/>
      <c r="D50" s="24">
        <v>0</v>
      </c>
      <c r="E50" s="24">
        <v>0</v>
      </c>
      <c r="F50" s="24" t="s">
        <v>56</v>
      </c>
      <c r="G50" s="33">
        <v>140</v>
      </c>
      <c r="H50" s="33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7" t="s">
        <v>12</v>
      </c>
      <c r="B51" s="58">
        <f>+H61</f>
        <v>1026</v>
      </c>
      <c r="C51" s="3"/>
      <c r="D51" s="24">
        <v>0</v>
      </c>
      <c r="E51" s="24">
        <v>0</v>
      </c>
      <c r="F51" s="24" t="s">
        <v>57</v>
      </c>
      <c r="G51" s="33">
        <v>125</v>
      </c>
      <c r="H51" s="33">
        <f>+(D51*E51)*G51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6.5" x14ac:dyDescent="0.3">
      <c r="A52" s="57" t="s">
        <v>26</v>
      </c>
      <c r="B52" s="58">
        <v>0</v>
      </c>
      <c r="C52" s="3"/>
      <c r="D52" s="24">
        <v>0</v>
      </c>
      <c r="E52" s="24">
        <v>0</v>
      </c>
      <c r="F52" s="24" t="s">
        <v>57</v>
      </c>
      <c r="G52" s="33">
        <v>120</v>
      </c>
      <c r="H52" s="33">
        <f>+(D52*E52)*G52</f>
        <v>0</v>
      </c>
      <c r="I52" s="59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0" t="s">
        <v>87</v>
      </c>
      <c r="B53" s="58">
        <v>0</v>
      </c>
      <c r="C53" s="3"/>
      <c r="D53" s="24">
        <v>1</v>
      </c>
      <c r="E53" s="24">
        <v>1</v>
      </c>
      <c r="F53" s="24" t="s">
        <v>58</v>
      </c>
      <c r="G53" s="33">
        <v>0</v>
      </c>
      <c r="H53" s="33">
        <f t="shared" ref="H53:H56" si="0">+(D53*E53)*G53</f>
        <v>0</v>
      </c>
      <c r="I53" s="3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60" t="s">
        <v>59</v>
      </c>
      <c r="B54" s="58">
        <v>0</v>
      </c>
      <c r="C54" s="3"/>
      <c r="D54" s="24">
        <v>1</v>
      </c>
      <c r="E54" s="24">
        <v>1</v>
      </c>
      <c r="F54" s="24" t="s">
        <v>86</v>
      </c>
      <c r="G54" s="33">
        <v>135</v>
      </c>
      <c r="H54" s="33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60" t="s">
        <v>60</v>
      </c>
      <c r="B55" s="58">
        <v>0</v>
      </c>
      <c r="C55" s="1">
        <f>3*12.8</f>
        <v>38.400000000000006</v>
      </c>
      <c r="D55" s="24">
        <v>1</v>
      </c>
      <c r="E55" s="24">
        <v>1</v>
      </c>
      <c r="F55" s="24" t="s">
        <v>89</v>
      </c>
      <c r="G55" s="33">
        <v>135</v>
      </c>
      <c r="H55" s="33">
        <f t="shared" si="0"/>
        <v>135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60" t="s">
        <v>61</v>
      </c>
      <c r="B56" s="58">
        <v>0</v>
      </c>
      <c r="D56" s="24">
        <v>4</v>
      </c>
      <c r="E56" s="24">
        <f>+B48*1.05</f>
        <v>1050</v>
      </c>
      <c r="F56" s="24" t="s">
        <v>88</v>
      </c>
      <c r="G56" s="33">
        <v>0.18</v>
      </c>
      <c r="H56" s="33">
        <f t="shared" si="0"/>
        <v>756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60"/>
      <c r="B57" s="60"/>
      <c r="D57" s="24">
        <v>0</v>
      </c>
      <c r="E57" s="24">
        <v>0</v>
      </c>
      <c r="F57" s="24" t="s">
        <v>62</v>
      </c>
      <c r="G57" s="33">
        <f>+O50</f>
        <v>0</v>
      </c>
      <c r="H57" s="33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6" t="s">
        <v>63</v>
      </c>
      <c r="B58" s="61">
        <f>SUM(B50:B57)</f>
        <v>2039.3333333333335</v>
      </c>
      <c r="C58" s="3"/>
      <c r="D58" s="24">
        <v>0</v>
      </c>
      <c r="E58" s="24">
        <v>0</v>
      </c>
      <c r="F58" s="62" t="s">
        <v>64</v>
      </c>
      <c r="G58" s="33">
        <v>380</v>
      </c>
      <c r="H58" s="33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63"/>
      <c r="C59" s="3"/>
      <c r="D59" s="24"/>
      <c r="E59" s="24"/>
      <c r="F59" s="3"/>
      <c r="G59" s="3"/>
      <c r="H59" s="33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5">
        <f>+B58/B48</f>
        <v>2.0393333333333334</v>
      </c>
      <c r="C60" s="4" t="s">
        <v>65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4" t="s">
        <v>66</v>
      </c>
      <c r="H61" s="33">
        <f>SUM(H49:H60)</f>
        <v>1026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67</v>
      </c>
      <c r="H62" s="66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68</v>
      </c>
      <c r="B63" s="3"/>
      <c r="C63" s="3"/>
      <c r="E63" s="35"/>
      <c r="G63" s="1" t="s">
        <v>69</v>
      </c>
      <c r="H63" s="65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70</v>
      </c>
      <c r="C64" s="28" t="s">
        <v>71</v>
      </c>
      <c r="D64" s="3"/>
      <c r="E64" s="3"/>
      <c r="F64" s="3"/>
      <c r="G64" s="1" t="s">
        <v>69</v>
      </c>
      <c r="H64" s="65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6" t="s">
        <v>72</v>
      </c>
      <c r="B65" s="57"/>
      <c r="C65" s="3"/>
      <c r="D65" s="3"/>
      <c r="E65" s="3"/>
      <c r="F65" s="3"/>
      <c r="G65" s="5" t="s">
        <v>73</v>
      </c>
      <c r="H65" s="65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7" t="s">
        <v>55</v>
      </c>
      <c r="B66" s="58">
        <f>+E35*C42</f>
        <v>1114.6666666666667</v>
      </c>
      <c r="C66" s="67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7" t="s">
        <v>12</v>
      </c>
      <c r="B67" s="58">
        <f>+H61*H62</f>
        <v>1539</v>
      </c>
      <c r="C67" s="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7" t="str">
        <f>+A52</f>
        <v>Tabla de suaje</v>
      </c>
      <c r="B68" s="58">
        <f>+B52*H62</f>
        <v>0</v>
      </c>
      <c r="C68" s="67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7" t="str">
        <f>+A53</f>
        <v>Pegamento</v>
      </c>
      <c r="B69" s="58">
        <f>+B53*1.3</f>
        <v>0</v>
      </c>
      <c r="C69" s="67"/>
      <c r="F69" s="68" t="s">
        <v>74</v>
      </c>
      <c r="G69" s="35">
        <f>+B60</f>
        <v>2.0393333333333334</v>
      </c>
      <c r="H69" s="69">
        <f>+G69*B48</f>
        <v>2039.3333333333335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7" t="str">
        <f>+A54</f>
        <v>Prueba de Color</v>
      </c>
      <c r="B70" s="58">
        <f>+B54*H62</f>
        <v>0</v>
      </c>
      <c r="C70" s="70"/>
      <c r="F70" s="68" t="s">
        <v>75</v>
      </c>
      <c r="G70" s="35">
        <f>+C74</f>
        <v>2.6536666666666671</v>
      </c>
      <c r="H70" s="69">
        <f>+G70*B48</f>
        <v>2653.666666666667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7" t="str">
        <f>+A55</f>
        <v>Empaque</v>
      </c>
      <c r="B71" s="58">
        <f>+B55*H62</f>
        <v>0</v>
      </c>
      <c r="C71" s="70"/>
      <c r="F71" s="71" t="s">
        <v>76</v>
      </c>
      <c r="G71" s="72">
        <f>+G70-G69</f>
        <v>0.61433333333333362</v>
      </c>
      <c r="H71" s="69">
        <f>+G71*B48</f>
        <v>614.3333333333336</v>
      </c>
      <c r="I71" s="73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7" t="str">
        <f>+A56</f>
        <v>Mensajeria</v>
      </c>
      <c r="B72" s="58">
        <f>+B56*H62</f>
        <v>0</v>
      </c>
      <c r="C72" s="70"/>
      <c r="H72" s="72"/>
      <c r="I72" s="73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7"/>
      <c r="B73" s="58"/>
      <c r="C73" s="70"/>
      <c r="H73" s="46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A74" s="56" t="s">
        <v>63</v>
      </c>
      <c r="B74" s="61">
        <f>SUM(B65:B73)</f>
        <v>2653.666666666667</v>
      </c>
      <c r="C74" s="72">
        <f>+B74/B48</f>
        <v>2.6536666666666671</v>
      </c>
      <c r="D74" s="74" t="s">
        <v>95</v>
      </c>
    </row>
    <row r="77" spans="1:22" x14ac:dyDescent="0.3">
      <c r="A77" s="5"/>
    </row>
    <row r="78" spans="1:22" x14ac:dyDescent="0.3">
      <c r="B78" s="74"/>
      <c r="C78" s="75"/>
    </row>
    <row r="82" spans="10:18" x14ac:dyDescent="0.3">
      <c r="J82" s="76"/>
    </row>
    <row r="88" spans="10:18" ht="16.5" x14ac:dyDescent="0.3">
      <c r="J88" s="59"/>
      <c r="K88" s="59"/>
      <c r="L88" s="59"/>
      <c r="M88" s="59"/>
      <c r="N88" s="59"/>
      <c r="O88" s="59"/>
      <c r="P88" s="59"/>
      <c r="Q88" s="59"/>
      <c r="R88" s="59"/>
    </row>
    <row r="89" spans="10:18" ht="16.5" x14ac:dyDescent="0.3">
      <c r="J89" s="59"/>
      <c r="K89" s="59"/>
      <c r="L89" s="59"/>
      <c r="M89" s="59"/>
      <c r="N89" s="59"/>
      <c r="O89" s="59"/>
      <c r="P89" s="59"/>
      <c r="Q89" s="59"/>
      <c r="R89" s="59"/>
    </row>
    <row r="90" spans="10:18" ht="16.5" x14ac:dyDescent="0.3">
      <c r="J90" s="59"/>
      <c r="K90" s="59"/>
      <c r="L90" s="59"/>
      <c r="M90" s="59"/>
      <c r="N90" s="59"/>
      <c r="O90" s="59"/>
      <c r="P90" s="59"/>
      <c r="Q90" s="59"/>
      <c r="R90" s="59"/>
    </row>
    <row r="91" spans="10:18" ht="16.5" x14ac:dyDescent="0.3">
      <c r="J91" s="59"/>
      <c r="K91" s="59"/>
      <c r="L91" s="59"/>
      <c r="M91" s="59"/>
      <c r="N91" s="59"/>
      <c r="O91" s="59"/>
      <c r="P91" s="59"/>
      <c r="Q91" s="59"/>
      <c r="R91" s="59"/>
    </row>
    <row r="92" spans="10:18" ht="16.5" x14ac:dyDescent="0.3">
      <c r="J92" s="59"/>
      <c r="K92" s="59"/>
      <c r="L92" s="59"/>
      <c r="M92" s="59"/>
      <c r="N92" s="59"/>
      <c r="O92" s="59"/>
      <c r="P92" s="59"/>
      <c r="Q92" s="59"/>
      <c r="R92" s="59"/>
    </row>
    <row r="93" spans="10:18" ht="16.5" x14ac:dyDescent="0.3">
      <c r="J93" s="59"/>
      <c r="K93" s="59"/>
      <c r="L93" s="59"/>
      <c r="M93" s="59"/>
      <c r="N93" s="59"/>
      <c r="O93" s="59"/>
      <c r="P93" s="59"/>
      <c r="Q93" s="59"/>
      <c r="R93" s="59"/>
    </row>
    <row r="94" spans="10:18" ht="16.5" x14ac:dyDescent="0.3">
      <c r="J94" s="59"/>
      <c r="K94" s="59"/>
      <c r="L94" s="59"/>
      <c r="M94" s="59"/>
      <c r="N94" s="59"/>
      <c r="O94" s="59"/>
      <c r="P94" s="59"/>
      <c r="Q94" s="59"/>
      <c r="R94" s="59"/>
    </row>
    <row r="95" spans="10:18" ht="16.5" x14ac:dyDescent="0.3">
      <c r="J95" s="59"/>
      <c r="K95" s="59"/>
      <c r="L95" s="59"/>
      <c r="M95" s="59"/>
      <c r="N95" s="59"/>
      <c r="O95" s="59"/>
      <c r="P95" s="59"/>
      <c r="Q95" s="59"/>
      <c r="R95" s="59"/>
    </row>
    <row r="96" spans="10:18" ht="16.5" x14ac:dyDescent="0.3">
      <c r="J96" s="59"/>
      <c r="K96" s="59"/>
      <c r="L96" s="59"/>
      <c r="M96" s="59"/>
      <c r="N96" s="59"/>
      <c r="O96" s="59"/>
      <c r="P96" s="59"/>
      <c r="Q96" s="59"/>
      <c r="R96" s="59"/>
    </row>
    <row r="97" spans="10:18" ht="16.5" x14ac:dyDescent="0.3">
      <c r="J97" s="59"/>
      <c r="K97" s="59"/>
      <c r="L97" s="59"/>
      <c r="M97" s="59"/>
      <c r="N97" s="59"/>
      <c r="O97" s="59"/>
      <c r="P97" s="59"/>
      <c r="Q97" s="59"/>
      <c r="R97" s="59"/>
    </row>
  </sheetData>
  <pageMargins left="0.70866141732283472" right="0.70866141732283472" top="0.74803149606299213" bottom="0.74803149606299213" header="0.31496062992125984" footer="0.31496062992125984"/>
  <pageSetup scale="60" orientation="portrait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abSelected="1" topLeftCell="A57" zoomScale="80" zoomScaleNormal="80" workbookViewId="0">
      <selection activeCell="D62" sqref="D6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5703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">
        <v>90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">
        <v>78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6" t="s">
        <v>79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9" t="s">
        <v>80</v>
      </c>
      <c r="D16" s="17"/>
      <c r="E16" s="17"/>
      <c r="F16" s="20">
        <f>2+F18+2</f>
        <v>17.600000000000001</v>
      </c>
      <c r="G16" s="21" t="s">
        <v>10</v>
      </c>
      <c r="H16" s="22">
        <f>2+H18+2</f>
        <v>31.2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9" t="s">
        <v>81</v>
      </c>
      <c r="D17" s="17"/>
      <c r="E17" s="17"/>
      <c r="F17" s="18">
        <v>2</v>
      </c>
      <c r="G17" s="23" t="s">
        <v>11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9" t="s">
        <v>82</v>
      </c>
      <c r="D18" s="17"/>
      <c r="E18" s="17"/>
      <c r="F18" s="20">
        <v>13.6</v>
      </c>
      <c r="G18" s="21" t="s">
        <v>10</v>
      </c>
      <c r="H18" s="22">
        <v>27.2</v>
      </c>
      <c r="I18" s="1" t="s">
        <v>93</v>
      </c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9"/>
      <c r="D19" s="17"/>
      <c r="E19" s="17"/>
      <c r="F19" s="20">
        <v>13.5</v>
      </c>
      <c r="G19" s="21" t="s">
        <v>10</v>
      </c>
      <c r="H19" s="22">
        <v>27</v>
      </c>
      <c r="I19" s="1" t="s">
        <v>92</v>
      </c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9"/>
      <c r="D20" s="17"/>
      <c r="E20" s="17"/>
      <c r="F20" s="20">
        <v>13.6</v>
      </c>
      <c r="G20" s="21" t="s">
        <v>10</v>
      </c>
      <c r="H20" s="22">
        <v>13.6</v>
      </c>
      <c r="I20" s="1" t="s">
        <v>93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9"/>
      <c r="D21" s="17"/>
      <c r="E21" s="17"/>
      <c r="F21" s="20">
        <v>13.5</v>
      </c>
      <c r="G21" s="21" t="s">
        <v>10</v>
      </c>
      <c r="H21" s="22">
        <v>13.5</v>
      </c>
      <c r="I21" s="1" t="s">
        <v>92</v>
      </c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4" t="s">
        <v>83</v>
      </c>
      <c r="D23" s="5" t="s">
        <v>14</v>
      </c>
      <c r="E23" s="25" t="s">
        <v>84</v>
      </c>
      <c r="F23" s="1" t="s">
        <v>85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6">
        <v>56</v>
      </c>
      <c r="D25" s="25" t="s">
        <v>16</v>
      </c>
      <c r="E25" s="27">
        <v>100</v>
      </c>
      <c r="F25" s="28">
        <f>+C25</f>
        <v>56</v>
      </c>
      <c r="G25" s="29" t="s">
        <v>16</v>
      </c>
      <c r="H25" s="29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30">
        <f>+F16</f>
        <v>17.600000000000001</v>
      </c>
      <c r="D26" s="31" t="s">
        <v>16</v>
      </c>
      <c r="E26" s="30">
        <f>+H16</f>
        <v>31.2</v>
      </c>
      <c r="F26" s="32">
        <f>+E26</f>
        <v>31.2</v>
      </c>
      <c r="G26" s="32" t="s">
        <v>16</v>
      </c>
      <c r="H26" s="32">
        <f>+C26</f>
        <v>17.600000000000001</v>
      </c>
      <c r="I26" s="33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4"/>
      <c r="C27" s="35">
        <f>+C25/C26</f>
        <v>3.1818181818181817</v>
      </c>
      <c r="D27" s="36"/>
      <c r="E27" s="35">
        <f>+E25/E26</f>
        <v>3.2051282051282053</v>
      </c>
      <c r="F27" s="35">
        <f>+F25/F26</f>
        <v>1.7948717948717949</v>
      </c>
      <c r="G27" s="36"/>
      <c r="H27" s="35">
        <f>+H25/H26</f>
        <v>5.6818181818181817</v>
      </c>
      <c r="I27" s="33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7"/>
      <c r="C28" s="38"/>
      <c r="D28" s="39">
        <v>9</v>
      </c>
      <c r="E28" s="40"/>
      <c r="F28" s="41"/>
      <c r="G28" s="42">
        <v>5</v>
      </c>
      <c r="H28" s="43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4"/>
      <c r="C29" s="33"/>
      <c r="G29" s="44"/>
      <c r="H29" s="33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8" t="s">
        <v>21</v>
      </c>
      <c r="B30" s="28" t="s">
        <v>91</v>
      </c>
      <c r="D30" s="44" t="s">
        <v>22</v>
      </c>
      <c r="E30" s="45">
        <v>15.2</v>
      </c>
      <c r="G30" s="1" t="s">
        <v>23</v>
      </c>
      <c r="H30" s="46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7" t="s">
        <v>24</v>
      </c>
      <c r="E31" s="45">
        <f>+H30*E30</f>
        <v>0</v>
      </c>
      <c r="H31" s="46"/>
      <c r="I31" s="33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7" t="s">
        <v>25</v>
      </c>
      <c r="E32" s="48">
        <f>+E30-E31</f>
        <v>15.2</v>
      </c>
      <c r="I32" s="33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4" t="s">
        <v>27</v>
      </c>
      <c r="F33" s="24" t="s">
        <v>28</v>
      </c>
      <c r="G33" s="24" t="s">
        <v>28</v>
      </c>
      <c r="H33" s="24" t="s">
        <v>28</v>
      </c>
      <c r="I33" s="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4" t="s">
        <v>29</v>
      </c>
      <c r="E34" s="49">
        <f>+E32</f>
        <v>15.2</v>
      </c>
      <c r="F34" s="49">
        <v>0</v>
      </c>
      <c r="G34" s="49">
        <v>0</v>
      </c>
      <c r="H34" s="49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4" t="s">
        <v>30</v>
      </c>
      <c r="E35" s="49">
        <f>+E34*1.1</f>
        <v>16.72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4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4"/>
      <c r="C37" s="33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33</v>
      </c>
      <c r="C38" s="50">
        <v>9</v>
      </c>
      <c r="D38" s="51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4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37</v>
      </c>
      <c r="B40" s="5"/>
      <c r="C40" s="52">
        <f>+B48/F17</f>
        <v>500</v>
      </c>
      <c r="D40" s="27">
        <v>100</v>
      </c>
      <c r="F40" s="47" t="s">
        <v>38</v>
      </c>
      <c r="G40" s="26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39</v>
      </c>
      <c r="C41" s="37">
        <f>+C40+D40</f>
        <v>600</v>
      </c>
      <c r="F41" s="47" t="s">
        <v>40</v>
      </c>
      <c r="G41" s="26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41</v>
      </c>
      <c r="C42" s="37">
        <f>+C41/C38</f>
        <v>66.666666666666671</v>
      </c>
      <c r="F42" s="47" t="s">
        <v>42</v>
      </c>
      <c r="G42" s="26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4"/>
      <c r="F43" s="44" t="s">
        <v>43</v>
      </c>
      <c r="G43" s="53">
        <f>+C40/1000</f>
        <v>0.5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4"/>
      <c r="F44" s="47" t="s">
        <v>44</v>
      </c>
      <c r="G44" s="55">
        <f>+C41*F17</f>
        <v>1200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4"/>
      <c r="E45" s="47"/>
      <c r="F45" s="47"/>
      <c r="G45" s="33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45</v>
      </c>
      <c r="C46" s="28">
        <f>+C42*C38</f>
        <v>600</v>
      </c>
      <c r="F46" s="47"/>
      <c r="G46" s="33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46</v>
      </c>
      <c r="B48" s="24">
        <v>1000</v>
      </c>
      <c r="C48" s="3"/>
      <c r="D48" s="28" t="s">
        <v>47</v>
      </c>
      <c r="E48" s="28" t="s">
        <v>48</v>
      </c>
      <c r="F48" s="28" t="s">
        <v>49</v>
      </c>
      <c r="G48" s="28" t="s">
        <v>50</v>
      </c>
      <c r="H48" s="28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6" t="s">
        <v>52</v>
      </c>
      <c r="B49" s="57"/>
      <c r="C49" s="3"/>
      <c r="D49" s="24">
        <v>2</v>
      </c>
      <c r="E49" s="24">
        <v>1</v>
      </c>
      <c r="F49" s="24" t="s">
        <v>53</v>
      </c>
      <c r="G49" s="33">
        <v>240</v>
      </c>
      <c r="H49" s="33">
        <f>+(D49*E49)*G49</f>
        <v>480</v>
      </c>
      <c r="I49" s="1" t="s">
        <v>54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7" t="s">
        <v>55</v>
      </c>
      <c r="B50" s="58">
        <f>+E34*C42</f>
        <v>1013.3333333333334</v>
      </c>
      <c r="C50" s="3"/>
      <c r="D50" s="24">
        <v>2</v>
      </c>
      <c r="E50" s="24">
        <v>5</v>
      </c>
      <c r="F50" s="24" t="s">
        <v>56</v>
      </c>
      <c r="G50" s="33">
        <v>160</v>
      </c>
      <c r="H50" s="33">
        <f>+(D50*E50)*G50</f>
        <v>1600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7" t="s">
        <v>12</v>
      </c>
      <c r="B51" s="58">
        <f>+H60</f>
        <v>3206</v>
      </c>
      <c r="C51" s="3"/>
      <c r="D51" s="24">
        <v>0</v>
      </c>
      <c r="E51" s="24">
        <v>0</v>
      </c>
      <c r="F51" s="24" t="s">
        <v>57</v>
      </c>
      <c r="G51" s="33">
        <v>125</v>
      </c>
      <c r="H51" s="33">
        <f>+(D51*E51)*G51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6.5" x14ac:dyDescent="0.3">
      <c r="A52" s="57" t="s">
        <v>26</v>
      </c>
      <c r="B52" s="58">
        <v>0</v>
      </c>
      <c r="C52" s="3"/>
      <c r="D52" s="24">
        <v>0</v>
      </c>
      <c r="E52" s="24">
        <v>0</v>
      </c>
      <c r="F52" s="24" t="s">
        <v>57</v>
      </c>
      <c r="G52" s="33">
        <v>120</v>
      </c>
      <c r="H52" s="33">
        <f>+(D52*E52)*G52</f>
        <v>0</v>
      </c>
      <c r="I52" s="59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0" t="s">
        <v>87</v>
      </c>
      <c r="B53" s="58">
        <v>0</v>
      </c>
      <c r="C53" s="3"/>
      <c r="D53" s="24">
        <v>1</v>
      </c>
      <c r="E53" s="24">
        <v>1</v>
      </c>
      <c r="F53" s="24" t="s">
        <v>58</v>
      </c>
      <c r="G53" s="33">
        <v>100</v>
      </c>
      <c r="H53" s="33">
        <f t="shared" ref="H53:H56" si="0">+(D53*E53)*G53</f>
        <v>100</v>
      </c>
      <c r="I53" s="67">
        <f>+B73/100</f>
        <v>62.986666666666672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60" t="s">
        <v>59</v>
      </c>
      <c r="B54" s="58">
        <v>0</v>
      </c>
      <c r="C54" s="3"/>
      <c r="D54" s="24">
        <v>1</v>
      </c>
      <c r="E54" s="24">
        <v>1</v>
      </c>
      <c r="F54" s="24" t="s">
        <v>86</v>
      </c>
      <c r="G54" s="33">
        <v>135</v>
      </c>
      <c r="H54" s="33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60" t="s">
        <v>60</v>
      </c>
      <c r="B55" s="58">
        <v>100</v>
      </c>
      <c r="D55" s="24">
        <v>1</v>
      </c>
      <c r="E55" s="24">
        <v>1</v>
      </c>
      <c r="F55" s="24" t="s">
        <v>89</v>
      </c>
      <c r="G55" s="33">
        <v>135</v>
      </c>
      <c r="H55" s="33">
        <f t="shared" si="0"/>
        <v>135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60" t="s">
        <v>61</v>
      </c>
      <c r="B56" s="58">
        <v>150</v>
      </c>
      <c r="D56" s="24">
        <v>4</v>
      </c>
      <c r="E56" s="24">
        <f>+B48*1.05</f>
        <v>1050</v>
      </c>
      <c r="F56" s="24" t="s">
        <v>88</v>
      </c>
      <c r="G56" s="33">
        <v>0.18</v>
      </c>
      <c r="H56" s="33">
        <f t="shared" si="0"/>
        <v>756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60"/>
      <c r="B57" s="60"/>
      <c r="D57" s="24">
        <v>0</v>
      </c>
      <c r="E57" s="24">
        <v>0</v>
      </c>
      <c r="F57" s="24" t="s">
        <v>62</v>
      </c>
      <c r="G57" s="33">
        <f>+O50</f>
        <v>0</v>
      </c>
      <c r="H57" s="33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6" t="s">
        <v>63</v>
      </c>
      <c r="B58" s="61">
        <f>SUM(B50:B57)</f>
        <v>4469.333333333333</v>
      </c>
      <c r="C58" s="35">
        <f>+B58/B48</f>
        <v>4.4693333333333332</v>
      </c>
      <c r="D58" s="24">
        <v>0</v>
      </c>
      <c r="E58" s="24">
        <v>0</v>
      </c>
      <c r="F58" s="62" t="s">
        <v>64</v>
      </c>
      <c r="G58" s="33">
        <v>380</v>
      </c>
      <c r="H58" s="33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63"/>
      <c r="C59" s="3"/>
      <c r="D59" s="24"/>
      <c r="E59" s="24"/>
      <c r="F59" s="3"/>
      <c r="G59" s="3"/>
      <c r="H59" s="33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3"/>
      <c r="D60" s="3"/>
      <c r="E60" s="3"/>
      <c r="F60" s="3"/>
      <c r="G60" s="64" t="s">
        <v>66</v>
      </c>
      <c r="H60" s="33">
        <f>SUM(H49:H59)</f>
        <v>3206</v>
      </c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D61" s="3"/>
      <c r="E61" s="3"/>
      <c r="G61" s="64" t="s">
        <v>67</v>
      </c>
      <c r="H61" s="66">
        <v>1.5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4" t="s">
        <v>68</v>
      </c>
      <c r="B62" s="3"/>
      <c r="C62" s="3"/>
      <c r="G62" s="44" t="s">
        <v>69</v>
      </c>
      <c r="H62" s="65">
        <v>1.75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3"/>
      <c r="B63" s="4" t="s">
        <v>70</v>
      </c>
      <c r="C63" s="28" t="s">
        <v>71</v>
      </c>
      <c r="D63" s="3"/>
      <c r="E63" s="3"/>
      <c r="F63" s="3"/>
      <c r="G63" s="44" t="s">
        <v>69</v>
      </c>
      <c r="H63" s="65">
        <v>2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6" t="s">
        <v>72</v>
      </c>
      <c r="B64" s="57"/>
      <c r="C64" s="3"/>
      <c r="D64" s="3"/>
      <c r="E64" s="3"/>
      <c r="F64" s="3"/>
      <c r="G64" s="64" t="s">
        <v>73</v>
      </c>
      <c r="H64" s="65">
        <v>2.5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7" t="s">
        <v>55</v>
      </c>
      <c r="B65" s="58">
        <f>+E35*C42</f>
        <v>1114.6666666666667</v>
      </c>
      <c r="C65" s="67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7" t="s">
        <v>12</v>
      </c>
      <c r="B66" s="58">
        <f>+H60*H61</f>
        <v>4809</v>
      </c>
      <c r="C66" s="67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7" t="str">
        <f>+A52</f>
        <v>Tabla de suaje</v>
      </c>
      <c r="B67" s="58">
        <f>+B52*H61</f>
        <v>0</v>
      </c>
      <c r="C67" s="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7" t="str">
        <f>+A53</f>
        <v>Pegamento</v>
      </c>
      <c r="B68" s="58">
        <f>+B53*1.3</f>
        <v>0</v>
      </c>
      <c r="C68" s="67"/>
      <c r="F68" s="68" t="s">
        <v>74</v>
      </c>
      <c r="G68" s="35">
        <f>+C58</f>
        <v>4.4693333333333332</v>
      </c>
      <c r="H68" s="69">
        <f>+G68*B48</f>
        <v>4469.333333333333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7" t="str">
        <f>+A54</f>
        <v>Prueba de Color</v>
      </c>
      <c r="B69" s="58">
        <f>+B54*H61</f>
        <v>0</v>
      </c>
      <c r="C69" s="70"/>
      <c r="F69" s="68" t="s">
        <v>75</v>
      </c>
      <c r="G69" s="35">
        <f>+C73</f>
        <v>6.2986666666666666</v>
      </c>
      <c r="H69" s="69">
        <f>+G69*B48</f>
        <v>6298.666666666667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7" t="str">
        <f>+A55</f>
        <v>Empaque</v>
      </c>
      <c r="B70" s="58">
        <f>+B55*H61</f>
        <v>150</v>
      </c>
      <c r="C70" s="70"/>
      <c r="F70" s="79" t="s">
        <v>76</v>
      </c>
      <c r="G70" s="81">
        <f>+G69-G68</f>
        <v>1.8293333333333335</v>
      </c>
      <c r="H70" s="69">
        <f>+G70*B48</f>
        <v>1829.3333333333335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7" t="str">
        <f>+A56</f>
        <v>Mensajeria</v>
      </c>
      <c r="B71" s="58">
        <f>+B56*H61</f>
        <v>225</v>
      </c>
      <c r="C71" s="70"/>
      <c r="E71" s="7"/>
      <c r="F71" s="80"/>
      <c r="G71" s="80" t="s">
        <v>77</v>
      </c>
      <c r="H71" s="86">
        <f>+(A75/100)*2.5</f>
        <v>223.80833333333334</v>
      </c>
      <c r="I71" s="73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7"/>
      <c r="B72" s="58"/>
      <c r="C72" s="70"/>
      <c r="H72" s="46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x14ac:dyDescent="0.3">
      <c r="A73" s="56" t="s">
        <v>63</v>
      </c>
      <c r="B73" s="61">
        <f>SUM(B64:B72)</f>
        <v>6298.666666666667</v>
      </c>
      <c r="C73" s="72">
        <f>+B73/B48</f>
        <v>6.2986666666666666</v>
      </c>
      <c r="D73" s="75" t="s">
        <v>94</v>
      </c>
      <c r="E73" s="83">
        <f>+C58</f>
        <v>4.4693333333333332</v>
      </c>
    </row>
    <row r="74" spans="1:22" ht="15" thickBot="1" x14ac:dyDescent="0.35">
      <c r="C74" s="78">
        <f>+'caja 7.5 CAJA'!C74</f>
        <v>2.6536666666666671</v>
      </c>
      <c r="D74" s="77" t="str">
        <f>+'caja 7.5 CAJA'!D74</f>
        <v>Caja</v>
      </c>
      <c r="E74" s="84">
        <f>+'caja 7.5 CAJA'!B60</f>
        <v>2.0393333333333334</v>
      </c>
    </row>
    <row r="75" spans="1:22" ht="15.75" customHeight="1" x14ac:dyDescent="0.3">
      <c r="A75" s="82">
        <f>+C75*B48</f>
        <v>8952.3333333333339</v>
      </c>
      <c r="B75" s="82"/>
      <c r="C75" s="72">
        <f>SUM(C73:C74)</f>
        <v>8.9523333333333337</v>
      </c>
      <c r="D75" s="5" t="s">
        <v>96</v>
      </c>
      <c r="E75" s="74">
        <f>SUM(E73:E74)</f>
        <v>6.5086666666666666</v>
      </c>
      <c r="F75" s="85">
        <f>+E75*B48</f>
        <v>6508.666666666667</v>
      </c>
      <c r="G75" s="85"/>
    </row>
    <row r="76" spans="1:22" x14ac:dyDescent="0.3">
      <c r="A76" s="5"/>
    </row>
    <row r="77" spans="1:22" x14ac:dyDescent="0.3">
      <c r="B77" s="74"/>
      <c r="C77" s="75"/>
    </row>
    <row r="81" spans="10:18" x14ac:dyDescent="0.3">
      <c r="J81" s="76"/>
    </row>
    <row r="87" spans="10:18" ht="16.5" x14ac:dyDescent="0.3">
      <c r="J87" s="59"/>
      <c r="K87" s="59"/>
      <c r="L87" s="59"/>
      <c r="M87" s="59"/>
      <c r="N87" s="59"/>
      <c r="O87" s="59"/>
      <c r="P87" s="59"/>
      <c r="Q87" s="59"/>
      <c r="R87" s="59"/>
    </row>
    <row r="88" spans="10:18" ht="16.5" x14ac:dyDescent="0.3">
      <c r="J88" s="59"/>
      <c r="K88" s="59"/>
      <c r="L88" s="59"/>
      <c r="M88" s="59"/>
      <c r="N88" s="59"/>
      <c r="O88" s="59"/>
      <c r="P88" s="59"/>
      <c r="Q88" s="59"/>
      <c r="R88" s="59"/>
    </row>
    <row r="89" spans="10:18" ht="16.5" x14ac:dyDescent="0.3">
      <c r="J89" s="59"/>
      <c r="K89" s="59"/>
      <c r="L89" s="59"/>
      <c r="M89" s="59"/>
      <c r="N89" s="59"/>
      <c r="O89" s="59"/>
      <c r="P89" s="59"/>
      <c r="Q89" s="59"/>
      <c r="R89" s="59"/>
    </row>
    <row r="90" spans="10:18" ht="16.5" x14ac:dyDescent="0.3">
      <c r="J90" s="59"/>
      <c r="K90" s="59"/>
      <c r="L90" s="59"/>
      <c r="M90" s="59"/>
      <c r="N90" s="59"/>
      <c r="O90" s="59"/>
      <c r="P90" s="59"/>
      <c r="Q90" s="59"/>
      <c r="R90" s="59"/>
    </row>
    <row r="91" spans="10:18" ht="16.5" x14ac:dyDescent="0.3">
      <c r="J91" s="59"/>
      <c r="K91" s="59"/>
      <c r="L91" s="59"/>
      <c r="M91" s="59"/>
      <c r="N91" s="59"/>
      <c r="O91" s="59"/>
      <c r="P91" s="59"/>
      <c r="Q91" s="59"/>
      <c r="R91" s="59"/>
    </row>
    <row r="92" spans="10:18" ht="16.5" x14ac:dyDescent="0.3">
      <c r="J92" s="59"/>
      <c r="K92" s="59"/>
      <c r="L92" s="59"/>
      <c r="M92" s="59"/>
      <c r="N92" s="59"/>
      <c r="O92" s="59"/>
      <c r="P92" s="59"/>
      <c r="Q92" s="59"/>
      <c r="R92" s="59"/>
    </row>
    <row r="93" spans="10:18" ht="16.5" x14ac:dyDescent="0.3">
      <c r="J93" s="59"/>
      <c r="K93" s="59"/>
      <c r="L93" s="59"/>
      <c r="M93" s="59"/>
      <c r="N93" s="59"/>
      <c r="O93" s="59"/>
      <c r="P93" s="59"/>
      <c r="Q93" s="59"/>
      <c r="R93" s="59"/>
    </row>
    <row r="94" spans="10:18" ht="16.5" x14ac:dyDescent="0.3">
      <c r="J94" s="59"/>
      <c r="K94" s="59"/>
      <c r="L94" s="59"/>
      <c r="M94" s="59"/>
      <c r="N94" s="59"/>
      <c r="O94" s="59"/>
      <c r="P94" s="59"/>
      <c r="Q94" s="59"/>
      <c r="R94" s="59"/>
    </row>
    <row r="95" spans="10:18" ht="16.5" x14ac:dyDescent="0.3">
      <c r="J95" s="59"/>
      <c r="K95" s="59"/>
      <c r="L95" s="59"/>
      <c r="M95" s="59"/>
      <c r="N95" s="59"/>
      <c r="O95" s="59"/>
      <c r="P95" s="59"/>
      <c r="Q95" s="59"/>
      <c r="R95" s="59"/>
    </row>
    <row r="96" spans="10:18" ht="16.5" x14ac:dyDescent="0.3">
      <c r="J96" s="59"/>
      <c r="K96" s="59"/>
      <c r="L96" s="59"/>
      <c r="M96" s="59"/>
      <c r="N96" s="59"/>
      <c r="O96" s="59"/>
      <c r="P96" s="59"/>
      <c r="Q96" s="59"/>
      <c r="R96" s="59"/>
    </row>
  </sheetData>
  <mergeCells count="2">
    <mergeCell ref="A75:B75"/>
    <mergeCell ref="F75:G75"/>
  </mergeCells>
  <pageMargins left="0.70866141732283472" right="0.70866141732283472" top="0.74803149606299213" bottom="0.74803149606299213" header="0.31496062992125984" footer="0.31496062992125984"/>
  <pageSetup scale="59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caja 7.5 CAJA</vt:lpstr>
      <vt:lpstr>caja 7.5 TAPA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2017-01-18T23:44:31Z</cp:lastPrinted>
  <dcterms:created xsi:type="dcterms:W3CDTF">2015-02-10T20:15:56Z</dcterms:created>
  <dcterms:modified xsi:type="dcterms:W3CDTF">2017-01-18T23:47:27Z</dcterms:modified>
</cp:coreProperties>
</file>