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caja lam2" sheetId="1" r:id="rId1"/>
  </sheets>
  <calcPr calcId="145621"/>
</workbook>
</file>

<file path=xl/calcChain.xml><?xml version="1.0" encoding="utf-8"?>
<calcChain xmlns="http://schemas.openxmlformats.org/spreadsheetml/2006/main">
  <c r="I72" i="1" l="1"/>
  <c r="E30" i="1" l="1"/>
  <c r="B72" i="1" l="1"/>
  <c r="A72" i="1" l="1"/>
  <c r="B71" i="1"/>
  <c r="A71" i="1"/>
  <c r="B70" i="1"/>
  <c r="A70" i="1"/>
  <c r="A69" i="1"/>
  <c r="B68" i="1"/>
  <c r="A68" i="1"/>
  <c r="H59" i="1"/>
  <c r="H57" i="1"/>
  <c r="E56" i="1"/>
  <c r="H56" i="1" s="1"/>
  <c r="H55" i="1"/>
  <c r="H54" i="1"/>
  <c r="B69" i="1"/>
  <c r="H53" i="1"/>
  <c r="H52" i="1"/>
  <c r="H51" i="1"/>
  <c r="H50" i="1"/>
  <c r="B78" i="1"/>
  <c r="B81" i="1" s="1"/>
  <c r="H49" i="1"/>
  <c r="C41" i="1"/>
  <c r="C42" i="1" s="1"/>
  <c r="C40" i="1"/>
  <c r="G43" i="1" s="1"/>
  <c r="E31" i="1"/>
  <c r="E32" i="1" s="1"/>
  <c r="E34" i="1" s="1"/>
  <c r="E35" i="1" s="1"/>
  <c r="E26" i="1"/>
  <c r="F26" i="1" s="1"/>
  <c r="H25" i="1"/>
  <c r="F25" i="1"/>
  <c r="F27" i="1" s="1"/>
  <c r="H16" i="1"/>
  <c r="F16" i="1"/>
  <c r="A78" i="1" s="1"/>
  <c r="A81" i="1" s="1"/>
  <c r="B50" i="1" l="1"/>
  <c r="B66" i="1"/>
  <c r="C46" i="1"/>
  <c r="C43" i="1"/>
  <c r="E27" i="1"/>
  <c r="G44" i="1"/>
  <c r="A79" i="1"/>
  <c r="C79" i="1" s="1"/>
  <c r="E79" i="1" s="1"/>
  <c r="G58" i="1" s="1"/>
  <c r="H58" i="1" s="1"/>
  <c r="H61" i="1" s="1"/>
  <c r="B67" i="1" s="1"/>
  <c r="A82" i="1"/>
  <c r="C82" i="1" s="1"/>
  <c r="E82" i="1" s="1"/>
  <c r="C26" i="1"/>
  <c r="B51" i="1" l="1"/>
  <c r="B73" i="1"/>
  <c r="C73" i="1" s="1"/>
  <c r="H70" i="1" s="1"/>
  <c r="C27" i="1"/>
  <c r="H26" i="1"/>
  <c r="H27" i="1" s="1"/>
  <c r="B58" i="1"/>
  <c r="B60" i="1" s="1"/>
  <c r="H69" i="1" s="1"/>
  <c r="I69" i="1" s="1"/>
  <c r="C50" i="1"/>
  <c r="E63" i="1" l="1"/>
  <c r="I52" i="1"/>
  <c r="D65" i="1"/>
  <c r="I70" i="1"/>
  <c r="H71" i="1"/>
  <c r="I71" i="1" s="1"/>
</calcChain>
</file>

<file path=xl/sharedStrings.xml><?xml version="1.0" encoding="utf-8"?>
<sst xmlns="http://schemas.openxmlformats.org/spreadsheetml/2006/main" count="119" uniqueCount="105">
  <si>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</si>
  <si>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</si>
  <si>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</si>
  <si>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</si>
  <si>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</si>
  <si>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</si>
  <si>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</si>
  <si>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</si>
  <si>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Tout Chocolat</t>
  </si>
  <si>
    <t>Proyecto</t>
  </si>
  <si>
    <t>Descripción</t>
  </si>
  <si>
    <t>Caja Panque</t>
  </si>
  <si>
    <t xml:space="preserve">tamaño extendido </t>
  </si>
  <si>
    <t>X</t>
  </si>
  <si>
    <t>tamaño final</t>
  </si>
  <si>
    <t>por pliego</t>
  </si>
  <si>
    <t>sulfatada 1 cara 18 ptos.</t>
  </si>
  <si>
    <t>impreso a 2 X 0 tintas offset  +</t>
  </si>
  <si>
    <t>laminado mate 2 cara</t>
  </si>
  <si>
    <t>terminado suajado y pegado</t>
  </si>
  <si>
    <t>por tamaño</t>
  </si>
  <si>
    <t>Impresión</t>
  </si>
  <si>
    <t>Papel:</t>
  </si>
  <si>
    <t xml:space="preserve">Color </t>
  </si>
  <si>
    <t>Blanco</t>
  </si>
  <si>
    <t>18 ptos 1 cara</t>
  </si>
  <si>
    <t>Medida hoja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</si>
  <si>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</si>
  <si>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</si>
  <si>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</si>
  <si>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</si>
  <si>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</si>
  <si>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</si>
  <si>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</si>
  <si>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</si>
  <si>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</si>
  <si>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</si>
  <si>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</si>
  <si>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</si>
  <si>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</si>
  <si>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</si>
  <si>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</si>
  <si>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</si>
  <si>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</si>
  <si>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hoja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</si>
  <si>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</si>
  <si>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</si>
  <si>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</si>
  <si>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</si>
  <si>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</si>
  <si>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</si>
  <si>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</si>
  <si>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</si>
  <si>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</si>
  <si>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Cantidad de piezas a imp.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</si>
  <si>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</si>
  <si>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</si>
  <si>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</si>
  <si>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</si>
  <si>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</si>
  <si>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</si>
  <si>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</si>
  <si>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</si>
  <si>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</si>
  <si>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</si>
  <si>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</si>
  <si>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laminas</t>
  </si>
  <si>
    <t>Area</t>
  </si>
  <si>
    <t>arreglo</t>
  </si>
  <si>
    <t>total a pagar</t>
  </si>
  <si>
    <t>Papel</t>
  </si>
  <si>
    <t>Tinta F</t>
  </si>
  <si>
    <t xml:space="preserve">laminado mate </t>
  </si>
  <si>
    <t>Tinta MET</t>
  </si>
  <si>
    <t>corte</t>
  </si>
  <si>
    <t>arreglo suaje</t>
  </si>
  <si>
    <t>uv brillante a registro</t>
  </si>
  <si>
    <t>Pruebas de color</t>
  </si>
  <si>
    <t>suajado</t>
  </si>
  <si>
    <t>Imán</t>
  </si>
  <si>
    <t>Arreglo G2</t>
  </si>
  <si>
    <t>Empaque</t>
  </si>
  <si>
    <t>pegado</t>
  </si>
  <si>
    <t xml:space="preserve">Mensajeria 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</si>
  <si>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</si>
  <si>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</si>
  <si>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</si>
  <si>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</si>
  <si>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</si>
  <si>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</si>
  <si>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</si>
  <si>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</si>
  <si>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</si>
  <si>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</si>
  <si>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</si>
  <si>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</si>
  <si>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</si>
  <si>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</si>
  <si>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</si>
  <si>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Ganancia %</t>
  </si>
  <si>
    <t>Sulfatada</t>
  </si>
  <si>
    <t>18 de enero de 2017.</t>
  </si>
  <si>
    <t>LUMEN</t>
  </si>
  <si>
    <t>LAMINADO + UV + EMPALME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</si>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</sst>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12" applyNumberFormat="0" applyAlignment="0" applyProtection="0"/>
    <xf numFmtId="0" fontId="12" fillId="5" borderId="13" applyNumberFormat="0" applyAlignment="0" applyProtection="0"/>
    <xf numFmtId="0" fontId="13" fillId="6" borderId="0" applyNumberFormat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8" fillId="7" borderId="17" applyNumberFormat="0" applyFont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19" fillId="0" borderId="0" xfId="1" applyFont="1" applyBorder="1" applyAlignment="1">
      <alignment vertical="center"/>
    </xf>
    <xf numFmtId="9" fontId="6" fillId="0" borderId="0" xfId="2" applyFont="1" applyAlignment="1">
      <alignment horizontal="center"/>
    </xf>
    <xf numFmtId="44" fontId="2" fillId="0" borderId="0" xfId="1" applyFont="1" applyBorder="1"/>
    <xf numFmtId="0" fontId="6" fillId="0" borderId="5" xfId="0" applyFont="1" applyBorder="1"/>
    <xf numFmtId="2" fontId="20" fillId="8" borderId="0" xfId="0" applyNumberFormat="1" applyFont="1" applyFill="1" applyBorder="1" applyAlignment="1">
      <alignment horizontal="center"/>
    </xf>
    <xf numFmtId="44" fontId="20" fillId="8" borderId="0" xfId="1" applyFont="1" applyFill="1" applyAlignment="1">
      <alignment horizontal="center"/>
    </xf>
    <xf numFmtId="2" fontId="20" fillId="8" borderId="0" xfId="0" applyNumberFormat="1" applyFont="1" applyFill="1" applyBorder="1" applyAlignment="1">
      <alignment horizontal="right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tabSelected="1" zoomScale="80" zoomScaleNormal="80" workbookViewId="0">
      <selection activeCell="A17" sqref="A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">
        <v>101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">
        <v>8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10</v>
      </c>
      <c r="C15" s="16" t="s">
        <v>11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9" t="s">
        <v>12</v>
      </c>
      <c r="D16" s="17"/>
      <c r="E16" s="17"/>
      <c r="F16" s="20">
        <f>+F20+3</f>
        <v>49.6</v>
      </c>
      <c r="G16" s="21" t="s">
        <v>13</v>
      </c>
      <c r="H16" s="22">
        <f>+H20+3</f>
        <v>50.8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9" t="s">
        <v>14</v>
      </c>
      <c r="D17" s="17"/>
      <c r="E17" s="17"/>
      <c r="F17" s="18">
        <v>1</v>
      </c>
      <c r="G17" s="23" t="s">
        <v>15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9" t="s">
        <v>16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9" t="s">
        <v>17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9" t="s">
        <v>18</v>
      </c>
      <c r="D20" s="17"/>
      <c r="E20" s="17"/>
      <c r="F20" s="20">
        <v>46.6</v>
      </c>
      <c r="G20" s="21" t="s">
        <v>13</v>
      </c>
      <c r="H20" s="22">
        <v>47.8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9" t="s">
        <v>19</v>
      </c>
      <c r="D21" s="17"/>
      <c r="E21" s="17"/>
      <c r="F21" s="18">
        <v>1</v>
      </c>
      <c r="G21" s="23" t="s">
        <v>20</v>
      </c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22</v>
      </c>
      <c r="C23" s="24" t="s">
        <v>100</v>
      </c>
      <c r="D23" s="5" t="s">
        <v>23</v>
      </c>
      <c r="E23" s="25" t="s">
        <v>24</v>
      </c>
      <c r="F23" s="1" t="s">
        <v>25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26</v>
      </c>
      <c r="C25" s="26">
        <v>71</v>
      </c>
      <c r="D25" s="25" t="s">
        <v>27</v>
      </c>
      <c r="E25" s="27">
        <v>125</v>
      </c>
      <c r="F25" s="28">
        <f>+C25</f>
        <v>71</v>
      </c>
      <c r="G25" s="29" t="s">
        <v>27</v>
      </c>
      <c r="H25" s="29">
        <f>+E25</f>
        <v>125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28</v>
      </c>
      <c r="B26" s="3"/>
      <c r="C26" s="30">
        <f>+F16</f>
        <v>49.6</v>
      </c>
      <c r="D26" s="31" t="s">
        <v>27</v>
      </c>
      <c r="E26" s="30">
        <f>+H16</f>
        <v>50.8</v>
      </c>
      <c r="F26" s="32">
        <f>+E26</f>
        <v>50.8</v>
      </c>
      <c r="G26" s="32" t="s">
        <v>27</v>
      </c>
      <c r="H26" s="32">
        <f>+C26</f>
        <v>49.6</v>
      </c>
      <c r="I26" s="33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29</v>
      </c>
      <c r="B27" s="34"/>
      <c r="C27" s="35">
        <f>+C25/C26</f>
        <v>1.4314516129032258</v>
      </c>
      <c r="D27" s="36"/>
      <c r="E27" s="35">
        <f>+E25/E26</f>
        <v>2.4606299212598426</v>
      </c>
      <c r="F27" s="35">
        <f>+F25/F26</f>
        <v>1.3976377952755907</v>
      </c>
      <c r="G27" s="36"/>
      <c r="H27" s="35">
        <f>+H25/H26</f>
        <v>2.5201612903225805</v>
      </c>
      <c r="I27" s="33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30</v>
      </c>
      <c r="B28" s="37"/>
      <c r="C28" s="38"/>
      <c r="D28" s="39">
        <v>2</v>
      </c>
      <c r="E28" s="40"/>
      <c r="F28" s="41"/>
      <c r="G28" s="42">
        <v>2</v>
      </c>
      <c r="H28" s="43" t="s">
        <v>31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44"/>
      <c r="C29" s="33"/>
      <c r="G29" s="45"/>
      <c r="H29" s="33"/>
      <c r="J29"/>
      <c r="K29"/>
      <c r="L29"/>
      <c r="M29"/>
      <c r="N29"/>
      <c r="O29"/>
      <c r="P29"/>
      <c r="Q29"/>
      <c r="R29"/>
    </row>
    <row r="30" spans="1:18" ht="15.75" x14ac:dyDescent="0.3">
      <c r="A30" s="28" t="s">
        <v>32</v>
      </c>
      <c r="B30" s="28" t="s">
        <v>102</v>
      </c>
      <c r="D30" s="45" t="s">
        <v>33</v>
      </c>
      <c r="E30" s="46">
        <f>+F30/1000</f>
        <v>18.692000000000004</v>
      </c>
      <c r="F30" s="73">
        <v>18692.000000000004</v>
      </c>
      <c r="G30" s="5" t="s">
        <v>34</v>
      </c>
      <c r="H30" s="74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8" t="s">
        <v>35</v>
      </c>
      <c r="E31" s="46">
        <f>+H30*E30</f>
        <v>9.3460000000000019</v>
      </c>
      <c r="G31" s="7"/>
      <c r="H31" s="47"/>
      <c r="I31" s="33"/>
      <c r="J31"/>
      <c r="K31"/>
      <c r="L31"/>
      <c r="M31"/>
      <c r="N31"/>
      <c r="O31"/>
      <c r="P31"/>
      <c r="Q31"/>
      <c r="R31"/>
    </row>
    <row r="32" spans="1:18" ht="15.75" x14ac:dyDescent="0.3">
      <c r="D32" s="48" t="s">
        <v>36</v>
      </c>
      <c r="E32" s="49">
        <f>+E30-E31</f>
        <v>9.3460000000000019</v>
      </c>
      <c r="I32" s="33"/>
      <c r="J32"/>
      <c r="K32"/>
      <c r="L32"/>
      <c r="M32"/>
      <c r="N32"/>
      <c r="O32"/>
      <c r="P32"/>
      <c r="Q32"/>
      <c r="R32"/>
    </row>
    <row r="33" spans="1:18" ht="15.75" x14ac:dyDescent="0.3">
      <c r="E33" s="44" t="s">
        <v>38</v>
      </c>
      <c r="F33" s="44" t="s">
        <v>39</v>
      </c>
      <c r="G33" s="44" t="s">
        <v>39</v>
      </c>
      <c r="H33" s="44" t="s">
        <v>39</v>
      </c>
      <c r="I33" s="33"/>
      <c r="J33"/>
      <c r="K33"/>
      <c r="L33"/>
      <c r="M33"/>
      <c r="N33"/>
      <c r="O33"/>
      <c r="P33"/>
      <c r="Q33"/>
      <c r="R33"/>
    </row>
    <row r="34" spans="1:18" ht="15.75" x14ac:dyDescent="0.3">
      <c r="D34" s="45" t="s">
        <v>40</v>
      </c>
      <c r="E34" s="50">
        <f>+E32</f>
        <v>9.3460000000000019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5" t="s">
        <v>41</v>
      </c>
      <c r="E35" s="50">
        <f>+E34*1.15</f>
        <v>10.747900000000001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5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44"/>
      <c r="C37" s="33"/>
      <c r="E37" s="10" t="s">
        <v>42</v>
      </c>
      <c r="F37" s="11" t="s">
        <v>43</v>
      </c>
      <c r="G37" s="11"/>
      <c r="H37" s="12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44</v>
      </c>
      <c r="C38" s="51">
        <v>2</v>
      </c>
      <c r="D38" s="52" t="s">
        <v>45</v>
      </c>
      <c r="E38" s="13"/>
      <c r="F38" s="14" t="s">
        <v>46</v>
      </c>
      <c r="G38" s="14"/>
      <c r="H38" s="15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44"/>
      <c r="D39" s="1" t="s">
        <v>47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48</v>
      </c>
      <c r="B40" s="5"/>
      <c r="C40" s="53">
        <f>+B48/F17</f>
        <v>1000</v>
      </c>
      <c r="D40" s="27">
        <v>400</v>
      </c>
      <c r="F40" s="48" t="s">
        <v>49</v>
      </c>
      <c r="G40" s="26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50</v>
      </c>
      <c r="C41" s="37">
        <f>+C40+D40</f>
        <v>1400</v>
      </c>
      <c r="F41" s="48" t="s">
        <v>51</v>
      </c>
      <c r="G41" s="26">
        <v>2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52</v>
      </c>
      <c r="C42" s="37">
        <f>+C41/C38</f>
        <v>700</v>
      </c>
      <c r="F42" s="48" t="s">
        <v>53</v>
      </c>
      <c r="G42" s="26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 t="s">
        <v>54</v>
      </c>
      <c r="C43" s="44">
        <f>+(C42*C38)*F17</f>
        <v>1400</v>
      </c>
      <c r="F43" s="45" t="s">
        <v>55</v>
      </c>
      <c r="G43" s="26">
        <f>+C40/1000</f>
        <v>1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4"/>
      <c r="F44" s="48" t="s">
        <v>56</v>
      </c>
      <c r="G44" s="51">
        <f>+C41</f>
        <v>1400</v>
      </c>
      <c r="H44" s="3"/>
      <c r="J44"/>
      <c r="K44"/>
      <c r="L44"/>
      <c r="M44"/>
      <c r="N44"/>
      <c r="O44"/>
      <c r="P44"/>
      <c r="Q44"/>
      <c r="R44"/>
    </row>
    <row r="45" spans="1:18" ht="15.75" x14ac:dyDescent="0.3">
      <c r="A45" s="4"/>
      <c r="C45" s="44"/>
      <c r="E45" s="48"/>
      <c r="F45" s="48"/>
      <c r="G45" s="33"/>
      <c r="I45" s="3"/>
      <c r="J45"/>
      <c r="K45"/>
      <c r="L45"/>
      <c r="M45"/>
      <c r="N45"/>
      <c r="O45"/>
      <c r="P45"/>
      <c r="Q45"/>
      <c r="R45"/>
    </row>
    <row r="46" spans="1:18" ht="15.75" x14ac:dyDescent="0.3">
      <c r="A46" s="4" t="s">
        <v>57</v>
      </c>
      <c r="C46" s="28">
        <f>+C42*C38</f>
        <v>1400</v>
      </c>
      <c r="F46" s="48"/>
      <c r="G46" s="33"/>
      <c r="H46" s="3"/>
      <c r="J46"/>
      <c r="K46"/>
      <c r="L46"/>
      <c r="M46"/>
      <c r="N46"/>
      <c r="O46"/>
      <c r="P46"/>
      <c r="Q46"/>
      <c r="R46"/>
    </row>
    <row r="47" spans="1:18" x14ac:dyDescent="0.3">
      <c r="A47" s="3"/>
      <c r="B47" s="3"/>
      <c r="C47" s="3"/>
      <c r="D47" s="3"/>
      <c r="E47" s="3"/>
      <c r="H47" s="3"/>
    </row>
    <row r="48" spans="1:18" x14ac:dyDescent="0.3">
      <c r="A48" s="4" t="s">
        <v>58</v>
      </c>
      <c r="B48" s="44">
        <v>1000</v>
      </c>
      <c r="C48" s="3"/>
      <c r="D48" s="28" t="s">
        <v>59</v>
      </c>
      <c r="E48" s="28" t="s">
        <v>60</v>
      </c>
      <c r="F48" s="28" t="s">
        <v>61</v>
      </c>
      <c r="G48" s="28" t="s">
        <v>62</v>
      </c>
      <c r="H48" s="28" t="s">
        <v>63</v>
      </c>
    </row>
    <row r="49" spans="1:22" x14ac:dyDescent="0.3">
      <c r="A49" s="55" t="s">
        <v>65</v>
      </c>
      <c r="B49" s="56"/>
      <c r="C49" s="3"/>
      <c r="D49" s="44">
        <v>2</v>
      </c>
      <c r="E49" s="44">
        <v>1</v>
      </c>
      <c r="F49" s="44" t="s">
        <v>66</v>
      </c>
      <c r="G49" s="33">
        <v>285</v>
      </c>
      <c r="H49" s="33">
        <f>+(D49*E49)*G49</f>
        <v>570</v>
      </c>
    </row>
    <row r="50" spans="1:22" x14ac:dyDescent="0.3">
      <c r="A50" s="56" t="s">
        <v>70</v>
      </c>
      <c r="B50" s="57">
        <f>+E34*C42</f>
        <v>6542.2000000000016</v>
      </c>
      <c r="C50" s="3">
        <f>+B50/2</f>
        <v>3271.1000000000008</v>
      </c>
      <c r="D50" s="44">
        <v>2</v>
      </c>
      <c r="E50" s="44">
        <v>1</v>
      </c>
      <c r="F50" s="44" t="s">
        <v>71</v>
      </c>
      <c r="G50" s="33">
        <v>140</v>
      </c>
      <c r="H50" s="33">
        <f>+(D50*E50)*G50</f>
        <v>280</v>
      </c>
    </row>
    <row r="51" spans="1:22" x14ac:dyDescent="0.3">
      <c r="A51" s="56" t="s">
        <v>21</v>
      </c>
      <c r="B51" s="57">
        <f>+H61</f>
        <v>4571.4905600000002</v>
      </c>
      <c r="C51" s="3"/>
      <c r="D51" s="44">
        <v>0</v>
      </c>
      <c r="E51" s="44">
        <v>0</v>
      </c>
      <c r="F51" s="44" t="s">
        <v>73</v>
      </c>
      <c r="G51" s="33">
        <v>140</v>
      </c>
      <c r="H51" s="33">
        <f t="shared" ref="H51:H58" si="0">+(D51*E51)*G51</f>
        <v>0</v>
      </c>
    </row>
    <row r="52" spans="1:22" ht="16.5" x14ac:dyDescent="0.3">
      <c r="A52" s="56"/>
      <c r="B52" s="57"/>
      <c r="C52" s="3"/>
      <c r="D52" s="44">
        <v>1</v>
      </c>
      <c r="E52" s="44">
        <v>1</v>
      </c>
      <c r="F52" s="44" t="s">
        <v>74</v>
      </c>
      <c r="G52" s="33">
        <v>150</v>
      </c>
      <c r="H52" s="33">
        <f t="shared" si="0"/>
        <v>150</v>
      </c>
      <c r="I52" s="59">
        <f>+(B73/100)*2</f>
        <v>295.11531680000002</v>
      </c>
    </row>
    <row r="53" spans="1:22" ht="16.5" x14ac:dyDescent="0.3">
      <c r="A53" s="56" t="s">
        <v>37</v>
      </c>
      <c r="B53" s="57">
        <v>0</v>
      </c>
      <c r="C53" s="3"/>
      <c r="D53" s="44">
        <v>1</v>
      </c>
      <c r="E53" s="44">
        <v>1</v>
      </c>
      <c r="F53" s="44" t="s">
        <v>75</v>
      </c>
      <c r="G53" s="33">
        <v>135</v>
      </c>
      <c r="H53" s="33">
        <f t="shared" si="0"/>
        <v>135</v>
      </c>
      <c r="I53" s="60"/>
    </row>
    <row r="54" spans="1:22" x14ac:dyDescent="0.3">
      <c r="A54" s="61" t="s">
        <v>77</v>
      </c>
      <c r="B54" s="57">
        <v>0</v>
      </c>
      <c r="C54" s="3"/>
      <c r="D54" s="44">
        <v>1</v>
      </c>
      <c r="E54" s="44">
        <v>1</v>
      </c>
      <c r="F54" s="44" t="s">
        <v>78</v>
      </c>
      <c r="G54" s="33">
        <v>135</v>
      </c>
      <c r="H54" s="33">
        <f t="shared" si="0"/>
        <v>135</v>
      </c>
    </row>
    <row r="55" spans="1:22" x14ac:dyDescent="0.3">
      <c r="A55" s="61" t="s">
        <v>79</v>
      </c>
      <c r="B55" s="57">
        <v>0</v>
      </c>
      <c r="D55" s="44">
        <v>0</v>
      </c>
      <c r="E55" s="44">
        <v>0</v>
      </c>
      <c r="F55" s="44" t="s">
        <v>80</v>
      </c>
      <c r="G55" s="33">
        <v>130</v>
      </c>
      <c r="H55" s="33">
        <f t="shared" si="0"/>
        <v>0</v>
      </c>
    </row>
    <row r="56" spans="1:22" x14ac:dyDescent="0.3">
      <c r="A56" s="61" t="s">
        <v>81</v>
      </c>
      <c r="B56" s="57">
        <v>100</v>
      </c>
      <c r="D56" s="44">
        <v>1</v>
      </c>
      <c r="E56" s="44">
        <f>+B48*1.1</f>
        <v>1100</v>
      </c>
      <c r="F56" s="44" t="s">
        <v>82</v>
      </c>
      <c r="G56" s="33">
        <v>0.5</v>
      </c>
      <c r="H56" s="33">
        <f t="shared" si="0"/>
        <v>550</v>
      </c>
    </row>
    <row r="57" spans="1:22" ht="15.75" x14ac:dyDescent="0.3">
      <c r="A57" s="61" t="s">
        <v>83</v>
      </c>
      <c r="B57" s="57">
        <v>150</v>
      </c>
      <c r="D57" s="44">
        <v>0</v>
      </c>
      <c r="E57" s="44">
        <v>0</v>
      </c>
      <c r="F57" s="44" t="s">
        <v>84</v>
      </c>
      <c r="G57" s="33">
        <v>2</v>
      </c>
      <c r="H57" s="33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5" t="s">
        <v>85</v>
      </c>
      <c r="B58" s="62">
        <f>SUM(B50:B57)</f>
        <v>11363.690560000003</v>
      </c>
      <c r="C58" s="3"/>
      <c r="D58" s="44">
        <v>2</v>
      </c>
      <c r="E58" s="44">
        <v>1</v>
      </c>
      <c r="F58" s="3" t="s">
        <v>86</v>
      </c>
      <c r="G58" s="33">
        <f>+E79</f>
        <v>1375.7452800000001</v>
      </c>
      <c r="H58" s="33">
        <f t="shared" si="0"/>
        <v>2751.4905600000002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63"/>
      <c r="C59" s="3"/>
      <c r="D59" s="44"/>
      <c r="E59" s="44"/>
      <c r="F59" s="3"/>
      <c r="G59" s="3"/>
      <c r="H59" s="33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5">
        <f>+B58/B48</f>
        <v>11.363690560000002</v>
      </c>
      <c r="C60" s="4" t="s">
        <v>87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4" t="s">
        <v>88</v>
      </c>
      <c r="H61" s="33">
        <f>SUM(H49:H60)</f>
        <v>4571.4905600000002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89</v>
      </c>
      <c r="H62" s="65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90</v>
      </c>
      <c r="B63" s="3"/>
      <c r="C63" s="3"/>
      <c r="E63" s="35">
        <f>+B73/C40</f>
        <v>14.75576584</v>
      </c>
      <c r="G63" s="1" t="s">
        <v>91</v>
      </c>
      <c r="H63" s="66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92</v>
      </c>
      <c r="C64" s="28" t="s">
        <v>93</v>
      </c>
      <c r="D64" s="3"/>
      <c r="E64" s="3"/>
      <c r="F64" s="3"/>
      <c r="G64" s="1" t="s">
        <v>91</v>
      </c>
      <c r="H64" s="66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5" t="s">
        <v>94</v>
      </c>
      <c r="B65" s="56"/>
      <c r="C65" s="3"/>
      <c r="D65" s="3">
        <f>+B73*C69</f>
        <v>0</v>
      </c>
      <c r="E65" s="3"/>
      <c r="F65" s="3"/>
      <c r="G65" s="5" t="s">
        <v>95</v>
      </c>
      <c r="H65" s="66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6" t="s">
        <v>70</v>
      </c>
      <c r="B66" s="57">
        <f>+E35*C42</f>
        <v>7523.5300000000007</v>
      </c>
      <c r="C66" s="67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6" t="s">
        <v>21</v>
      </c>
      <c r="B67" s="57">
        <f>+H61*H62</f>
        <v>6857.2358400000003</v>
      </c>
      <c r="C67" s="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6" t="str">
        <f>+A53</f>
        <v>Tabla de suaje</v>
      </c>
      <c r="B68" s="57">
        <f>+B53*H62</f>
        <v>0</v>
      </c>
      <c r="C68" s="67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6" t="str">
        <f>+A54</f>
        <v>Pruebas de color</v>
      </c>
      <c r="B69" s="57">
        <f>+B54*H62</f>
        <v>0</v>
      </c>
      <c r="C69" s="67"/>
      <c r="G69" s="68" t="s">
        <v>96</v>
      </c>
      <c r="H69" s="35">
        <f>+B60</f>
        <v>11.363690560000002</v>
      </c>
      <c r="I69" s="69">
        <f>+H69*C46</f>
        <v>15909.166784000003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6" t="str">
        <f>+A55</f>
        <v>Imán</v>
      </c>
      <c r="B70" s="57">
        <f>+B55*H62</f>
        <v>0</v>
      </c>
      <c r="C70" s="67"/>
      <c r="G70" s="68" t="s">
        <v>97</v>
      </c>
      <c r="H70" s="35">
        <f>+C73</f>
        <v>14.75576584</v>
      </c>
      <c r="I70" s="69">
        <f>+H70*C46</f>
        <v>20658.072176000001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6" t="str">
        <f>+A56</f>
        <v>Empaque</v>
      </c>
      <c r="B71" s="57">
        <f>+B56*H62</f>
        <v>150</v>
      </c>
      <c r="C71" s="70"/>
      <c r="G71" s="71" t="s">
        <v>98</v>
      </c>
      <c r="H71" s="72">
        <f>+H70-H69</f>
        <v>3.3920752799999985</v>
      </c>
      <c r="I71" s="69">
        <f>+H71*C46</f>
        <v>4748.9053919999978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6" t="str">
        <f>+A57</f>
        <v xml:space="preserve">Mensajeria </v>
      </c>
      <c r="B72" s="57">
        <f>+B57*H62</f>
        <v>225</v>
      </c>
      <c r="C72" s="70"/>
      <c r="G72" s="77"/>
      <c r="H72" s="79" t="s">
        <v>99</v>
      </c>
      <c r="I72" s="78">
        <f>+(B73/100)*2.5</f>
        <v>368.89414600000003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5" t="s">
        <v>85</v>
      </c>
      <c r="B73" s="62">
        <f>SUM(B65:B72)</f>
        <v>14755.76584</v>
      </c>
      <c r="C73" s="72">
        <f>+B73/B48</f>
        <v>14.75576584</v>
      </c>
      <c r="D73" s="5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" thickBot="1" x14ac:dyDescent="0.35">
      <c r="A76" s="5" t="s">
        <v>103</v>
      </c>
    </row>
    <row r="77" spans="1:22" ht="15.75" x14ac:dyDescent="0.3">
      <c r="A77" s="10" t="s">
        <v>64</v>
      </c>
      <c r="B77" s="11"/>
      <c r="C77" s="11"/>
      <c r="D77" s="11"/>
      <c r="E77" s="11"/>
      <c r="F77" s="11"/>
      <c r="G77" s="12"/>
      <c r="H77"/>
      <c r="I77"/>
    </row>
    <row r="78" spans="1:22" ht="15.75" x14ac:dyDescent="0.3">
      <c r="A78" s="20">
        <f>+F16</f>
        <v>49.6</v>
      </c>
      <c r="B78" s="21">
        <f>+H16</f>
        <v>50.8</v>
      </c>
      <c r="C78" s="7" t="s">
        <v>67</v>
      </c>
      <c r="D78" s="21" t="s">
        <v>68</v>
      </c>
      <c r="E78" s="7" t="s">
        <v>69</v>
      </c>
      <c r="F78" s="23" t="s">
        <v>72</v>
      </c>
      <c r="G78" s="8"/>
      <c r="H78"/>
      <c r="I78"/>
    </row>
    <row r="79" spans="1:22" ht="15.75" x14ac:dyDescent="0.3">
      <c r="A79" s="20">
        <f>0.496*0.508*C41</f>
        <v>352.75520000000006</v>
      </c>
      <c r="B79" s="58">
        <v>3.9</v>
      </c>
      <c r="C79" s="58">
        <f>+A79*B79</f>
        <v>1375.7452800000001</v>
      </c>
      <c r="D79" s="58">
        <v>0</v>
      </c>
      <c r="E79" s="58">
        <f>+C79+D79</f>
        <v>1375.7452800000001</v>
      </c>
      <c r="F79" s="75">
        <v>500</v>
      </c>
      <c r="G79" s="76" t="s">
        <v>104</v>
      </c>
      <c r="H79"/>
      <c r="I79"/>
    </row>
    <row r="80" spans="1:22" ht="16.5" x14ac:dyDescent="0.3">
      <c r="A80" s="6"/>
      <c r="B80" s="58"/>
      <c r="C80" s="58"/>
      <c r="D80" s="58"/>
      <c r="E80" s="58"/>
      <c r="F80" s="7"/>
      <c r="G80" s="8"/>
      <c r="H80"/>
      <c r="I80"/>
      <c r="J80" s="60"/>
      <c r="K80" s="60"/>
      <c r="L80" s="60"/>
      <c r="M80" s="60"/>
      <c r="N80" s="60"/>
      <c r="O80" s="60"/>
      <c r="P80" s="60"/>
      <c r="Q80" s="60"/>
      <c r="R80" s="60"/>
    </row>
    <row r="81" spans="1:18" ht="16.5" x14ac:dyDescent="0.3">
      <c r="A81" s="20">
        <f>+A78</f>
        <v>49.6</v>
      </c>
      <c r="B81" s="21">
        <f>+B78</f>
        <v>50.8</v>
      </c>
      <c r="C81" s="7" t="s">
        <v>67</v>
      </c>
      <c r="D81" s="21" t="s">
        <v>68</v>
      </c>
      <c r="E81" s="7" t="s">
        <v>69</v>
      </c>
      <c r="F81" s="23" t="s">
        <v>76</v>
      </c>
      <c r="G81" s="8"/>
      <c r="H81"/>
      <c r="I81"/>
      <c r="J81" s="60"/>
      <c r="K81" s="60"/>
      <c r="L81" s="60"/>
      <c r="M81" s="60"/>
      <c r="N81" s="60"/>
      <c r="O81" s="60"/>
      <c r="P81" s="60"/>
      <c r="Q81" s="60"/>
      <c r="R81" s="60"/>
    </row>
    <row r="82" spans="1:18" ht="16.5" x14ac:dyDescent="0.3">
      <c r="A82" s="20">
        <f>0.65*0.36*C41</f>
        <v>327.59999999999997</v>
      </c>
      <c r="B82" s="58">
        <v>2.5</v>
      </c>
      <c r="C82" s="58">
        <f>+A82*B82</f>
        <v>818.99999999999989</v>
      </c>
      <c r="D82" s="58">
        <v>360</v>
      </c>
      <c r="E82" s="58">
        <f>+C82+D82</f>
        <v>1179</v>
      </c>
      <c r="F82" s="75">
        <v>1500</v>
      </c>
      <c r="G82" s="76" t="s">
        <v>104</v>
      </c>
      <c r="H82"/>
      <c r="I82"/>
      <c r="J82" s="60"/>
      <c r="K82" s="60"/>
      <c r="L82" s="60"/>
      <c r="M82" s="60"/>
      <c r="N82" s="60"/>
      <c r="O82" s="60"/>
      <c r="P82" s="60"/>
      <c r="Q82" s="60"/>
      <c r="R82" s="60"/>
    </row>
    <row r="83" spans="1:18" ht="16.5" x14ac:dyDescent="0.3">
      <c r="A83" s="6"/>
      <c r="B83" s="7"/>
      <c r="C83" s="58"/>
      <c r="D83" s="58"/>
      <c r="E83" s="58"/>
      <c r="F83" s="58"/>
      <c r="G83" s="8"/>
      <c r="H83"/>
      <c r="I83"/>
      <c r="J83" s="60"/>
      <c r="K83" s="60"/>
      <c r="L83" s="60"/>
      <c r="M83" s="60"/>
      <c r="N83" s="60"/>
      <c r="O83" s="60"/>
      <c r="P83" s="60"/>
      <c r="Q83" s="60"/>
      <c r="R83" s="60"/>
    </row>
    <row r="84" spans="1:18" ht="17.25" thickBot="1" x14ac:dyDescent="0.35">
      <c r="A84" s="13"/>
      <c r="B84" s="14"/>
      <c r="C84" s="14"/>
      <c r="D84" s="14"/>
      <c r="E84" s="14"/>
      <c r="F84" s="14"/>
      <c r="G84" s="15"/>
      <c r="H84"/>
      <c r="I84"/>
      <c r="J84" s="60"/>
      <c r="K84" s="60"/>
      <c r="L84" s="60"/>
      <c r="M84" s="60"/>
      <c r="N84" s="60"/>
      <c r="O84" s="60"/>
      <c r="P84" s="60"/>
      <c r="Q84" s="60"/>
      <c r="R84" s="60"/>
    </row>
    <row r="85" spans="1:18" ht="16.5" x14ac:dyDescent="0.3">
      <c r="H85"/>
      <c r="I85"/>
      <c r="J85" s="60"/>
      <c r="K85" s="60"/>
      <c r="L85" s="60"/>
      <c r="M85" s="60"/>
      <c r="N85" s="60"/>
      <c r="O85" s="60"/>
      <c r="P85" s="60"/>
      <c r="Q85" s="60"/>
      <c r="R85" s="60"/>
    </row>
    <row r="86" spans="1:18" ht="16.5" x14ac:dyDescent="0.3">
      <c r="H86"/>
      <c r="I86"/>
      <c r="J86" s="60"/>
      <c r="K86" s="60"/>
      <c r="L86" s="60"/>
      <c r="M86" s="60"/>
      <c r="N86" s="60"/>
      <c r="O86" s="60"/>
      <c r="P86" s="60"/>
      <c r="Q86" s="60"/>
      <c r="R86" s="60"/>
    </row>
    <row r="87" spans="1:18" ht="16.5" x14ac:dyDescent="0.3">
      <c r="H87"/>
      <c r="I87"/>
      <c r="J87" s="60"/>
      <c r="K87" s="60"/>
      <c r="L87" s="60"/>
      <c r="M87" s="60"/>
      <c r="N87" s="60"/>
      <c r="O87" s="60"/>
      <c r="P87" s="60"/>
      <c r="Q87" s="60"/>
      <c r="R87" s="60"/>
    </row>
    <row r="88" spans="1:18" ht="16.5" x14ac:dyDescent="0.3">
      <c r="H88"/>
      <c r="I88"/>
      <c r="J88" s="60"/>
      <c r="K88" s="60"/>
      <c r="L88" s="60"/>
      <c r="M88" s="60"/>
      <c r="N88" s="60"/>
      <c r="O88" s="60"/>
      <c r="P88" s="60"/>
      <c r="Q88" s="60"/>
      <c r="R88" s="60"/>
    </row>
    <row r="89" spans="1:18" ht="16.5" x14ac:dyDescent="0.3">
      <c r="J89" s="60"/>
      <c r="K89" s="60"/>
      <c r="L89" s="60"/>
      <c r="M89" s="60"/>
      <c r="N89" s="60"/>
      <c r="O89" s="60"/>
      <c r="P89" s="60"/>
      <c r="Q89" s="60"/>
      <c r="R89" s="60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caja lam2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2017-01-19T00:10:59Z</cp:lastPrinted>
  <dcterms:created xsi:type="dcterms:W3CDTF">2015-12-10T23:15:57Z</dcterms:created>
  <dcterms:modified xsi:type="dcterms:W3CDTF">2017-01-19T01:55:32Z</dcterms:modified>
</cp:coreProperties>
</file>