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Etiquetas " sheetId="2" r:id="rId1"/>
  </sheets>
  <calcPr calcId="145621"/>
</workbook>
</file>

<file path=xl/calcChain.xml><?xml version="1.0" encoding="utf-8"?>
<calcChain xmlns="http://schemas.openxmlformats.org/spreadsheetml/2006/main">
  <c r="B67" i="2" l="1"/>
  <c r="G49" i="2" l="1"/>
  <c r="B48" i="2"/>
  <c r="H20" i="2" s="1"/>
  <c r="E35" i="2"/>
  <c r="E30" i="2"/>
  <c r="H19" i="2"/>
  <c r="H21" i="2" l="1"/>
  <c r="B72" i="2"/>
  <c r="A72" i="2"/>
  <c r="B71" i="2"/>
  <c r="A71" i="2"/>
  <c r="B70" i="2"/>
  <c r="A70" i="2"/>
  <c r="B69" i="2"/>
  <c r="A69" i="2"/>
  <c r="B68" i="2"/>
  <c r="A68" i="2"/>
  <c r="H59" i="2"/>
  <c r="H58" i="2"/>
  <c r="H57" i="2"/>
  <c r="H56" i="2"/>
  <c r="H55" i="2"/>
  <c r="H54" i="2"/>
  <c r="H53" i="2"/>
  <c r="H52" i="2"/>
  <c r="H51" i="2"/>
  <c r="H50" i="2"/>
  <c r="B79" i="2"/>
  <c r="B82" i="2" s="1"/>
  <c r="A79" i="2"/>
  <c r="A82" i="2" s="1"/>
  <c r="H49" i="2"/>
  <c r="C40" i="2"/>
  <c r="G43" i="2" s="1"/>
  <c r="E31" i="2"/>
  <c r="E32" i="2" s="1"/>
  <c r="E34" i="2" s="1"/>
  <c r="E26" i="2"/>
  <c r="F26" i="2" s="1"/>
  <c r="C26" i="2"/>
  <c r="C27" i="2" s="1"/>
  <c r="H25" i="2"/>
  <c r="F25" i="2"/>
  <c r="C41" i="2" l="1"/>
  <c r="G44" i="2" s="1"/>
  <c r="H26" i="2"/>
  <c r="H27" i="2" s="1"/>
  <c r="H61" i="2"/>
  <c r="F27" i="2"/>
  <c r="E27" i="2"/>
  <c r="A83" i="2" l="1"/>
  <c r="C83" i="2" s="1"/>
  <c r="E83" i="2" s="1"/>
  <c r="E84" i="2" s="1"/>
  <c r="C42" i="2"/>
  <c r="C46" i="2" s="1"/>
  <c r="A80" i="2"/>
  <c r="C80" i="2" s="1"/>
  <c r="E80" i="2" s="1"/>
  <c r="E81" i="2" s="1"/>
  <c r="B51" i="2"/>
  <c r="B66" i="2" l="1"/>
  <c r="B74" i="2" s="1"/>
  <c r="I71" i="2" s="1"/>
  <c r="B50" i="2"/>
  <c r="B58" i="2" s="1"/>
  <c r="B60" i="2" s="1"/>
  <c r="H68" i="2" s="1"/>
  <c r="I68" i="2" s="1"/>
  <c r="E63" i="2"/>
  <c r="D65" i="2" l="1"/>
  <c r="D74" i="2"/>
  <c r="C74" i="2"/>
  <c r="H69" i="2" s="1"/>
  <c r="I69" i="2" s="1"/>
  <c r="H70" i="2" l="1"/>
  <c r="I70" i="2" s="1"/>
</calcChain>
</file>

<file path=xl/sharedStrings.xml><?xml version="1.0" encoding="utf-8"?>
<sst xmlns="http://schemas.openxmlformats.org/spreadsheetml/2006/main" count="112" uniqueCount="103">
  <si>
    <t>FICHA TECNICA</t>
  </si>
  <si>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</si>
  <si>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</si>
  <si>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</si>
  <si>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</si>
  <si>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</si>
  <si>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</si>
  <si>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</si>
  <si>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</si>
  <si>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</si>
  <si>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</si>
  <si>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</si>
  <si>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</si>
  <si>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</si>
  <si>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</si>
  <si>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</si>
  <si>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</si>
  <si>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</si>
  <si>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</si>
  <si>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</si>
  <si>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</si>
  <si>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</si>
  <si>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</si>
  <si>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LOZANO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</si>
  <si>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</si>
  <si>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</si>
  <si>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</si>
  <si>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</si>
  <si>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</si>
  <si>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</si>
  <si>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</si>
  <si>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</si>
  <si>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</si>
  <si>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</si>
  <si>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</si>
  <si>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</si>
  <si>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</si>
  <si>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</si>
  <si>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</si>
  <si>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</si>
  <si>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</si>
  <si>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</si>
  <si>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</si>
  <si>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</si>
  <si>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</si>
  <si>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</si>
  <si>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</si>
  <si>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</si>
  <si>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</si>
  <si>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</si>
  <si>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</si>
  <si>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</si>
  <si>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</si>
  <si>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</si>
  <si>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</si>
  <si>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</si>
  <si>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</si>
  <si>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 y arreglo</t>
  </si>
  <si>
    <t>Area</t>
  </si>
  <si>
    <t>arreglo</t>
  </si>
  <si>
    <t>total a pagar</t>
  </si>
  <si>
    <t>minimo 500.00</t>
  </si>
  <si>
    <t>Papel</t>
  </si>
  <si>
    <t>Tinta F</t>
  </si>
  <si>
    <t xml:space="preserve">laminado mate </t>
  </si>
  <si>
    <t>Tinta V</t>
  </si>
  <si>
    <t>Portadas Digital</t>
  </si>
  <si>
    <t>corte</t>
  </si>
  <si>
    <t>uv brillante registro</t>
  </si>
  <si>
    <t>Prueba de Color</t>
  </si>
  <si>
    <t>Empaque</t>
  </si>
  <si>
    <t xml:space="preserve">pegado </t>
  </si>
  <si>
    <t>Mensajeria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</si>
  <si>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</si>
  <si>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</si>
  <si>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</si>
  <si>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</si>
  <si>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</si>
  <si>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</si>
  <si>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</si>
  <si>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</si>
  <si>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</si>
  <si>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</si>
  <si>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</si>
  <si>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</si>
  <si>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</si>
  <si>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</si>
  <si>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</si>
  <si>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impresas a 2 X 0 tintas</t>
  </si>
  <si>
    <t>Tout Chocolat</t>
  </si>
  <si>
    <t>Planilla de Stickers</t>
  </si>
  <si>
    <t>tamaño 4 cm. Y 7 cm.</t>
  </si>
  <si>
    <t xml:space="preserve">adhesivo couche blanco </t>
  </si>
  <si>
    <t>terminado suajado</t>
  </si>
  <si>
    <t xml:space="preserve">Adhesivo </t>
  </si>
  <si>
    <t>Blanco</t>
  </si>
  <si>
    <t>Planilla de 4 cm.</t>
  </si>
  <si>
    <t>Planilla de 6 cm.</t>
  </si>
  <si>
    <t>arreglo suaje</t>
  </si>
  <si>
    <t>suajado</t>
  </si>
  <si>
    <t>11 de mayo de 2017.</t>
  </si>
  <si>
    <t>LAMINADOS + BARNICES UV + EMPALMES</t>
  </si>
  <si>
    <t xml:space="preserve">Comisiones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</si>
</sst>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  <xf numFmtId="44" fontId="20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/>
    <xf numFmtId="0" fontId="6" fillId="0" borderId="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4" fontId="21" fillId="8" borderId="5" xfId="13" applyFont="1" applyFill="1" applyBorder="1" applyAlignment="1">
      <alignment vertical="center"/>
    </xf>
    <xf numFmtId="0" fontId="3" fillId="0" borderId="0" xfId="0" applyFont="1" applyAlignment="1">
      <alignment horizontal="right"/>
    </xf>
    <xf numFmtId="2" fontId="5" fillId="9" borderId="0" xfId="0" applyNumberFormat="1" applyFont="1" applyFill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9" borderId="0" xfId="0" applyNumberFormat="1" applyFont="1" applyFill="1" applyBorder="1" applyAlignment="1">
      <alignment horizontal="right"/>
    </xf>
    <xf numFmtId="44" fontId="6" fillId="0" borderId="0" xfId="1" applyFont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A47" zoomScale="80" zoomScaleNormal="80" workbookViewId="0">
      <selection activeCell="F64" sqref="F6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I1" s="78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">
        <v>100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">
        <v>89</v>
      </c>
      <c r="F11" s="5" t="s">
        <v>1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6" t="s">
        <v>90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9" t="s">
        <v>91</v>
      </c>
      <c r="D16" s="17"/>
      <c r="E16" s="17"/>
      <c r="F16" s="20">
        <v>40</v>
      </c>
      <c r="G16" s="21" t="s">
        <v>11</v>
      </c>
      <c r="H16" s="22">
        <v>31.5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9" t="s">
        <v>92</v>
      </c>
      <c r="D17" s="17"/>
      <c r="E17" s="17"/>
      <c r="F17" s="18">
        <v>1</v>
      </c>
      <c r="G17" s="23" t="s">
        <v>12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9" t="s">
        <v>88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9" t="s">
        <v>93</v>
      </c>
      <c r="D19" s="17"/>
      <c r="E19" s="17"/>
      <c r="F19" s="6" t="s">
        <v>96</v>
      </c>
      <c r="G19" s="21">
        <v>12</v>
      </c>
      <c r="H19" s="22">
        <f>+G19*B48</f>
        <v>7500</v>
      </c>
      <c r="J19"/>
      <c r="K19"/>
      <c r="L19"/>
      <c r="M19"/>
      <c r="N19"/>
      <c r="O19"/>
      <c r="P19"/>
      <c r="Q19"/>
      <c r="R19"/>
    </row>
    <row r="20" spans="1:18" ht="15.75" x14ac:dyDescent="0.3">
      <c r="C20" s="19"/>
      <c r="D20" s="17"/>
      <c r="E20" s="17"/>
      <c r="F20" s="6" t="s">
        <v>97</v>
      </c>
      <c r="G20" s="21">
        <v>16</v>
      </c>
      <c r="H20" s="76">
        <f>+G20*B48</f>
        <v>10000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24"/>
      <c r="D21" s="17"/>
      <c r="E21" s="17"/>
      <c r="F21" s="6"/>
      <c r="G21" s="7"/>
      <c r="H21" s="75">
        <f>SUM(H19:H20)</f>
        <v>17500</v>
      </c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14</v>
      </c>
      <c r="C23" s="25" t="s">
        <v>94</v>
      </c>
      <c r="D23" s="5" t="s">
        <v>15</v>
      </c>
      <c r="E23" s="26" t="s">
        <v>95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16</v>
      </c>
      <c r="C25" s="27">
        <v>48</v>
      </c>
      <c r="D25" s="26" t="s">
        <v>17</v>
      </c>
      <c r="E25" s="28">
        <v>66</v>
      </c>
      <c r="F25" s="29">
        <f>+C25</f>
        <v>48</v>
      </c>
      <c r="G25" s="30" t="s">
        <v>17</v>
      </c>
      <c r="H25" s="30">
        <f>+E25</f>
        <v>66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18</v>
      </c>
      <c r="B26" s="3"/>
      <c r="C26" s="31">
        <f>+F16</f>
        <v>40</v>
      </c>
      <c r="D26" s="32" t="s">
        <v>17</v>
      </c>
      <c r="E26" s="31">
        <f>+H16</f>
        <v>31.5</v>
      </c>
      <c r="F26" s="33">
        <f>+E26</f>
        <v>31.5</v>
      </c>
      <c r="G26" s="33" t="s">
        <v>17</v>
      </c>
      <c r="H26" s="33">
        <f>+C26</f>
        <v>40</v>
      </c>
      <c r="I26" s="34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19</v>
      </c>
      <c r="B27" s="35"/>
      <c r="C27" s="36">
        <f>+C25/C26</f>
        <v>1.2</v>
      </c>
      <c r="D27" s="37"/>
      <c r="E27" s="36">
        <f>+E25/E26</f>
        <v>2.0952380952380953</v>
      </c>
      <c r="F27" s="36">
        <f>+F25/F26</f>
        <v>1.5238095238095237</v>
      </c>
      <c r="G27" s="37"/>
      <c r="H27" s="36">
        <f>+H25/H26</f>
        <v>1.65</v>
      </c>
      <c r="I27" s="34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20</v>
      </c>
      <c r="B28" s="38"/>
      <c r="C28" s="39"/>
      <c r="D28" s="40">
        <v>2</v>
      </c>
      <c r="E28" s="41"/>
      <c r="F28" s="42"/>
      <c r="G28" s="43">
        <v>1</v>
      </c>
      <c r="H28" s="44" t="s">
        <v>21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</row>
    <row r="30" spans="1:18" ht="15.75" x14ac:dyDescent="0.3">
      <c r="A30" s="29" t="s">
        <v>22</v>
      </c>
      <c r="B30" s="29" t="s">
        <v>23</v>
      </c>
      <c r="D30" s="45" t="s">
        <v>24</v>
      </c>
      <c r="E30" s="46">
        <f>+F30/1000</f>
        <v>7.9909999999999997</v>
      </c>
      <c r="F30" s="77">
        <v>7991</v>
      </c>
      <c r="G30" s="1" t="s">
        <v>25</v>
      </c>
      <c r="H30" s="47">
        <v>0.53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8" t="s">
        <v>26</v>
      </c>
      <c r="E31" s="46">
        <f>+H30*E30</f>
        <v>4.2352299999999996</v>
      </c>
      <c r="H31" s="47"/>
      <c r="I31" s="34"/>
      <c r="J31"/>
      <c r="K31"/>
      <c r="L31"/>
      <c r="M31"/>
      <c r="N31"/>
      <c r="O31"/>
      <c r="P31"/>
      <c r="Q31"/>
      <c r="R31"/>
    </row>
    <row r="32" spans="1:18" ht="15.75" x14ac:dyDescent="0.3">
      <c r="D32" s="48" t="s">
        <v>27</v>
      </c>
      <c r="E32" s="49">
        <f>+E30-E31</f>
        <v>3.7557700000000001</v>
      </c>
      <c r="I32" s="34"/>
      <c r="J32"/>
      <c r="K32"/>
      <c r="L32"/>
      <c r="M32"/>
      <c r="N32"/>
      <c r="O32"/>
      <c r="P32"/>
      <c r="Q32"/>
      <c r="R32"/>
    </row>
    <row r="33" spans="1:18" ht="15.75" x14ac:dyDescent="0.3">
      <c r="E33" s="25" t="s">
        <v>29</v>
      </c>
      <c r="F33" s="25" t="s">
        <v>30</v>
      </c>
      <c r="G33" s="25" t="s">
        <v>30</v>
      </c>
      <c r="H33" s="25" t="s">
        <v>30</v>
      </c>
      <c r="I33" s="34"/>
      <c r="J33"/>
      <c r="K33"/>
      <c r="L33"/>
      <c r="M33"/>
      <c r="N33"/>
      <c r="O33"/>
      <c r="P33"/>
      <c r="Q33"/>
      <c r="R33"/>
    </row>
    <row r="34" spans="1:18" ht="15.75" x14ac:dyDescent="0.3">
      <c r="D34" s="45" t="s">
        <v>31</v>
      </c>
      <c r="E34" s="50">
        <f>+E32</f>
        <v>3.7557700000000001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5" t="s">
        <v>32</v>
      </c>
      <c r="E35" s="50">
        <f>+E34*1.2</f>
        <v>4.5069239999999997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5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5"/>
      <c r="C37" s="34"/>
      <c r="E37" s="10" t="s">
        <v>34</v>
      </c>
      <c r="F37" s="11" t="s">
        <v>35</v>
      </c>
      <c r="G37" s="11"/>
      <c r="H37" s="12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36</v>
      </c>
      <c r="C38" s="51">
        <v>2</v>
      </c>
      <c r="D38" s="52" t="s">
        <v>37</v>
      </c>
      <c r="E38" s="13"/>
      <c r="F38" s="14" t="s">
        <v>38</v>
      </c>
      <c r="G38" s="14"/>
      <c r="H38" s="15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5"/>
      <c r="D39" s="1" t="s">
        <v>39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40</v>
      </c>
      <c r="B40" s="5"/>
      <c r="C40" s="53">
        <f>+B48/F17</f>
        <v>625</v>
      </c>
      <c r="D40" s="28">
        <v>400</v>
      </c>
      <c r="F40" s="48" t="s">
        <v>41</v>
      </c>
      <c r="G40" s="27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42</v>
      </c>
      <c r="C41" s="38">
        <f>+C40+D40</f>
        <v>1025</v>
      </c>
      <c r="F41" s="48" t="s">
        <v>43</v>
      </c>
      <c r="G41" s="27">
        <v>1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44</v>
      </c>
      <c r="C42" s="38">
        <f>+C41/C38</f>
        <v>512.5</v>
      </c>
      <c r="F42" s="48" t="s">
        <v>45</v>
      </c>
      <c r="G42" s="27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/>
      <c r="C43" s="25"/>
      <c r="F43" s="45" t="s">
        <v>46</v>
      </c>
      <c r="G43" s="27">
        <f>+C40/1000</f>
        <v>0.625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4"/>
      <c r="F44" s="48" t="s">
        <v>47</v>
      </c>
      <c r="G44" s="51">
        <f>+C41*F17</f>
        <v>1025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48</v>
      </c>
      <c r="C46" s="29">
        <f>+C42*C38</f>
        <v>1025</v>
      </c>
      <c r="F46" s="48"/>
      <c r="G46" s="34"/>
      <c r="H46" s="3"/>
      <c r="J46"/>
      <c r="K46"/>
      <c r="L46"/>
      <c r="M46"/>
      <c r="N46"/>
      <c r="O46"/>
      <c r="P46"/>
      <c r="Q46"/>
      <c r="R46"/>
    </row>
    <row r="47" spans="1:18" ht="15.75" x14ac:dyDescent="0.3">
      <c r="A47" s="3"/>
      <c r="B47" s="3"/>
      <c r="C47" s="3"/>
      <c r="D47" s="3"/>
      <c r="E47" s="3"/>
      <c r="H47" s="3"/>
      <c r="Q47"/>
      <c r="R47"/>
    </row>
    <row r="48" spans="1:18" ht="15.75" x14ac:dyDescent="0.3">
      <c r="A48" s="4" t="s">
        <v>49</v>
      </c>
      <c r="B48" s="25">
        <f>10000/G20</f>
        <v>625</v>
      </c>
      <c r="C48" s="3"/>
      <c r="D48" s="29" t="s">
        <v>50</v>
      </c>
      <c r="E48" s="29" t="s">
        <v>51</v>
      </c>
      <c r="F48" s="29" t="s">
        <v>52</v>
      </c>
      <c r="G48" s="29" t="s">
        <v>53</v>
      </c>
      <c r="H48" s="29" t="s">
        <v>54</v>
      </c>
      <c r="Q48"/>
      <c r="R48"/>
    </row>
    <row r="49" spans="1:21" ht="15.75" x14ac:dyDescent="0.3">
      <c r="A49" s="55" t="s">
        <v>56</v>
      </c>
      <c r="B49" s="56"/>
      <c r="C49" s="3"/>
      <c r="D49" s="25">
        <v>2</v>
      </c>
      <c r="E49" s="25">
        <v>1</v>
      </c>
      <c r="F49" s="25" t="s">
        <v>57</v>
      </c>
      <c r="G49" s="34">
        <f>185+145</f>
        <v>330</v>
      </c>
      <c r="H49" s="34">
        <f>+(D49*E49)*G49</f>
        <v>660</v>
      </c>
      <c r="Q49"/>
      <c r="R49"/>
    </row>
    <row r="50" spans="1:21" ht="15.75" x14ac:dyDescent="0.3">
      <c r="A50" s="56" t="s">
        <v>62</v>
      </c>
      <c r="B50" s="57">
        <f>+E34*C42</f>
        <v>1924.8321250000001</v>
      </c>
      <c r="C50" s="3"/>
      <c r="D50" s="25">
        <v>2</v>
      </c>
      <c r="E50" s="25">
        <v>1</v>
      </c>
      <c r="F50" s="25" t="s">
        <v>63</v>
      </c>
      <c r="G50" s="34">
        <v>200</v>
      </c>
      <c r="H50" s="34">
        <f>+(D50*E50)*G50</f>
        <v>400</v>
      </c>
      <c r="Q50"/>
      <c r="R50"/>
    </row>
    <row r="51" spans="1:21" ht="15.75" x14ac:dyDescent="0.3">
      <c r="A51" s="56" t="s">
        <v>13</v>
      </c>
      <c r="B51" s="57">
        <f>+H61</f>
        <v>1550</v>
      </c>
      <c r="C51" s="3"/>
      <c r="D51" s="25">
        <v>0</v>
      </c>
      <c r="E51" s="25">
        <v>0</v>
      </c>
      <c r="F51" s="25" t="s">
        <v>65</v>
      </c>
      <c r="G51" s="34">
        <v>120</v>
      </c>
      <c r="H51" s="34">
        <f>+(D51*E51)*G51</f>
        <v>0</v>
      </c>
      <c r="Q51"/>
      <c r="R51"/>
    </row>
    <row r="52" spans="1:21" ht="16.5" x14ac:dyDescent="0.3">
      <c r="A52" s="56" t="s">
        <v>28</v>
      </c>
      <c r="B52" s="57">
        <v>0</v>
      </c>
      <c r="C52" s="3"/>
      <c r="D52" s="25">
        <v>0</v>
      </c>
      <c r="E52" s="25">
        <v>0</v>
      </c>
      <c r="F52" s="25" t="s">
        <v>33</v>
      </c>
      <c r="G52" s="34">
        <v>3</v>
      </c>
      <c r="H52" s="34">
        <f>+G52*E52*D52</f>
        <v>0</v>
      </c>
      <c r="I52" s="59"/>
      <c r="Q52"/>
      <c r="R52"/>
    </row>
    <row r="53" spans="1:21" ht="15.75" x14ac:dyDescent="0.3">
      <c r="A53" s="60" t="s">
        <v>66</v>
      </c>
      <c r="B53" s="57">
        <v>0</v>
      </c>
      <c r="C53" s="3"/>
      <c r="D53" s="25">
        <v>1</v>
      </c>
      <c r="E53" s="25">
        <v>1</v>
      </c>
      <c r="F53" s="25" t="s">
        <v>67</v>
      </c>
      <c r="G53" s="34">
        <v>200</v>
      </c>
      <c r="H53" s="34">
        <f t="shared" ref="H53:H59" si="0">+G53*E53</f>
        <v>200</v>
      </c>
      <c r="I53" s="34"/>
      <c r="Q53"/>
      <c r="R53"/>
    </row>
    <row r="54" spans="1:21" ht="15.75" x14ac:dyDescent="0.3">
      <c r="A54" s="60" t="s">
        <v>69</v>
      </c>
      <c r="B54" s="57">
        <v>0</v>
      </c>
      <c r="C54" s="3"/>
      <c r="D54" s="25">
        <v>1</v>
      </c>
      <c r="E54" s="25">
        <v>1</v>
      </c>
      <c r="F54" s="25" t="s">
        <v>98</v>
      </c>
      <c r="G54" s="34">
        <v>145</v>
      </c>
      <c r="H54" s="34">
        <f t="shared" si="0"/>
        <v>145</v>
      </c>
      <c r="Q54"/>
      <c r="R54"/>
    </row>
    <row r="55" spans="1:21" ht="15.75" x14ac:dyDescent="0.3">
      <c r="A55" s="60" t="s">
        <v>70</v>
      </c>
      <c r="B55" s="57">
        <v>200</v>
      </c>
      <c r="D55" s="25">
        <v>1</v>
      </c>
      <c r="E55" s="25">
        <v>1</v>
      </c>
      <c r="F55" s="25" t="s">
        <v>99</v>
      </c>
      <c r="G55" s="34">
        <v>145</v>
      </c>
      <c r="H55" s="34">
        <f t="shared" si="0"/>
        <v>145</v>
      </c>
      <c r="Q55"/>
      <c r="R55"/>
    </row>
    <row r="56" spans="1:21" ht="15.75" x14ac:dyDescent="0.3">
      <c r="A56" s="60" t="s">
        <v>72</v>
      </c>
      <c r="B56" s="57">
        <v>200</v>
      </c>
      <c r="D56" s="25">
        <v>0</v>
      </c>
      <c r="E56" s="25">
        <v>0</v>
      </c>
      <c r="F56" s="25" t="s">
        <v>71</v>
      </c>
      <c r="G56" s="34">
        <v>300</v>
      </c>
      <c r="H56" s="34">
        <f t="shared" si="0"/>
        <v>0</v>
      </c>
      <c r="Q56"/>
      <c r="R56"/>
    </row>
    <row r="57" spans="1:21" ht="15.75" x14ac:dyDescent="0.3">
      <c r="A57" s="60"/>
      <c r="B57" s="60"/>
      <c r="D57" s="25">
        <v>0</v>
      </c>
      <c r="E57" s="25">
        <v>0</v>
      </c>
      <c r="F57" s="25" t="s">
        <v>73</v>
      </c>
      <c r="G57" s="34">
        <v>460</v>
      </c>
      <c r="H57" s="3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</row>
    <row r="58" spans="1:21" ht="15.75" x14ac:dyDescent="0.3">
      <c r="A58" s="55" t="s">
        <v>74</v>
      </c>
      <c r="B58" s="61">
        <f>SUM(B50:B57)</f>
        <v>3874.8321249999999</v>
      </c>
      <c r="C58" s="3"/>
      <c r="D58" s="25">
        <v>0</v>
      </c>
      <c r="E58" s="25">
        <v>0</v>
      </c>
      <c r="F58" s="62" t="s">
        <v>75</v>
      </c>
      <c r="G58" s="34">
        <v>380</v>
      </c>
      <c r="H58" s="34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</row>
    <row r="59" spans="1:21" ht="15.75" x14ac:dyDescent="0.3">
      <c r="A59" s="9"/>
      <c r="B59" s="63"/>
      <c r="C59" s="3"/>
      <c r="D59" s="25"/>
      <c r="E59" s="25"/>
      <c r="F59" s="3"/>
      <c r="G59" s="3"/>
      <c r="H59" s="34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9"/>
      <c r="B60" s="36">
        <f>+B58/B48</f>
        <v>6.1997314000000001</v>
      </c>
      <c r="C60" s="4" t="s">
        <v>76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4" t="s">
        <v>77</v>
      </c>
      <c r="H61" s="34">
        <f>SUM(H49:H60)</f>
        <v>1550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D62" s="3"/>
      <c r="E62" s="3"/>
      <c r="G62" s="1" t="s">
        <v>78</v>
      </c>
      <c r="H62" s="66">
        <v>1.5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4" t="s">
        <v>79</v>
      </c>
      <c r="B63" s="3"/>
      <c r="C63" s="3"/>
      <c r="E63" s="36">
        <f>+B74/C40</f>
        <v>9.6156776799999992</v>
      </c>
      <c r="G63" s="1" t="s">
        <v>80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3"/>
      <c r="B64" s="4" t="s">
        <v>81</v>
      </c>
      <c r="C64" s="29" t="s">
        <v>82</v>
      </c>
      <c r="D64" s="3"/>
      <c r="E64" s="3"/>
      <c r="F64" s="3"/>
      <c r="G64" s="5" t="s">
        <v>80</v>
      </c>
      <c r="H64" s="65">
        <v>2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5" t="s">
        <v>83</v>
      </c>
      <c r="B65" s="56"/>
      <c r="C65" s="3"/>
      <c r="D65" s="3">
        <f>+B74*C68</f>
        <v>0</v>
      </c>
      <c r="E65" s="3"/>
      <c r="F65" s="3"/>
      <c r="G65" s="5" t="s">
        <v>84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6" t="s">
        <v>62</v>
      </c>
      <c r="B66" s="57">
        <f>+E35*C42</f>
        <v>2309.79855</v>
      </c>
      <c r="C66" s="67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6" t="s">
        <v>13</v>
      </c>
      <c r="B67" s="57">
        <f>+H61*H64</f>
        <v>3100</v>
      </c>
      <c r="C67" s="67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6" t="str">
        <f>+A52</f>
        <v>Tabla de suaje</v>
      </c>
      <c r="B68" s="57">
        <f>+B52*H62</f>
        <v>0</v>
      </c>
      <c r="C68" s="67"/>
      <c r="G68" s="68" t="s">
        <v>85</v>
      </c>
      <c r="H68" s="36">
        <f>+B60</f>
        <v>6.1997314000000001</v>
      </c>
      <c r="I68" s="69">
        <f>+H68*B48</f>
        <v>3874.8321249999999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6" t="str">
        <f>+A53</f>
        <v>Portadas Digital</v>
      </c>
      <c r="B69" s="57">
        <f>+B53*H62</f>
        <v>0</v>
      </c>
      <c r="C69" s="67"/>
      <c r="G69" s="68" t="s">
        <v>86</v>
      </c>
      <c r="H69" s="36">
        <f>+C74</f>
        <v>9.6156776799999992</v>
      </c>
      <c r="I69" s="69">
        <f>+H69*B48</f>
        <v>6009.7985499999995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6" t="str">
        <f>+A54</f>
        <v>Prueba de Color</v>
      </c>
      <c r="B70" s="57">
        <f>+B54*H62</f>
        <v>0</v>
      </c>
      <c r="C70" s="70"/>
      <c r="G70" s="71" t="s">
        <v>87</v>
      </c>
      <c r="H70" s="72">
        <f>+H69-H68</f>
        <v>3.4159462799999991</v>
      </c>
      <c r="I70" s="80">
        <f>+H70*B48</f>
        <v>2134.9664249999996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6" t="str">
        <f>+A55</f>
        <v>Empaque</v>
      </c>
      <c r="B71" s="57">
        <f>+B55*H62</f>
        <v>300</v>
      </c>
      <c r="C71" s="70"/>
      <c r="G71" s="79"/>
      <c r="H71" s="81" t="s">
        <v>102</v>
      </c>
      <c r="I71" s="82">
        <f>+(B74/100)*2.5</f>
        <v>150.24496374999998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6" t="str">
        <f>+A56</f>
        <v>Mensajeria</v>
      </c>
      <c r="B72" s="57">
        <f>+B56*H62</f>
        <v>300</v>
      </c>
      <c r="C72" s="70"/>
      <c r="H72" s="72"/>
      <c r="I72" s="69"/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A73" s="56"/>
      <c r="B73" s="57"/>
      <c r="C73" s="70"/>
      <c r="H73" s="47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3">
      <c r="A74" s="55" t="s">
        <v>74</v>
      </c>
      <c r="B74" s="61">
        <f>SUM(B65:B73)</f>
        <v>6009.7985499999995</v>
      </c>
      <c r="C74" s="72">
        <f>+B74/B48</f>
        <v>9.6156776799999992</v>
      </c>
      <c r="D74" s="73">
        <f>+B74/H21</f>
        <v>0.34341706</v>
      </c>
    </row>
    <row r="77" spans="1:21" ht="15" thickBot="1" x14ac:dyDescent="0.35">
      <c r="A77" s="5" t="s">
        <v>101</v>
      </c>
    </row>
    <row r="78" spans="1:21" x14ac:dyDescent="0.3">
      <c r="A78" s="10" t="s">
        <v>55</v>
      </c>
      <c r="B78" s="11"/>
      <c r="C78" s="11"/>
      <c r="D78" s="11"/>
      <c r="E78" s="11"/>
      <c r="F78" s="11"/>
      <c r="G78" s="12"/>
    </row>
    <row r="79" spans="1:21" x14ac:dyDescent="0.3">
      <c r="A79" s="20">
        <f>+F16</f>
        <v>40</v>
      </c>
      <c r="B79" s="21">
        <f>+H16</f>
        <v>31.5</v>
      </c>
      <c r="C79" s="7" t="s">
        <v>58</v>
      </c>
      <c r="D79" s="21" t="s">
        <v>59</v>
      </c>
      <c r="E79" s="7" t="s">
        <v>60</v>
      </c>
      <c r="F79" s="7" t="s">
        <v>61</v>
      </c>
      <c r="G79" s="8"/>
    </row>
    <row r="80" spans="1:21" x14ac:dyDescent="0.3">
      <c r="A80" s="20">
        <f>0.36*0.7*C41</f>
        <v>258.3</v>
      </c>
      <c r="B80" s="58">
        <v>3.4</v>
      </c>
      <c r="C80" s="21">
        <f>+A80*B80</f>
        <v>878.22</v>
      </c>
      <c r="D80" s="58">
        <v>0</v>
      </c>
      <c r="E80" s="58">
        <f>+C80+D80</f>
        <v>878.22</v>
      </c>
      <c r="F80" s="23" t="s">
        <v>64</v>
      </c>
      <c r="G80" s="8"/>
    </row>
    <row r="81" spans="1:18" x14ac:dyDescent="0.3">
      <c r="A81" s="6"/>
      <c r="B81" s="23"/>
      <c r="C81" s="7"/>
      <c r="D81" s="21"/>
      <c r="E81" s="58">
        <f>+E80/8</f>
        <v>109.7775</v>
      </c>
      <c r="F81" s="7"/>
      <c r="G81" s="8"/>
    </row>
    <row r="82" spans="1:18" x14ac:dyDescent="0.3">
      <c r="A82" s="20">
        <f>+A79</f>
        <v>40</v>
      </c>
      <c r="B82" s="58">
        <f>+B79</f>
        <v>31.5</v>
      </c>
      <c r="C82" s="21"/>
      <c r="D82" s="58"/>
      <c r="E82" s="58"/>
      <c r="F82" s="23"/>
      <c r="G82" s="8"/>
      <c r="J82" s="74"/>
    </row>
    <row r="83" spans="1:18" x14ac:dyDescent="0.3">
      <c r="A83" s="20">
        <f>0.36*0.7*C41</f>
        <v>258.3</v>
      </c>
      <c r="B83" s="58">
        <v>2.4</v>
      </c>
      <c r="C83" s="21">
        <f>+A83*B83</f>
        <v>619.91999999999996</v>
      </c>
      <c r="D83" s="58">
        <v>360</v>
      </c>
      <c r="E83" s="58">
        <f>+C83+D83</f>
        <v>979.92</v>
      </c>
      <c r="F83" s="23" t="s">
        <v>68</v>
      </c>
      <c r="G83" s="8"/>
    </row>
    <row r="84" spans="1:18" x14ac:dyDescent="0.3">
      <c r="A84" s="6"/>
      <c r="B84" s="7"/>
      <c r="C84" s="7"/>
      <c r="D84" s="21"/>
      <c r="E84" s="58">
        <f>+E83/8</f>
        <v>122.49</v>
      </c>
      <c r="F84" s="7"/>
      <c r="G84" s="8"/>
    </row>
    <row r="85" spans="1:18" ht="15" thickBot="1" x14ac:dyDescent="0.35">
      <c r="A85" s="13"/>
      <c r="B85" s="14"/>
      <c r="C85" s="14"/>
      <c r="D85" s="14"/>
      <c r="E85" s="14"/>
      <c r="F85" s="14"/>
      <c r="G85" s="15"/>
    </row>
    <row r="88" spans="1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  <row r="97" spans="10:18" ht="16.5" x14ac:dyDescent="0.3">
      <c r="J97" s="59"/>
      <c r="K97" s="59"/>
      <c r="L97" s="59"/>
      <c r="M97" s="59"/>
      <c r="N97" s="59"/>
      <c r="O97" s="59"/>
      <c r="P97" s="59"/>
      <c r="Q97" s="59"/>
      <c r="R97" s="59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2017-05-12T00:27:33Z</cp:lastPrinted>
  <dcterms:created xsi:type="dcterms:W3CDTF">2014-09-03T17:13:45Z</dcterms:created>
  <dcterms:modified xsi:type="dcterms:W3CDTF">2017-05-12T00:31:47Z</dcterms:modified>
</cp:coreProperties>
</file>