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t de p " sheetId="1" r:id="rId1"/>
  </sheets>
  <calcPr calcId="145621"/>
</workbook>
</file>

<file path=xl/calcChain.xml><?xml version="1.0" encoding="utf-8"?>
<calcChain xmlns="http://schemas.openxmlformats.org/spreadsheetml/2006/main">
  <c r="G49" i="1" l="1"/>
  <c r="G58" i="1"/>
  <c r="F30" i="1"/>
  <c r="H16" i="1"/>
  <c r="F16" i="1"/>
  <c r="E30" i="1" l="1"/>
  <c r="B72" i="1" l="1"/>
  <c r="A72" i="1" l="1"/>
  <c r="B71" i="1"/>
  <c r="A71" i="1"/>
  <c r="B70" i="1"/>
  <c r="A70" i="1"/>
  <c r="A69" i="1"/>
  <c r="B68" i="1"/>
  <c r="A68" i="1"/>
  <c r="H59" i="1"/>
  <c r="H57" i="1"/>
  <c r="H56" i="1"/>
  <c r="H55" i="1"/>
  <c r="H54" i="1"/>
  <c r="B69" i="1"/>
  <c r="H53" i="1"/>
  <c r="H52" i="1"/>
  <c r="H51" i="1"/>
  <c r="H50" i="1"/>
  <c r="H49" i="1"/>
  <c r="C40" i="1"/>
  <c r="G43" i="1" s="1"/>
  <c r="E31" i="1"/>
  <c r="E32" i="1" s="1"/>
  <c r="E34" i="1" s="1"/>
  <c r="E35" i="1" s="1"/>
  <c r="H25" i="1"/>
  <c r="F25" i="1"/>
  <c r="B78" i="1"/>
  <c r="B81" i="1" s="1"/>
  <c r="A78" i="1"/>
  <c r="A81" i="1" s="1"/>
  <c r="C41" i="1" l="1"/>
  <c r="E26" i="1"/>
  <c r="F26" i="1" s="1"/>
  <c r="F27" i="1" s="1"/>
  <c r="G44" i="1"/>
  <c r="A82" i="1"/>
  <c r="C82" i="1" s="1"/>
  <c r="E82" i="1" s="1"/>
  <c r="C26" i="1"/>
  <c r="C42" i="1" l="1"/>
  <c r="A79" i="1"/>
  <c r="C79" i="1" s="1"/>
  <c r="E79" i="1" s="1"/>
  <c r="H58" i="1" s="1"/>
  <c r="H61" i="1" s="1"/>
  <c r="B67" i="1" s="1"/>
  <c r="C46" i="1"/>
  <c r="E27" i="1"/>
  <c r="C27" i="1"/>
  <c r="H26" i="1"/>
  <c r="H27" i="1" s="1"/>
  <c r="B51" i="1" l="1"/>
  <c r="B66" i="1"/>
  <c r="B73" i="1" s="1"/>
  <c r="C73" i="1" s="1"/>
  <c r="G70" i="1" s="1"/>
  <c r="H70" i="1" s="1"/>
  <c r="B50" i="1"/>
  <c r="C43" i="1"/>
  <c r="I52" i="1" l="1"/>
  <c r="H72" i="1"/>
  <c r="D65" i="1"/>
  <c r="E63" i="1"/>
  <c r="B58" i="1"/>
  <c r="B60" i="1" s="1"/>
  <c r="G69" i="1" s="1"/>
  <c r="H69" i="1" s="1"/>
  <c r="G71" i="1" l="1"/>
  <c r="H71" i="1" s="1"/>
</calcChain>
</file>

<file path=xl/sharedStrings.xml><?xml version="1.0" encoding="utf-8"?>
<sst xmlns="http://schemas.openxmlformats.org/spreadsheetml/2006/main" count="118" uniqueCount="104">
  <si>
    <t>Observaciones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</si>
  <si>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</si>
  <si>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</si>
  <si>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</si>
  <si>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</si>
  <si>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</si>
  <si>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</si>
  <si>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</si>
  <si>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>Tout Chocolat</t>
  </si>
  <si>
    <t>Proyecto</t>
  </si>
  <si>
    <t>Descripción</t>
  </si>
  <si>
    <t>X</t>
  </si>
  <si>
    <t>por pliego</t>
  </si>
  <si>
    <t>por tamaño</t>
  </si>
  <si>
    <t>Impresión</t>
  </si>
  <si>
    <t>Papel:</t>
  </si>
  <si>
    <t xml:space="preserve">Color </t>
  </si>
  <si>
    <t>Blanco</t>
  </si>
  <si>
    <t>Medida hoja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</si>
  <si>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</si>
  <si>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</si>
  <si>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</si>
  <si>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</si>
  <si>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</si>
  <si>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</si>
  <si>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</si>
  <si>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</si>
  <si>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</si>
  <si>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</si>
  <si>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</si>
  <si>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</si>
  <si>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</si>
  <si>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</si>
  <si>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</si>
  <si>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</si>
  <si>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</si>
  <si>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hoja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</si>
  <si>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</si>
  <si>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</si>
  <si>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</si>
  <si>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</si>
  <si>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</si>
  <si>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</si>
  <si>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</si>
  <si>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</si>
  <si>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</si>
  <si>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Cantidad de piezas a imp.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</si>
  <si>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</si>
  <si>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</si>
  <si>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</si>
  <si>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</si>
  <si>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</si>
  <si>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</si>
  <si>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</si>
  <si>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</si>
  <si>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</si>
  <si>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>area + cantidad de hojas</t>
  </si>
  <si>
    <t xml:space="preserve">Costos </t>
  </si>
  <si>
    <t>laminas</t>
  </si>
  <si>
    <t>Area</t>
  </si>
  <si>
    <t>arreglo</t>
  </si>
  <si>
    <t>total a pagar</t>
  </si>
  <si>
    <t>Papel</t>
  </si>
  <si>
    <t>Tinta F</t>
  </si>
  <si>
    <t xml:space="preserve">laminado mate </t>
  </si>
  <si>
    <t>corte</t>
  </si>
  <si>
    <t>arreglo suaje</t>
  </si>
  <si>
    <t>uv brillante a registro</t>
  </si>
  <si>
    <t>Pruebas de color</t>
  </si>
  <si>
    <t>suajado</t>
  </si>
  <si>
    <t>Imán</t>
  </si>
  <si>
    <t>Arreglo G2</t>
  </si>
  <si>
    <t>Empaque</t>
  </si>
  <si>
    <t>pegado</t>
  </si>
  <si>
    <t xml:space="preserve">Mensajeria </t>
  </si>
  <si>
    <t xml:space="preserve">Colocar liston </t>
  </si>
  <si>
    <t>Total</t>
  </si>
  <si>
    <t>Laminado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</si>
  <si>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</si>
  <si>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</si>
  <si>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</si>
  <si>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</si>
  <si>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</si>
  <si>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</si>
  <si>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</si>
  <si>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</si>
  <si>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Urgencia</t>
  </si>
  <si>
    <t>Costo</t>
  </si>
  <si>
    <t>Precio final</t>
  </si>
  <si>
    <t>Utilidad</t>
  </si>
  <si>
    <t>Sulfatada</t>
  </si>
  <si>
    <t>LUMEN</t>
  </si>
  <si>
    <t>LAMINADO + UV + EMPALME</t>
  </si>
  <si>
    <t>mínimo</t>
  </si>
  <si>
    <t>Tarjetas de presentación</t>
  </si>
  <si>
    <t>tamaño 9 x 5 cm.</t>
  </si>
  <si>
    <t>sulfatada 12 ptos. 2 caras</t>
  </si>
  <si>
    <t>impresas a 2 X 2 tintas offset +</t>
  </si>
  <si>
    <t>laminado mate 2 caras</t>
  </si>
  <si>
    <t>terminado refiinado</t>
  </si>
  <si>
    <t>12 ptos 2 caras</t>
  </si>
  <si>
    <t>Tinta V</t>
  </si>
  <si>
    <t>Comisiones</t>
  </si>
  <si>
    <t>21 de marzo de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</si>
</sst>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theme="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12" applyNumberFormat="0" applyAlignment="0" applyProtection="0"/>
    <xf numFmtId="0" fontId="12" fillId="5" borderId="13" applyNumberFormat="0" applyAlignment="0" applyProtection="0"/>
    <xf numFmtId="0" fontId="13" fillId="6" borderId="0" applyNumberFormat="0" applyBorder="0" applyAlignment="0" applyProtection="0"/>
    <xf numFmtId="0" fontId="14" fillId="0" borderId="14" applyNumberFormat="0" applyFill="0" applyAlignment="0" applyProtection="0"/>
    <xf numFmtId="0" fontId="15" fillId="0" borderId="15" applyNumberFormat="0" applyFill="0" applyAlignment="0" applyProtection="0"/>
    <xf numFmtId="0" fontId="16" fillId="0" borderId="16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/>
    <xf numFmtId="0" fontId="18" fillId="7" borderId="17" applyNumberFormat="0" applyFont="0" applyAlignment="0" applyProtection="0"/>
    <xf numFmtId="44" fontId="18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7" fillId="0" borderId="0" xfId="0" applyFont="1"/>
    <xf numFmtId="0" fontId="5" fillId="2" borderId="0" xfId="0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11" xfId="0" applyFont="1" applyBorder="1"/>
    <xf numFmtId="0" fontId="4" fillId="0" borderId="11" xfId="0" applyFont="1" applyBorder="1"/>
    <xf numFmtId="2" fontId="4" fillId="0" borderId="11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/>
    <xf numFmtId="0" fontId="2" fillId="0" borderId="11" xfId="0" applyFont="1" applyBorder="1"/>
    <xf numFmtId="2" fontId="5" fillId="0" borderId="11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9" fontId="6" fillId="0" borderId="0" xfId="0" applyNumberFormat="1" applyFont="1"/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9" fontId="6" fillId="0" borderId="0" xfId="2" applyFont="1" applyAlignment="1">
      <alignment horizontal="center"/>
    </xf>
    <xf numFmtId="44" fontId="2" fillId="0" borderId="0" xfId="1" applyFont="1" applyBorder="1"/>
    <xf numFmtId="0" fontId="6" fillId="0" borderId="5" xfId="0" applyFont="1" applyBorder="1"/>
    <xf numFmtId="2" fontId="20" fillId="8" borderId="0" xfId="0" applyNumberFormat="1" applyFont="1" applyFill="1" applyBorder="1" applyAlignment="1">
      <alignment horizontal="center"/>
    </xf>
    <xf numFmtId="44" fontId="20" fillId="8" borderId="0" xfId="1" applyFont="1" applyFill="1" applyAlignment="1">
      <alignment horizontal="center"/>
    </xf>
    <xf numFmtId="2" fontId="20" fillId="8" borderId="0" xfId="0" applyNumberFormat="1" applyFont="1" applyFill="1" applyBorder="1" applyAlignment="1">
      <alignment horizontal="right"/>
    </xf>
    <xf numFmtId="44" fontId="19" fillId="9" borderId="5" xfId="13" applyFont="1" applyFill="1" applyBorder="1" applyAlignment="1">
      <alignment vertical="center"/>
    </xf>
    <xf numFmtId="44" fontId="6" fillId="0" borderId="0" xfId="1" applyFont="1" applyBorder="1"/>
  </cellXfs>
  <cellStyles count="14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Moneda 6" xfId="13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9"/>
  <sheetViews>
    <sheetView tabSelected="1" zoomScale="80" zoomScaleNormal="80" workbookViewId="0">
      <selection activeCell="C9" sqref="C9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</row>
    <row r="2" spans="1:21" ht="15.75" x14ac:dyDescent="0.3">
      <c r="J2"/>
      <c r="K2"/>
      <c r="L2"/>
      <c r="M2"/>
      <c r="N2"/>
      <c r="O2"/>
      <c r="P2"/>
      <c r="Q2"/>
      <c r="R2"/>
    </row>
    <row r="3" spans="1:21" ht="15.75" x14ac:dyDescent="0.3">
      <c r="J3"/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</row>
    <row r="5" spans="1:21" ht="15.75" x14ac:dyDescent="0.3">
      <c r="A5" s="5"/>
      <c r="J5"/>
      <c r="K5"/>
      <c r="L5"/>
      <c r="M5"/>
      <c r="N5"/>
      <c r="O5"/>
      <c r="P5"/>
      <c r="Q5"/>
      <c r="R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</row>
    <row r="7" spans="1:21" ht="15.75" x14ac:dyDescent="0.3">
      <c r="J7"/>
      <c r="K7"/>
      <c r="L7"/>
      <c r="M7"/>
      <c r="N7"/>
      <c r="O7"/>
      <c r="P7"/>
      <c r="Q7"/>
      <c r="R7"/>
    </row>
    <row r="8" spans="1:21" ht="15.75" x14ac:dyDescent="0.3">
      <c r="J8"/>
      <c r="K8"/>
      <c r="L8"/>
      <c r="M8"/>
      <c r="N8"/>
      <c r="O8"/>
      <c r="P8"/>
      <c r="Q8"/>
      <c r="R8"/>
    </row>
    <row r="9" spans="1:21" s="5" customFormat="1" ht="15.75" x14ac:dyDescent="0.3">
      <c r="A9" s="5" t="s">
        <v>5</v>
      </c>
      <c r="C9" s="5" t="s">
        <v>103</v>
      </c>
      <c r="H9" s="5" t="s">
        <v>6</v>
      </c>
      <c r="J9"/>
      <c r="K9"/>
      <c r="L9"/>
      <c r="M9"/>
      <c r="N9"/>
      <c r="O9"/>
      <c r="P9"/>
      <c r="Q9"/>
      <c r="R9"/>
      <c r="S9" s="1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</row>
    <row r="11" spans="1:21" ht="16.5" thickBot="1" x14ac:dyDescent="0.35">
      <c r="A11" s="5" t="s">
        <v>7</v>
      </c>
      <c r="C11" s="1" t="s">
        <v>8</v>
      </c>
      <c r="F11" s="5" t="s">
        <v>0</v>
      </c>
      <c r="J11"/>
      <c r="K11"/>
      <c r="L11"/>
      <c r="M11"/>
      <c r="N11"/>
      <c r="O11"/>
      <c r="P11"/>
      <c r="Q11"/>
      <c r="R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</row>
    <row r="13" spans="1:21" ht="15.75" x14ac:dyDescent="0.3">
      <c r="A13" s="5" t="s">
        <v>9</v>
      </c>
      <c r="F13" s="6"/>
      <c r="G13" s="7"/>
      <c r="H13" s="8"/>
      <c r="J13"/>
      <c r="K13"/>
      <c r="L13"/>
      <c r="M13"/>
      <c r="N13"/>
      <c r="O13"/>
      <c r="P13"/>
      <c r="Q13"/>
      <c r="R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</row>
    <row r="15" spans="1:21" ht="15.75" x14ac:dyDescent="0.3">
      <c r="A15" s="5" t="s">
        <v>10</v>
      </c>
      <c r="C15" s="16" t="s">
        <v>94</v>
      </c>
      <c r="D15" s="17"/>
      <c r="E15" s="17"/>
      <c r="F15" s="18" t="s">
        <v>4</v>
      </c>
      <c r="G15" s="7"/>
      <c r="H15" s="8"/>
      <c r="J15"/>
      <c r="K15"/>
      <c r="L15"/>
      <c r="M15"/>
      <c r="N15"/>
      <c r="O15"/>
      <c r="P15"/>
      <c r="Q15"/>
      <c r="R15"/>
    </row>
    <row r="16" spans="1:21" ht="15.75" x14ac:dyDescent="0.3">
      <c r="C16" s="19" t="s">
        <v>95</v>
      </c>
      <c r="D16" s="17"/>
      <c r="E16" s="17"/>
      <c r="F16" s="20">
        <f>+F20+0</f>
        <v>44</v>
      </c>
      <c r="G16" s="21" t="s">
        <v>11</v>
      </c>
      <c r="H16" s="22">
        <f>+H20+0</f>
        <v>29</v>
      </c>
      <c r="J16"/>
      <c r="K16"/>
      <c r="L16"/>
      <c r="M16"/>
      <c r="N16"/>
      <c r="O16"/>
      <c r="P16"/>
      <c r="Q16"/>
      <c r="R16"/>
    </row>
    <row r="17" spans="1:18" ht="15.75" x14ac:dyDescent="0.3">
      <c r="C17" s="19" t="s">
        <v>96</v>
      </c>
      <c r="D17" s="17"/>
      <c r="E17" s="17"/>
      <c r="F17" s="18">
        <v>20</v>
      </c>
      <c r="G17" s="23" t="s">
        <v>12</v>
      </c>
      <c r="H17" s="8"/>
      <c r="J17"/>
      <c r="K17"/>
      <c r="L17"/>
      <c r="M17"/>
      <c r="N17"/>
      <c r="O17"/>
      <c r="P17"/>
      <c r="Q17"/>
      <c r="R17"/>
    </row>
    <row r="18" spans="1:18" ht="15.75" x14ac:dyDescent="0.3">
      <c r="C18" s="19" t="s">
        <v>97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8" ht="15.75" x14ac:dyDescent="0.3">
      <c r="C19" s="19" t="s">
        <v>98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8" ht="15.75" x14ac:dyDescent="0.3">
      <c r="C20" s="19" t="s">
        <v>99</v>
      </c>
      <c r="D20" s="17"/>
      <c r="E20" s="17"/>
      <c r="F20" s="20">
        <v>44</v>
      </c>
      <c r="G20" s="21" t="s">
        <v>11</v>
      </c>
      <c r="H20" s="22">
        <v>29</v>
      </c>
      <c r="J20"/>
      <c r="K20"/>
      <c r="L20"/>
      <c r="M20"/>
      <c r="N20"/>
      <c r="O20"/>
      <c r="P20"/>
      <c r="Q20"/>
      <c r="R20"/>
    </row>
    <row r="21" spans="1:18" ht="15.75" x14ac:dyDescent="0.3">
      <c r="C21" s="19"/>
      <c r="D21" s="17"/>
      <c r="E21" s="17"/>
      <c r="F21" s="18">
        <v>1</v>
      </c>
      <c r="G21" s="23" t="s">
        <v>13</v>
      </c>
      <c r="H21" s="8"/>
      <c r="J21"/>
      <c r="K21"/>
      <c r="L21"/>
      <c r="M21"/>
      <c r="N21"/>
      <c r="O21"/>
      <c r="P21"/>
      <c r="Q21"/>
      <c r="R21"/>
    </row>
    <row r="22" spans="1:18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</row>
    <row r="23" spans="1:18" ht="15.75" x14ac:dyDescent="0.3">
      <c r="A23" s="4" t="s">
        <v>15</v>
      </c>
      <c r="C23" s="24" t="s">
        <v>90</v>
      </c>
      <c r="D23" s="5" t="s">
        <v>16</v>
      </c>
      <c r="E23" s="25" t="s">
        <v>17</v>
      </c>
      <c r="F23" s="1" t="s">
        <v>100</v>
      </c>
      <c r="J23"/>
      <c r="K23"/>
      <c r="L23"/>
      <c r="M23"/>
      <c r="N23"/>
      <c r="O23"/>
      <c r="P23"/>
      <c r="Q23"/>
      <c r="R23"/>
    </row>
    <row r="24" spans="1:18" ht="15.75" x14ac:dyDescent="0.3">
      <c r="J24"/>
      <c r="K24"/>
      <c r="L24"/>
      <c r="M24"/>
      <c r="N24"/>
      <c r="O24"/>
      <c r="P24"/>
      <c r="Q24"/>
      <c r="R24"/>
    </row>
    <row r="25" spans="1:18" ht="15.75" x14ac:dyDescent="0.3">
      <c r="A25" s="4" t="s">
        <v>18</v>
      </c>
      <c r="C25" s="26">
        <v>61</v>
      </c>
      <c r="D25" s="25" t="s">
        <v>19</v>
      </c>
      <c r="E25" s="27">
        <v>90</v>
      </c>
      <c r="F25" s="28">
        <f>+C25</f>
        <v>61</v>
      </c>
      <c r="G25" s="29" t="s">
        <v>19</v>
      </c>
      <c r="H25" s="29">
        <f>+E25</f>
        <v>90</v>
      </c>
      <c r="J25"/>
      <c r="K25"/>
      <c r="L25"/>
      <c r="M25"/>
      <c r="N25"/>
      <c r="O25"/>
      <c r="P25"/>
      <c r="Q25"/>
      <c r="R25"/>
    </row>
    <row r="26" spans="1:18" ht="15.75" x14ac:dyDescent="0.3">
      <c r="A26" s="4" t="s">
        <v>20</v>
      </c>
      <c r="B26" s="3"/>
      <c r="C26" s="30">
        <f>+F16</f>
        <v>44</v>
      </c>
      <c r="D26" s="31" t="s">
        <v>19</v>
      </c>
      <c r="E26" s="30">
        <f>+H16</f>
        <v>29</v>
      </c>
      <c r="F26" s="32">
        <f>+E26</f>
        <v>29</v>
      </c>
      <c r="G26" s="32" t="s">
        <v>19</v>
      </c>
      <c r="H26" s="32">
        <f>+C26</f>
        <v>44</v>
      </c>
      <c r="I26" s="33"/>
      <c r="J26"/>
      <c r="K26"/>
      <c r="L26"/>
      <c r="M26"/>
      <c r="N26"/>
      <c r="O26"/>
      <c r="P26"/>
      <c r="Q26"/>
      <c r="R26"/>
    </row>
    <row r="27" spans="1:18" ht="16.5" thickBot="1" x14ac:dyDescent="0.35">
      <c r="A27" s="3" t="s">
        <v>21</v>
      </c>
      <c r="B27" s="34"/>
      <c r="C27" s="35">
        <f>+C25/C26</f>
        <v>1.3863636363636365</v>
      </c>
      <c r="D27" s="36"/>
      <c r="E27" s="35">
        <f>+E25/E26</f>
        <v>3.103448275862069</v>
      </c>
      <c r="F27" s="35">
        <f>+F25/F26</f>
        <v>2.103448275862069</v>
      </c>
      <c r="G27" s="36"/>
      <c r="H27" s="35">
        <f>+H25/H26</f>
        <v>2.0454545454545454</v>
      </c>
      <c r="I27" s="33"/>
      <c r="J27"/>
      <c r="K27"/>
      <c r="L27"/>
      <c r="M27"/>
      <c r="N27"/>
      <c r="O27"/>
      <c r="P27"/>
      <c r="Q27"/>
      <c r="R27"/>
    </row>
    <row r="28" spans="1:18" ht="16.5" thickBot="1" x14ac:dyDescent="0.35">
      <c r="A28" s="3" t="s">
        <v>22</v>
      </c>
      <c r="B28" s="37"/>
      <c r="C28" s="38"/>
      <c r="D28" s="39">
        <v>3</v>
      </c>
      <c r="E28" s="40"/>
      <c r="F28" s="41"/>
      <c r="G28" s="42">
        <v>4</v>
      </c>
      <c r="H28" s="43" t="s">
        <v>23</v>
      </c>
      <c r="J28"/>
      <c r="K28"/>
      <c r="L28"/>
      <c r="M28"/>
      <c r="N28"/>
      <c r="O28"/>
      <c r="P28"/>
      <c r="Q28"/>
      <c r="R28"/>
    </row>
    <row r="29" spans="1:18" ht="15.75" x14ac:dyDescent="0.3">
      <c r="A29" s="3"/>
      <c r="B29" s="44"/>
      <c r="C29" s="33"/>
      <c r="G29" s="45"/>
      <c r="H29" s="33"/>
      <c r="J29"/>
      <c r="K29"/>
      <c r="L29"/>
      <c r="M29"/>
      <c r="N29"/>
      <c r="O29"/>
      <c r="P29"/>
      <c r="Q29"/>
      <c r="R29"/>
    </row>
    <row r="30" spans="1:18" ht="15.75" x14ac:dyDescent="0.3">
      <c r="A30" s="28" t="s">
        <v>24</v>
      </c>
      <c r="B30" s="28" t="s">
        <v>91</v>
      </c>
      <c r="D30" s="45" t="s">
        <v>25</v>
      </c>
      <c r="E30" s="46">
        <f>+F30/1000</f>
        <v>7.4219999999999997</v>
      </c>
      <c r="F30" s="79">
        <f>7422</f>
        <v>7422</v>
      </c>
      <c r="G30" s="5" t="s">
        <v>26</v>
      </c>
      <c r="H30" s="73">
        <v>0.5</v>
      </c>
      <c r="J30"/>
      <c r="K30"/>
      <c r="L30"/>
      <c r="M30"/>
      <c r="N30"/>
      <c r="O30"/>
      <c r="P30"/>
      <c r="Q30"/>
      <c r="R30"/>
    </row>
    <row r="31" spans="1:18" ht="15.75" x14ac:dyDescent="0.3">
      <c r="A31" s="3"/>
      <c r="B31" s="3"/>
      <c r="C31" s="3"/>
      <c r="D31" s="48" t="s">
        <v>27</v>
      </c>
      <c r="E31" s="46">
        <f>+H30*E30</f>
        <v>3.7109999999999999</v>
      </c>
      <c r="G31" s="7"/>
      <c r="H31" s="47"/>
      <c r="I31" s="33"/>
      <c r="J31"/>
      <c r="K31"/>
      <c r="L31"/>
      <c r="M31"/>
      <c r="N31"/>
      <c r="O31"/>
      <c r="P31"/>
      <c r="Q31"/>
      <c r="R31"/>
    </row>
    <row r="32" spans="1:18" ht="15.75" x14ac:dyDescent="0.3">
      <c r="D32" s="48" t="s">
        <v>28</v>
      </c>
      <c r="E32" s="49">
        <f>+E30-E31</f>
        <v>3.7109999999999999</v>
      </c>
      <c r="I32" s="33"/>
      <c r="J32"/>
      <c r="K32"/>
      <c r="L32"/>
      <c r="M32"/>
      <c r="N32"/>
      <c r="O32"/>
      <c r="P32"/>
      <c r="Q32"/>
      <c r="R32"/>
    </row>
    <row r="33" spans="1:18" ht="15.75" x14ac:dyDescent="0.3">
      <c r="E33" s="44" t="s">
        <v>30</v>
      </c>
      <c r="F33" s="44" t="s">
        <v>31</v>
      </c>
      <c r="G33" s="44" t="s">
        <v>31</v>
      </c>
      <c r="H33" s="44" t="s">
        <v>31</v>
      </c>
      <c r="I33" s="33"/>
      <c r="J33"/>
      <c r="K33"/>
      <c r="L33"/>
      <c r="M33"/>
      <c r="N33"/>
      <c r="O33"/>
      <c r="P33"/>
      <c r="Q33"/>
      <c r="R33"/>
    </row>
    <row r="34" spans="1:18" ht="15.75" x14ac:dyDescent="0.3">
      <c r="D34" s="45" t="s">
        <v>32</v>
      </c>
      <c r="E34" s="50">
        <f>+E32</f>
        <v>3.7109999999999999</v>
      </c>
      <c r="F34" s="50">
        <v>0</v>
      </c>
      <c r="G34" s="50">
        <v>0</v>
      </c>
      <c r="H34" s="50">
        <v>0</v>
      </c>
      <c r="J34"/>
      <c r="K34"/>
      <c r="L34"/>
      <c r="M34"/>
      <c r="N34"/>
      <c r="O34"/>
      <c r="P34"/>
      <c r="Q34"/>
      <c r="R34"/>
    </row>
    <row r="35" spans="1:18" ht="15.75" x14ac:dyDescent="0.3">
      <c r="D35" s="45" t="s">
        <v>33</v>
      </c>
      <c r="E35" s="50">
        <f>+E34*1.1</f>
        <v>4.0821000000000005</v>
      </c>
      <c r="F35" s="50">
        <v>0</v>
      </c>
      <c r="G35" s="50">
        <v>0</v>
      </c>
      <c r="H35" s="50">
        <v>0</v>
      </c>
      <c r="J35"/>
      <c r="K35"/>
      <c r="L35"/>
      <c r="M35"/>
      <c r="N35"/>
      <c r="O35"/>
      <c r="P35"/>
      <c r="Q35"/>
      <c r="R35"/>
    </row>
    <row r="36" spans="1:18" ht="16.5" thickBot="1" x14ac:dyDescent="0.35">
      <c r="A36" s="3"/>
      <c r="G36" s="45"/>
      <c r="J36"/>
      <c r="K36"/>
      <c r="L36"/>
      <c r="M36"/>
      <c r="N36"/>
      <c r="O36"/>
      <c r="P36"/>
      <c r="Q36"/>
      <c r="R36"/>
    </row>
    <row r="37" spans="1:18" ht="15.75" x14ac:dyDescent="0.3">
      <c r="A37" s="3"/>
      <c r="B37" s="44"/>
      <c r="C37" s="33"/>
      <c r="E37" s="10" t="s">
        <v>34</v>
      </c>
      <c r="F37" s="11" t="s">
        <v>35</v>
      </c>
      <c r="G37" s="11"/>
      <c r="H37" s="12"/>
      <c r="J37"/>
      <c r="K37"/>
      <c r="L37"/>
      <c r="M37"/>
      <c r="N37"/>
      <c r="O37"/>
      <c r="P37"/>
      <c r="Q37"/>
      <c r="R37"/>
    </row>
    <row r="38" spans="1:18" ht="16.5" thickBot="1" x14ac:dyDescent="0.35">
      <c r="A38" s="4" t="s">
        <v>36</v>
      </c>
      <c r="C38" s="51">
        <v>4</v>
      </c>
      <c r="D38" s="52" t="s">
        <v>37</v>
      </c>
      <c r="E38" s="13"/>
      <c r="F38" s="14" t="s">
        <v>38</v>
      </c>
      <c r="G38" s="14"/>
      <c r="H38" s="15"/>
      <c r="J38"/>
      <c r="K38"/>
      <c r="L38"/>
      <c r="M38"/>
      <c r="N38"/>
      <c r="O38"/>
      <c r="P38"/>
      <c r="Q38"/>
      <c r="R38"/>
    </row>
    <row r="39" spans="1:18" ht="15.75" x14ac:dyDescent="0.3">
      <c r="A39" s="4"/>
      <c r="C39" s="44"/>
      <c r="D39" s="1" t="s">
        <v>39</v>
      </c>
      <c r="E39" s="3"/>
      <c r="F39" s="3"/>
      <c r="J39"/>
      <c r="K39"/>
      <c r="L39"/>
      <c r="M39"/>
      <c r="N39"/>
      <c r="O39"/>
      <c r="P39"/>
      <c r="Q39"/>
      <c r="R39"/>
    </row>
    <row r="40" spans="1:18" ht="15.75" x14ac:dyDescent="0.3">
      <c r="A40" s="4" t="s">
        <v>40</v>
      </c>
      <c r="B40" s="5"/>
      <c r="C40" s="53">
        <f>+B48/F17</f>
        <v>250</v>
      </c>
      <c r="D40" s="27">
        <v>200</v>
      </c>
      <c r="F40" s="48" t="s">
        <v>41</v>
      </c>
      <c r="G40" s="26">
        <v>1</v>
      </c>
      <c r="H40" s="3"/>
      <c r="J40"/>
      <c r="K40"/>
      <c r="L40"/>
      <c r="M40"/>
      <c r="N40"/>
      <c r="O40"/>
      <c r="P40"/>
      <c r="Q40"/>
      <c r="R40"/>
    </row>
    <row r="41" spans="1:18" ht="15.75" x14ac:dyDescent="0.3">
      <c r="A41" s="4" t="s">
        <v>42</v>
      </c>
      <c r="C41" s="37">
        <f>+C40+D40</f>
        <v>450</v>
      </c>
      <c r="F41" s="48" t="s">
        <v>43</v>
      </c>
      <c r="G41" s="26">
        <v>2</v>
      </c>
      <c r="H41" s="3"/>
      <c r="J41"/>
      <c r="K41"/>
      <c r="L41"/>
      <c r="M41"/>
      <c r="N41"/>
      <c r="O41"/>
      <c r="P41"/>
      <c r="Q41"/>
      <c r="R41"/>
    </row>
    <row r="42" spans="1:18" ht="15.75" x14ac:dyDescent="0.3">
      <c r="A42" s="4" t="s">
        <v>44</v>
      </c>
      <c r="C42" s="37">
        <f>+C41/C38</f>
        <v>112.5</v>
      </c>
      <c r="F42" s="48" t="s">
        <v>45</v>
      </c>
      <c r="G42" s="26"/>
      <c r="H42" s="3"/>
      <c r="J42"/>
      <c r="K42"/>
      <c r="L42"/>
      <c r="M42"/>
      <c r="N42"/>
      <c r="O42"/>
      <c r="P42"/>
      <c r="Q42"/>
      <c r="R42"/>
    </row>
    <row r="43" spans="1:18" ht="15.75" x14ac:dyDescent="0.3">
      <c r="A43" s="4" t="s">
        <v>46</v>
      </c>
      <c r="C43" s="44">
        <f>+(C42*C38)*F17</f>
        <v>9000</v>
      </c>
      <c r="F43" s="45" t="s">
        <v>47</v>
      </c>
      <c r="G43" s="26">
        <f>+C40/1000</f>
        <v>0.25</v>
      </c>
      <c r="H43" s="3"/>
      <c r="J43"/>
      <c r="K43"/>
      <c r="L43"/>
      <c r="M43"/>
      <c r="N43"/>
      <c r="O43"/>
      <c r="P43"/>
      <c r="Q43"/>
      <c r="R43"/>
    </row>
    <row r="44" spans="1:18" ht="15.75" x14ac:dyDescent="0.3">
      <c r="A44" s="4"/>
      <c r="C44" s="54"/>
      <c r="F44" s="48" t="s">
        <v>48</v>
      </c>
      <c r="G44" s="51">
        <f>+C41</f>
        <v>450</v>
      </c>
      <c r="H44" s="3"/>
      <c r="J44"/>
      <c r="K44"/>
      <c r="L44"/>
      <c r="M44"/>
      <c r="N44"/>
      <c r="O44"/>
      <c r="P44"/>
      <c r="Q44"/>
      <c r="R44"/>
    </row>
    <row r="45" spans="1:18" ht="15.75" x14ac:dyDescent="0.3">
      <c r="A45" s="4"/>
      <c r="C45" s="44"/>
      <c r="E45" s="48"/>
      <c r="F45" s="48"/>
      <c r="G45" s="33"/>
      <c r="I45" s="3"/>
      <c r="J45"/>
      <c r="K45"/>
      <c r="L45"/>
      <c r="M45"/>
      <c r="N45"/>
      <c r="O45"/>
      <c r="P45"/>
      <c r="Q45"/>
      <c r="R45"/>
    </row>
    <row r="46" spans="1:18" ht="15.75" x14ac:dyDescent="0.3">
      <c r="A46" s="4" t="s">
        <v>49</v>
      </c>
      <c r="C46" s="28">
        <f>+C42*C38</f>
        <v>450</v>
      </c>
      <c r="F46" s="48"/>
      <c r="G46" s="33"/>
      <c r="H46" s="3"/>
      <c r="J46"/>
      <c r="K46"/>
      <c r="L46"/>
      <c r="M46"/>
      <c r="N46"/>
      <c r="O46"/>
      <c r="P46"/>
      <c r="Q46"/>
      <c r="R46"/>
    </row>
    <row r="47" spans="1:18" x14ac:dyDescent="0.3">
      <c r="A47" s="3"/>
      <c r="B47" s="3"/>
      <c r="C47" s="3"/>
      <c r="D47" s="3"/>
      <c r="E47" s="3"/>
      <c r="H47" s="3"/>
    </row>
    <row r="48" spans="1:18" x14ac:dyDescent="0.3">
      <c r="A48" s="4" t="s">
        <v>50</v>
      </c>
      <c r="B48" s="44">
        <v>5000</v>
      </c>
      <c r="C48" s="3"/>
      <c r="D48" s="28" t="s">
        <v>51</v>
      </c>
      <c r="E48" s="28" t="s">
        <v>52</v>
      </c>
      <c r="F48" s="28" t="s">
        <v>53</v>
      </c>
      <c r="G48" s="28" t="s">
        <v>54</v>
      </c>
      <c r="H48" s="28" t="s">
        <v>55</v>
      </c>
    </row>
    <row r="49" spans="1:22" x14ac:dyDescent="0.3">
      <c r="A49" s="55" t="s">
        <v>57</v>
      </c>
      <c r="B49" s="56"/>
      <c r="C49" s="3"/>
      <c r="D49" s="44">
        <v>2</v>
      </c>
      <c r="E49" s="44">
        <v>1</v>
      </c>
      <c r="F49" s="44" t="s">
        <v>58</v>
      </c>
      <c r="G49" s="33">
        <f>185+145</f>
        <v>330</v>
      </c>
      <c r="H49" s="33">
        <f>+(D49*E49)*G49</f>
        <v>660</v>
      </c>
    </row>
    <row r="50" spans="1:22" x14ac:dyDescent="0.3">
      <c r="A50" s="56" t="s">
        <v>62</v>
      </c>
      <c r="B50" s="57">
        <f>+E34*C42</f>
        <v>417.48750000000001</v>
      </c>
      <c r="C50" s="3"/>
      <c r="D50" s="44">
        <v>2</v>
      </c>
      <c r="E50" s="44">
        <v>1</v>
      </c>
      <c r="F50" s="44" t="s">
        <v>63</v>
      </c>
      <c r="G50" s="33">
        <v>145</v>
      </c>
      <c r="H50" s="33">
        <f>+(D50*E50)*G50</f>
        <v>290</v>
      </c>
    </row>
    <row r="51" spans="1:22" x14ac:dyDescent="0.3">
      <c r="A51" s="56" t="s">
        <v>14</v>
      </c>
      <c r="B51" s="57">
        <f>+H61</f>
        <v>1890</v>
      </c>
      <c r="C51" s="3"/>
      <c r="D51" s="44">
        <v>2</v>
      </c>
      <c r="E51" s="44">
        <v>1</v>
      </c>
      <c r="F51" s="44" t="s">
        <v>101</v>
      </c>
      <c r="G51" s="33">
        <v>145</v>
      </c>
      <c r="H51" s="33">
        <f t="shared" ref="H51:H58" si="0">+(D51*E51)*G51</f>
        <v>290</v>
      </c>
    </row>
    <row r="52" spans="1:22" ht="16.5" x14ac:dyDescent="0.3">
      <c r="A52" s="56"/>
      <c r="B52" s="57"/>
      <c r="C52" s="3"/>
      <c r="D52" s="44">
        <v>1</v>
      </c>
      <c r="E52" s="44">
        <v>1</v>
      </c>
      <c r="F52" s="44" t="s">
        <v>65</v>
      </c>
      <c r="G52" s="33">
        <v>100</v>
      </c>
      <c r="H52" s="33">
        <f t="shared" si="0"/>
        <v>100</v>
      </c>
      <c r="I52" s="59">
        <f>+(B73/100)*2</f>
        <v>76.384725000000003</v>
      </c>
    </row>
    <row r="53" spans="1:22" ht="16.5" x14ac:dyDescent="0.3">
      <c r="A53" s="56" t="s">
        <v>29</v>
      </c>
      <c r="B53" s="57">
        <v>0</v>
      </c>
      <c r="C53" s="3"/>
      <c r="D53" s="44">
        <v>0</v>
      </c>
      <c r="E53" s="44">
        <v>0</v>
      </c>
      <c r="F53" s="44" t="s">
        <v>66</v>
      </c>
      <c r="G53" s="33">
        <v>135</v>
      </c>
      <c r="H53" s="33">
        <f t="shared" si="0"/>
        <v>0</v>
      </c>
      <c r="I53" s="60"/>
    </row>
    <row r="54" spans="1:22" x14ac:dyDescent="0.3">
      <c r="A54" s="61" t="s">
        <v>68</v>
      </c>
      <c r="B54" s="57">
        <v>100</v>
      </c>
      <c r="C54" s="3"/>
      <c r="D54" s="44">
        <v>0</v>
      </c>
      <c r="E54" s="44">
        <v>0</v>
      </c>
      <c r="F54" s="44" t="s">
        <v>69</v>
      </c>
      <c r="G54" s="33">
        <v>135</v>
      </c>
      <c r="H54" s="33">
        <f t="shared" si="0"/>
        <v>0</v>
      </c>
    </row>
    <row r="55" spans="1:22" x14ac:dyDescent="0.3">
      <c r="A55" s="61" t="s">
        <v>70</v>
      </c>
      <c r="B55" s="57">
        <v>0</v>
      </c>
      <c r="D55" s="44">
        <v>0</v>
      </c>
      <c r="E55" s="44">
        <v>0</v>
      </c>
      <c r="F55" s="44" t="s">
        <v>71</v>
      </c>
      <c r="G55" s="33">
        <v>130</v>
      </c>
      <c r="H55" s="33">
        <f t="shared" si="0"/>
        <v>0</v>
      </c>
    </row>
    <row r="56" spans="1:22" x14ac:dyDescent="0.3">
      <c r="A56" s="61" t="s">
        <v>72</v>
      </c>
      <c r="B56" s="57">
        <v>100</v>
      </c>
      <c r="D56" s="44">
        <v>0</v>
      </c>
      <c r="E56" s="44">
        <v>0</v>
      </c>
      <c r="F56" s="44" t="s">
        <v>73</v>
      </c>
      <c r="G56" s="33">
        <v>0.5</v>
      </c>
      <c r="H56" s="33">
        <f t="shared" si="0"/>
        <v>0</v>
      </c>
    </row>
    <row r="57" spans="1:22" ht="15.75" x14ac:dyDescent="0.3">
      <c r="A57" s="61" t="s">
        <v>74</v>
      </c>
      <c r="B57" s="57">
        <v>150</v>
      </c>
      <c r="D57" s="44">
        <v>0</v>
      </c>
      <c r="E57" s="44">
        <v>0</v>
      </c>
      <c r="F57" s="44" t="s">
        <v>75</v>
      </c>
      <c r="G57" s="33">
        <v>2</v>
      </c>
      <c r="H57" s="33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5" t="s">
        <v>76</v>
      </c>
      <c r="B58" s="62">
        <f>SUM(B50:B57)</f>
        <v>2657.4875000000002</v>
      </c>
      <c r="C58" s="3"/>
      <c r="D58" s="44">
        <v>1</v>
      </c>
      <c r="E58" s="44">
        <v>1</v>
      </c>
      <c r="F58" s="3" t="s">
        <v>77</v>
      </c>
      <c r="G58" s="33">
        <f>+F79</f>
        <v>550</v>
      </c>
      <c r="H58" s="33">
        <f t="shared" si="0"/>
        <v>550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63"/>
      <c r="C59" s="3"/>
      <c r="D59" s="44"/>
      <c r="E59" s="44"/>
      <c r="F59" s="3"/>
      <c r="G59" s="3"/>
      <c r="H59" s="33">
        <f t="shared" ref="H59" si="1">+G59*E59</f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5">
        <f>+B58/B48</f>
        <v>0.53149750000000007</v>
      </c>
      <c r="C60" s="4" t="s">
        <v>78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4" t="s">
        <v>79</v>
      </c>
      <c r="H61" s="33">
        <f>SUM(H49:H60)</f>
        <v>1890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80</v>
      </c>
      <c r="H62" s="65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81</v>
      </c>
      <c r="B63" s="3"/>
      <c r="C63" s="3"/>
      <c r="E63" s="35">
        <f>+B73/C40</f>
        <v>15.276945</v>
      </c>
      <c r="G63" s="1" t="s">
        <v>82</v>
      </c>
      <c r="H63" s="66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83</v>
      </c>
      <c r="C64" s="28" t="s">
        <v>84</v>
      </c>
      <c r="D64" s="3"/>
      <c r="E64" s="3"/>
      <c r="F64" s="3"/>
      <c r="G64" s="1" t="s">
        <v>82</v>
      </c>
      <c r="H64" s="66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5" t="s">
        <v>85</v>
      </c>
      <c r="B65" s="56"/>
      <c r="C65" s="3"/>
      <c r="D65" s="3">
        <f>+B73*C69</f>
        <v>0</v>
      </c>
      <c r="E65" s="3"/>
      <c r="F65" s="3"/>
      <c r="G65" s="5" t="s">
        <v>86</v>
      </c>
      <c r="H65" s="66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6" t="s">
        <v>62</v>
      </c>
      <c r="B66" s="57">
        <f>+E35*C42</f>
        <v>459.23625000000004</v>
      </c>
      <c r="C66" s="67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6" t="s">
        <v>14</v>
      </c>
      <c r="B67" s="57">
        <f>+H61*H62</f>
        <v>2835</v>
      </c>
      <c r="C67" s="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6" t="str">
        <f>+A53</f>
        <v>Tabla de suaje</v>
      </c>
      <c r="B68" s="57">
        <f>+B53*H62</f>
        <v>0</v>
      </c>
      <c r="C68" s="67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6" t="str">
        <f>+A54</f>
        <v>Pruebas de color</v>
      </c>
      <c r="B69" s="57">
        <f>+B54*H62</f>
        <v>150</v>
      </c>
      <c r="C69" s="67"/>
      <c r="F69" s="68" t="s">
        <v>87</v>
      </c>
      <c r="G69" s="35">
        <f>+B60</f>
        <v>0.53149750000000007</v>
      </c>
      <c r="H69" s="69">
        <f>+G69*B48</f>
        <v>2657.4875000000002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6" t="str">
        <f>+A55</f>
        <v>Imán</v>
      </c>
      <c r="B70" s="57">
        <f>+B55*H62</f>
        <v>0</v>
      </c>
      <c r="C70" s="67"/>
      <c r="F70" s="68" t="s">
        <v>88</v>
      </c>
      <c r="G70" s="35">
        <f>+C73</f>
        <v>0.76384724999999998</v>
      </c>
      <c r="H70" s="69">
        <f>+G70*B48</f>
        <v>3819.2362499999999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56" t="str">
        <f>+A56</f>
        <v>Empaque</v>
      </c>
      <c r="B71" s="57">
        <f>+B56*H62</f>
        <v>150</v>
      </c>
      <c r="C71" s="70"/>
      <c r="F71" s="71" t="s">
        <v>89</v>
      </c>
      <c r="G71" s="72">
        <f>+G70-G69</f>
        <v>0.23234974999999991</v>
      </c>
      <c r="H71" s="69">
        <f>+G71*B48</f>
        <v>1161.7487499999995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6" t="str">
        <f>+A57</f>
        <v xml:space="preserve">Mensajeria </v>
      </c>
      <c r="B72" s="57">
        <f>+B57*H62</f>
        <v>225</v>
      </c>
      <c r="C72" s="70"/>
      <c r="F72" s="76"/>
      <c r="G72" s="78" t="s">
        <v>102</v>
      </c>
      <c r="H72" s="77">
        <f>+(B73/100)*2.5</f>
        <v>95.480906250000004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55" t="s">
        <v>76</v>
      </c>
      <c r="B73" s="62">
        <f>SUM(B65:B72)</f>
        <v>3819.2362499999999</v>
      </c>
      <c r="C73" s="72">
        <f>+B73/B48</f>
        <v>0.76384724999999998</v>
      </c>
      <c r="D73" s="5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" thickBot="1" x14ac:dyDescent="0.35">
      <c r="A76" s="5" t="s">
        <v>92</v>
      </c>
    </row>
    <row r="77" spans="1:22" ht="15.75" x14ac:dyDescent="0.3">
      <c r="A77" s="10" t="s">
        <v>56</v>
      </c>
      <c r="B77" s="11"/>
      <c r="C77" s="11"/>
      <c r="D77" s="11"/>
      <c r="E77" s="11"/>
      <c r="F77" s="11"/>
      <c r="G77" s="12"/>
      <c r="H77"/>
      <c r="I77"/>
    </row>
    <row r="78" spans="1:22" ht="15.75" x14ac:dyDescent="0.3">
      <c r="A78" s="20">
        <f>+F16</f>
        <v>44</v>
      </c>
      <c r="B78" s="21">
        <f>+H16</f>
        <v>29</v>
      </c>
      <c r="C78" s="7" t="s">
        <v>59</v>
      </c>
      <c r="D78" s="21" t="s">
        <v>60</v>
      </c>
      <c r="E78" s="7" t="s">
        <v>61</v>
      </c>
      <c r="F78" s="23" t="s">
        <v>64</v>
      </c>
      <c r="G78" s="8"/>
      <c r="H78"/>
      <c r="I78"/>
    </row>
    <row r="79" spans="1:22" ht="15.75" x14ac:dyDescent="0.3">
      <c r="A79" s="20">
        <f>0.44*0.29*C41</f>
        <v>57.419999999999995</v>
      </c>
      <c r="B79" s="58">
        <v>4</v>
      </c>
      <c r="C79" s="58">
        <f>+A79*B79</f>
        <v>229.67999999999998</v>
      </c>
      <c r="D79" s="58">
        <v>0</v>
      </c>
      <c r="E79" s="58">
        <f>+C79+D79</f>
        <v>229.67999999999998</v>
      </c>
      <c r="F79" s="80">
        <v>550</v>
      </c>
      <c r="G79" s="75" t="s">
        <v>93</v>
      </c>
      <c r="H79"/>
      <c r="I79"/>
    </row>
    <row r="80" spans="1:22" ht="16.5" x14ac:dyDescent="0.3">
      <c r="A80" s="6"/>
      <c r="B80" s="58"/>
      <c r="C80" s="58"/>
      <c r="D80" s="58"/>
      <c r="E80" s="58"/>
      <c r="F80" s="7"/>
      <c r="G80" s="8"/>
      <c r="H80"/>
      <c r="I80"/>
      <c r="J80" s="60"/>
      <c r="K80" s="60"/>
      <c r="L80" s="60"/>
      <c r="M80" s="60"/>
      <c r="N80" s="60"/>
      <c r="O80" s="60"/>
      <c r="P80" s="60"/>
      <c r="Q80" s="60"/>
      <c r="R80" s="60"/>
    </row>
    <row r="81" spans="1:18" ht="16.5" x14ac:dyDescent="0.3">
      <c r="A81" s="20">
        <f>+A78</f>
        <v>44</v>
      </c>
      <c r="B81" s="21">
        <f>+B78</f>
        <v>29</v>
      </c>
      <c r="C81" s="7" t="s">
        <v>59</v>
      </c>
      <c r="D81" s="21" t="s">
        <v>60</v>
      </c>
      <c r="E81" s="7" t="s">
        <v>61</v>
      </c>
      <c r="F81" s="23" t="s">
        <v>67</v>
      </c>
      <c r="G81" s="8"/>
      <c r="H81"/>
      <c r="I81"/>
      <c r="J81" s="60"/>
      <c r="K81" s="60"/>
      <c r="L81" s="60"/>
      <c r="M81" s="60"/>
      <c r="N81" s="60"/>
      <c r="O81" s="60"/>
      <c r="P81" s="60"/>
      <c r="Q81" s="60"/>
      <c r="R81" s="60"/>
    </row>
    <row r="82" spans="1:18" ht="16.5" x14ac:dyDescent="0.3">
      <c r="A82" s="20">
        <f>0.65*0.36*C41</f>
        <v>105.3</v>
      </c>
      <c r="B82" s="58">
        <v>2.5</v>
      </c>
      <c r="C82" s="58">
        <f>+A82*B82</f>
        <v>263.25</v>
      </c>
      <c r="D82" s="58">
        <v>360</v>
      </c>
      <c r="E82" s="58">
        <f>+C82+D82</f>
        <v>623.25</v>
      </c>
      <c r="F82" s="74">
        <v>1500</v>
      </c>
      <c r="G82" s="75" t="s">
        <v>93</v>
      </c>
      <c r="H82"/>
      <c r="I82"/>
      <c r="J82" s="60"/>
      <c r="K82" s="60"/>
      <c r="L82" s="60"/>
      <c r="M82" s="60"/>
      <c r="N82" s="60"/>
      <c r="O82" s="60"/>
      <c r="P82" s="60"/>
      <c r="Q82" s="60"/>
      <c r="R82" s="60"/>
    </row>
    <row r="83" spans="1:18" ht="16.5" x14ac:dyDescent="0.3">
      <c r="A83" s="6"/>
      <c r="B83" s="7"/>
      <c r="C83" s="58"/>
      <c r="D83" s="58"/>
      <c r="E83" s="58"/>
      <c r="F83" s="58"/>
      <c r="G83" s="8"/>
      <c r="H83"/>
      <c r="I83"/>
      <c r="J83" s="60"/>
      <c r="K83" s="60"/>
      <c r="L83" s="60"/>
      <c r="M83" s="60"/>
      <c r="N83" s="60"/>
      <c r="O83" s="60"/>
      <c r="P83" s="60"/>
      <c r="Q83" s="60"/>
      <c r="R83" s="60"/>
    </row>
    <row r="84" spans="1:18" ht="17.25" thickBot="1" x14ac:dyDescent="0.35">
      <c r="A84" s="13"/>
      <c r="B84" s="14"/>
      <c r="C84" s="14"/>
      <c r="D84" s="14"/>
      <c r="E84" s="14"/>
      <c r="F84" s="14"/>
      <c r="G84" s="15"/>
      <c r="H84"/>
      <c r="I84"/>
      <c r="J84" s="60"/>
      <c r="K84" s="60"/>
      <c r="L84" s="60"/>
      <c r="M84" s="60"/>
      <c r="N84" s="60"/>
      <c r="O84" s="60"/>
      <c r="P84" s="60"/>
      <c r="Q84" s="60"/>
      <c r="R84" s="60"/>
    </row>
    <row r="85" spans="1:18" ht="16.5" x14ac:dyDescent="0.3">
      <c r="H85"/>
      <c r="I85"/>
      <c r="J85" s="60"/>
      <c r="K85" s="60"/>
      <c r="L85" s="60"/>
      <c r="M85" s="60"/>
      <c r="N85" s="60"/>
      <c r="O85" s="60"/>
      <c r="P85" s="60"/>
      <c r="Q85" s="60"/>
      <c r="R85" s="60"/>
    </row>
    <row r="86" spans="1:18" ht="16.5" x14ac:dyDescent="0.3">
      <c r="H86"/>
      <c r="I86"/>
      <c r="J86" s="60"/>
      <c r="K86" s="60"/>
      <c r="L86" s="60"/>
      <c r="M86" s="60"/>
      <c r="N86" s="60"/>
      <c r="O86" s="60"/>
      <c r="P86" s="60"/>
      <c r="Q86" s="60"/>
      <c r="R86" s="60"/>
    </row>
    <row r="87" spans="1:18" ht="16.5" x14ac:dyDescent="0.3">
      <c r="H87"/>
      <c r="I87"/>
      <c r="J87" s="60"/>
      <c r="K87" s="60"/>
      <c r="L87" s="60"/>
      <c r="M87" s="60"/>
      <c r="N87" s="60"/>
      <c r="O87" s="60"/>
      <c r="P87" s="60"/>
      <c r="Q87" s="60"/>
      <c r="R87" s="60"/>
    </row>
    <row r="88" spans="1:18" ht="16.5" x14ac:dyDescent="0.3">
      <c r="H88"/>
      <c r="I88"/>
      <c r="J88" s="60"/>
      <c r="K88" s="60"/>
      <c r="L88" s="60"/>
      <c r="M88" s="60"/>
      <c r="N88" s="60"/>
      <c r="O88" s="60"/>
      <c r="P88" s="60"/>
      <c r="Q88" s="60"/>
      <c r="R88" s="60"/>
    </row>
    <row r="89" spans="1:18" ht="16.5" x14ac:dyDescent="0.3">
      <c r="J89" s="60"/>
      <c r="K89" s="60"/>
      <c r="L89" s="60"/>
      <c r="M89" s="60"/>
      <c r="N89" s="60"/>
      <c r="O89" s="60"/>
      <c r="P89" s="60"/>
      <c r="Q89" s="60"/>
      <c r="R89" s="60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 de p 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2017-03-21T19:47:11Z</cp:lastPrinted>
  <dcterms:created xsi:type="dcterms:W3CDTF">2015-12-10T23:15:57Z</dcterms:created>
  <dcterms:modified xsi:type="dcterms:W3CDTF">2017-03-21T22:33:34Z</dcterms:modified>
</cp:coreProperties>
</file>