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lji\Downloads\"/>
    </mc:Choice>
  </mc:AlternateContent>
  <bookViews>
    <workbookView xWindow="0" yWindow="0" windowWidth="23040" windowHeight="8856" activeTab="1"/>
  </bookViews>
  <sheets>
    <sheet name="Mech" sheetId="7" r:id="rId1"/>
    <sheet name="Chemistry" sheetId="9" r:id="rId2"/>
    <sheet name="Tracker" sheetId="1" r:id="rId3"/>
    <sheet name="Chem" sheetId="2" r:id="rId4"/>
    <sheet name="Hardness" sheetId="5" r:id="rId5"/>
    <sheet name="Mechanical" sheetId="4" r:id="rId6"/>
    <sheet name="Sheet1" sheetId="6" r:id="rId7"/>
    <sheet name="Sheet3" sheetId="8" r:id="rId8"/>
  </sheets>
  <definedNames>
    <definedName name="_xlnm._FilterDatabase" localSheetId="0" hidden="1">Mech!$B$1:$G$153</definedName>
    <definedName name="_xlnm._FilterDatabase" localSheetId="6" hidden="1">Sheet1!$A$4:$K$175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" i="8"/>
  <c r="C4" i="8"/>
  <c r="G14" i="8" s="1"/>
  <c r="C2" i="8"/>
  <c r="L12" i="8" s="1"/>
  <c r="I3" i="8" l="1"/>
  <c r="L6" i="8"/>
  <c r="L17" i="8"/>
  <c r="K8" i="8"/>
  <c r="L15" i="8"/>
  <c r="I11" i="8"/>
  <c r="K7" i="8"/>
  <c r="K6" i="8"/>
  <c r="I9" i="8"/>
  <c r="K17" i="8"/>
  <c r="K5" i="8"/>
  <c r="I8" i="8"/>
  <c r="K19" i="8"/>
  <c r="L14" i="8"/>
  <c r="I10" i="8"/>
  <c r="K18" i="8"/>
  <c r="I2" i="8"/>
  <c r="K16" i="8"/>
  <c r="K4" i="8"/>
  <c r="L11" i="8"/>
  <c r="L13" i="8"/>
  <c r="I19" i="8"/>
  <c r="I7" i="8"/>
  <c r="K15" i="8"/>
  <c r="K3" i="8"/>
  <c r="L10" i="8"/>
  <c r="I6" i="8"/>
  <c r="K14" i="8"/>
  <c r="L2" i="8"/>
  <c r="L9" i="8"/>
  <c r="I15" i="8"/>
  <c r="K11" i="8"/>
  <c r="L18" i="8"/>
  <c r="K10" i="8"/>
  <c r="L5" i="8"/>
  <c r="K20" i="8"/>
  <c r="L3" i="8"/>
  <c r="I18" i="8"/>
  <c r="I17" i="8"/>
  <c r="I5" i="8"/>
  <c r="K13" i="8"/>
  <c r="L20" i="8"/>
  <c r="L8" i="8"/>
  <c r="I16" i="8"/>
  <c r="I4" i="8"/>
  <c r="K12" i="8"/>
  <c r="L19" i="8"/>
  <c r="L7" i="8"/>
  <c r="K2" i="8"/>
  <c r="K9" i="8"/>
  <c r="L16" i="8"/>
  <c r="L4" i="8"/>
  <c r="I14" i="8"/>
  <c r="I12" i="8"/>
  <c r="G3" i="8"/>
  <c r="I20" i="8"/>
  <c r="I13" i="8"/>
  <c r="G12" i="8"/>
  <c r="G11" i="8"/>
  <c r="G10" i="8"/>
  <c r="G18" i="8"/>
  <c r="G6" i="8"/>
  <c r="G13" i="8"/>
  <c r="G2" i="8"/>
  <c r="G20" i="8"/>
  <c r="G8" i="8"/>
  <c r="G7" i="8"/>
  <c r="G17" i="8"/>
  <c r="G5" i="8"/>
  <c r="G9" i="8"/>
  <c r="G19" i="8"/>
  <c r="G16" i="8"/>
  <c r="G4" i="8"/>
  <c r="G15" i="8"/>
  <c r="Q174" i="4"/>
  <c r="R174" i="4"/>
  <c r="Q171" i="4"/>
  <c r="R171" i="4"/>
  <c r="K167" i="4"/>
  <c r="Q170" i="4"/>
  <c r="R170" i="4"/>
  <c r="Q169" i="4"/>
  <c r="R169" i="4"/>
  <c r="Q168" i="4"/>
  <c r="R168" i="4"/>
  <c r="K162" i="4"/>
  <c r="Q147" i="4"/>
  <c r="R147" i="4"/>
  <c r="Q144" i="4"/>
  <c r="R144" i="4"/>
  <c r="Q143" i="4"/>
  <c r="R143" i="4"/>
  <c r="Q142" i="4"/>
  <c r="R142" i="4"/>
  <c r="Q141" i="4"/>
  <c r="R141" i="4"/>
  <c r="Q138" i="4"/>
  <c r="R138" i="4"/>
  <c r="Q135" i="4"/>
  <c r="R135" i="4"/>
  <c r="Q134" i="4"/>
  <c r="R134" i="4"/>
  <c r="Q133" i="4"/>
  <c r="R133" i="4"/>
  <c r="Q132" i="4"/>
  <c r="R132" i="4"/>
  <c r="Q129" i="4"/>
  <c r="R129" i="4"/>
  <c r="Q126" i="4"/>
  <c r="R126" i="4"/>
  <c r="Q125" i="4"/>
  <c r="R125" i="4"/>
  <c r="Q124" i="4"/>
  <c r="R124" i="4"/>
  <c r="Q123" i="4"/>
  <c r="R123" i="4"/>
  <c r="Q120" i="4"/>
  <c r="R120" i="4"/>
  <c r="Q117" i="4"/>
  <c r="R117" i="4"/>
  <c r="Q116" i="4"/>
  <c r="R116" i="4"/>
  <c r="Q115" i="4"/>
  <c r="R115" i="4"/>
  <c r="Q114" i="4"/>
  <c r="R114" i="4"/>
  <c r="Q111" i="4"/>
  <c r="R111" i="4"/>
  <c r="Q108" i="4"/>
  <c r="R108" i="4"/>
  <c r="Q107" i="4"/>
  <c r="R107" i="4"/>
  <c r="Q106" i="4"/>
  <c r="R106" i="4"/>
  <c r="Q105" i="4"/>
  <c r="R105" i="4"/>
  <c r="Q102" i="4"/>
  <c r="R102" i="4"/>
  <c r="Q99" i="4"/>
  <c r="R99" i="4"/>
  <c r="Q98" i="4"/>
  <c r="R98" i="4"/>
  <c r="Q97" i="4"/>
  <c r="R97" i="4"/>
  <c r="Q96" i="4"/>
  <c r="R96" i="4"/>
  <c r="Q93" i="4"/>
  <c r="R93" i="4"/>
  <c r="Q90" i="4"/>
  <c r="R90" i="4"/>
  <c r="Q89" i="4"/>
  <c r="R89" i="4"/>
  <c r="Q88" i="4"/>
  <c r="R88" i="4"/>
  <c r="Q87" i="4"/>
  <c r="R87" i="4"/>
  <c r="Q84" i="4"/>
  <c r="R84" i="4"/>
  <c r="Q81" i="4"/>
  <c r="R81" i="4"/>
  <c r="Q80" i="4"/>
  <c r="R80" i="4"/>
  <c r="Q79" i="4"/>
  <c r="R79" i="4"/>
  <c r="Q78" i="4"/>
  <c r="R78" i="4"/>
  <c r="Q75" i="4"/>
  <c r="R75" i="4"/>
  <c r="Q72" i="4"/>
  <c r="R72" i="4"/>
  <c r="Q71" i="4"/>
  <c r="R71" i="4"/>
  <c r="Q70" i="4"/>
  <c r="R70" i="4"/>
  <c r="Q69" i="4"/>
  <c r="R69" i="4"/>
  <c r="Q66" i="4"/>
  <c r="R66" i="4"/>
  <c r="Q63" i="4"/>
  <c r="R63" i="4"/>
  <c r="Q62" i="4"/>
  <c r="R62" i="4"/>
  <c r="Q61" i="4"/>
  <c r="R61" i="4"/>
  <c r="Q60" i="4"/>
  <c r="R60" i="4"/>
  <c r="Q57" i="4"/>
  <c r="R57" i="4"/>
  <c r="Q54" i="4"/>
  <c r="R54" i="4"/>
  <c r="Q53" i="4"/>
  <c r="R53" i="4"/>
  <c r="Q52" i="4"/>
  <c r="R52" i="4"/>
  <c r="Q51" i="4"/>
  <c r="R51" i="4"/>
  <c r="Q48" i="4"/>
  <c r="R48" i="4"/>
  <c r="Q45" i="4"/>
  <c r="R45" i="4"/>
  <c r="Q44" i="4"/>
  <c r="R44" i="4"/>
  <c r="Q43" i="4"/>
  <c r="R43" i="4"/>
  <c r="Q42" i="4"/>
  <c r="R42" i="4"/>
  <c r="Q39" i="4"/>
  <c r="R39" i="4"/>
  <c r="Q36" i="4"/>
  <c r="R36" i="4"/>
  <c r="Q35" i="4"/>
  <c r="R35" i="4"/>
  <c r="Q34" i="4"/>
  <c r="R34" i="4"/>
  <c r="Q33" i="4"/>
  <c r="R33" i="4"/>
  <c r="Q30" i="4"/>
  <c r="R30" i="4"/>
  <c r="Q27" i="4"/>
  <c r="R27" i="4"/>
  <c r="Q26" i="4"/>
  <c r="R26" i="4"/>
  <c r="Q25" i="4"/>
  <c r="R25" i="4"/>
  <c r="Q24" i="4"/>
  <c r="R24" i="4"/>
  <c r="Q21" i="4"/>
  <c r="R21" i="4"/>
  <c r="Q18" i="4"/>
  <c r="R18" i="4"/>
  <c r="Q17" i="4"/>
  <c r="R17" i="4"/>
  <c r="Q16" i="4"/>
  <c r="R16" i="4"/>
  <c r="Q15" i="4"/>
  <c r="R15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K175" i="4"/>
  <c r="K174" i="4"/>
  <c r="K173" i="4"/>
  <c r="K172" i="4"/>
  <c r="K171" i="4"/>
  <c r="K170" i="4"/>
  <c r="K169" i="4"/>
  <c r="K168" i="4"/>
  <c r="K166" i="4"/>
  <c r="K165" i="4"/>
  <c r="K164" i="4"/>
  <c r="K163" i="4"/>
  <c r="K161" i="4"/>
  <c r="K160" i="4"/>
  <c r="K159" i="4"/>
  <c r="K158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157" i="4"/>
  <c r="K156" i="4"/>
  <c r="K155" i="4"/>
  <c r="K154" i="4"/>
  <c r="K152" i="4"/>
  <c r="K151" i="4"/>
  <c r="K150" i="4"/>
  <c r="N61" i="5"/>
  <c r="N58" i="5"/>
  <c r="N55" i="5"/>
  <c r="N52" i="5"/>
  <c r="N49" i="5"/>
  <c r="N46" i="5"/>
  <c r="N43" i="5"/>
  <c r="N40" i="5"/>
  <c r="N37" i="5"/>
  <c r="N34" i="5"/>
  <c r="N31" i="5"/>
  <c r="N28" i="5"/>
  <c r="Q28" i="5" s="1"/>
  <c r="N25" i="5"/>
  <c r="N22" i="5"/>
  <c r="N19" i="5"/>
  <c r="N16" i="5"/>
  <c r="N13" i="5"/>
  <c r="N10" i="5"/>
  <c r="N7" i="5"/>
  <c r="H61" i="5"/>
  <c r="R61" i="5" s="1"/>
  <c r="H58" i="5"/>
  <c r="R58" i="5" s="1"/>
  <c r="H55" i="5"/>
  <c r="I55" i="5" s="1"/>
  <c r="H52" i="5"/>
  <c r="I52" i="5" s="1"/>
  <c r="H49" i="5"/>
  <c r="I49" i="5" s="1"/>
  <c r="H46" i="5"/>
  <c r="I46" i="5" s="1"/>
  <c r="H43" i="5"/>
  <c r="R43" i="5" s="1"/>
  <c r="H40" i="5"/>
  <c r="H37" i="5"/>
  <c r="R37" i="5" s="1"/>
  <c r="H34" i="5"/>
  <c r="R34" i="5" s="1"/>
  <c r="H31" i="5"/>
  <c r="H28" i="5"/>
  <c r="H25" i="5"/>
  <c r="R25" i="5" s="1"/>
  <c r="H22" i="5"/>
  <c r="I22" i="5" s="1"/>
  <c r="H19" i="5"/>
  <c r="R19" i="5" s="1"/>
  <c r="H16" i="5"/>
  <c r="Q16" i="5" s="1"/>
  <c r="H13" i="5"/>
  <c r="I13" i="5" s="1"/>
  <c r="H10" i="5"/>
  <c r="Q10" i="5" s="1"/>
  <c r="H7" i="5"/>
  <c r="I7" i="5" s="1"/>
  <c r="B167" i="4"/>
  <c r="C167" i="4"/>
  <c r="D167" i="4"/>
  <c r="E167" i="4"/>
  <c r="B158" i="4"/>
  <c r="C158" i="4"/>
  <c r="D158" i="4"/>
  <c r="E158" i="4"/>
  <c r="B149" i="4"/>
  <c r="C149" i="4"/>
  <c r="D149" i="4"/>
  <c r="E149" i="4"/>
  <c r="B140" i="4"/>
  <c r="C140" i="4"/>
  <c r="D140" i="4"/>
  <c r="E140" i="4"/>
  <c r="B131" i="4"/>
  <c r="C131" i="4"/>
  <c r="D131" i="4"/>
  <c r="E131" i="4"/>
  <c r="B122" i="4"/>
  <c r="C122" i="4"/>
  <c r="D122" i="4"/>
  <c r="E122" i="4"/>
  <c r="B113" i="4"/>
  <c r="C113" i="4"/>
  <c r="D113" i="4"/>
  <c r="E113" i="4"/>
  <c r="B104" i="4"/>
  <c r="C104" i="4"/>
  <c r="D104" i="4"/>
  <c r="E104" i="4"/>
  <c r="B95" i="4"/>
  <c r="C95" i="4"/>
  <c r="D95" i="4"/>
  <c r="E95" i="4"/>
  <c r="B86" i="4"/>
  <c r="C86" i="4"/>
  <c r="D86" i="4"/>
  <c r="E86" i="4"/>
  <c r="B77" i="4"/>
  <c r="C77" i="4"/>
  <c r="D77" i="4"/>
  <c r="E77" i="4"/>
  <c r="B68" i="4"/>
  <c r="C68" i="4"/>
  <c r="D68" i="4"/>
  <c r="E68" i="4"/>
  <c r="B59" i="4"/>
  <c r="C59" i="4"/>
  <c r="D59" i="4"/>
  <c r="E59" i="4"/>
  <c r="B50" i="4"/>
  <c r="C50" i="4"/>
  <c r="D50" i="4"/>
  <c r="E50" i="4"/>
  <c r="B41" i="4"/>
  <c r="C41" i="4"/>
  <c r="D41" i="4"/>
  <c r="E41" i="4"/>
  <c r="B32" i="4"/>
  <c r="C32" i="4"/>
  <c r="D32" i="4"/>
  <c r="E32" i="4"/>
  <c r="B23" i="4"/>
  <c r="C23" i="4"/>
  <c r="D23" i="4"/>
  <c r="E23" i="4"/>
  <c r="B14" i="4"/>
  <c r="C14" i="4"/>
  <c r="D14" i="4"/>
  <c r="E14" i="4"/>
  <c r="A14" i="4"/>
  <c r="B5" i="4"/>
  <c r="C5" i="4"/>
  <c r="D5" i="4"/>
  <c r="E5" i="4"/>
  <c r="A167" i="4"/>
  <c r="A158" i="4"/>
  <c r="A149" i="4"/>
  <c r="A140" i="4"/>
  <c r="A131" i="4"/>
  <c r="A122" i="4"/>
  <c r="A113" i="4"/>
  <c r="A104" i="4"/>
  <c r="A95" i="4"/>
  <c r="A86" i="4"/>
  <c r="A77" i="4"/>
  <c r="A68" i="4"/>
  <c r="A59" i="4"/>
  <c r="A50" i="4"/>
  <c r="A41" i="4"/>
  <c r="A32" i="4"/>
  <c r="A23" i="4"/>
  <c r="A5" i="4"/>
  <c r="R175" i="4"/>
  <c r="Q175" i="4"/>
  <c r="R173" i="4"/>
  <c r="Q173" i="4"/>
  <c r="R172" i="4"/>
  <c r="Q172" i="4"/>
  <c r="R167" i="4"/>
  <c r="Q167" i="4"/>
  <c r="R166" i="4"/>
  <c r="Q166" i="4"/>
  <c r="R164" i="4"/>
  <c r="Q164" i="4"/>
  <c r="R163" i="4"/>
  <c r="Q163" i="4"/>
  <c r="R158" i="4"/>
  <c r="T166" i="4" s="1"/>
  <c r="Q158" i="4"/>
  <c r="R157" i="4"/>
  <c r="Q157" i="4"/>
  <c r="R155" i="4"/>
  <c r="Q155" i="4"/>
  <c r="R154" i="4"/>
  <c r="Q154" i="4"/>
  <c r="K153" i="4"/>
  <c r="R149" i="4"/>
  <c r="Q149" i="4"/>
  <c r="K149" i="4"/>
  <c r="R148" i="4"/>
  <c r="Q148" i="4"/>
  <c r="R146" i="4"/>
  <c r="Q146" i="4"/>
  <c r="R145" i="4"/>
  <c r="Q145" i="4"/>
  <c r="R140" i="4"/>
  <c r="Q140" i="4"/>
  <c r="R139" i="4"/>
  <c r="Q139" i="4"/>
  <c r="R137" i="4"/>
  <c r="Q137" i="4"/>
  <c r="R136" i="4"/>
  <c r="T139" i="4" s="1"/>
  <c r="Q136" i="4"/>
  <c r="R131" i="4"/>
  <c r="Q131" i="4"/>
  <c r="R130" i="4"/>
  <c r="Q130" i="4"/>
  <c r="R128" i="4"/>
  <c r="Q128" i="4"/>
  <c r="R127" i="4"/>
  <c r="Q127" i="4"/>
  <c r="R122" i="4"/>
  <c r="Q122" i="4"/>
  <c r="R121" i="4"/>
  <c r="Q121" i="4"/>
  <c r="R119" i="4"/>
  <c r="Q119" i="4"/>
  <c r="R118" i="4"/>
  <c r="Q118" i="4"/>
  <c r="R113" i="4"/>
  <c r="Q113" i="4"/>
  <c r="R112" i="4"/>
  <c r="Q112" i="4"/>
  <c r="R110" i="4"/>
  <c r="Q110" i="4"/>
  <c r="R109" i="4"/>
  <c r="Q109" i="4"/>
  <c r="R104" i="4"/>
  <c r="Q104" i="4"/>
  <c r="R103" i="4"/>
  <c r="Q103" i="4"/>
  <c r="R101" i="4"/>
  <c r="Q101" i="4"/>
  <c r="R100" i="4"/>
  <c r="Q100" i="4"/>
  <c r="R95" i="4"/>
  <c r="Q95" i="4"/>
  <c r="R94" i="4"/>
  <c r="Q94" i="4"/>
  <c r="R92" i="4"/>
  <c r="Q92" i="4"/>
  <c r="R91" i="4"/>
  <c r="Q91" i="4"/>
  <c r="R86" i="4"/>
  <c r="Q86" i="4"/>
  <c r="R85" i="4"/>
  <c r="Q85" i="4"/>
  <c r="R83" i="4"/>
  <c r="Q83" i="4"/>
  <c r="R82" i="4"/>
  <c r="Q82" i="4"/>
  <c r="R77" i="4"/>
  <c r="Q77" i="4"/>
  <c r="R76" i="4"/>
  <c r="Q76" i="4"/>
  <c r="R74" i="4"/>
  <c r="Q74" i="4"/>
  <c r="R73" i="4"/>
  <c r="Q73" i="4"/>
  <c r="R68" i="4"/>
  <c r="Q68" i="4"/>
  <c r="R67" i="4"/>
  <c r="Q67" i="4"/>
  <c r="R65" i="4"/>
  <c r="Q65" i="4"/>
  <c r="R64" i="4"/>
  <c r="Q64" i="4"/>
  <c r="R59" i="4"/>
  <c r="Q59" i="4"/>
  <c r="R58" i="4"/>
  <c r="Q58" i="4"/>
  <c r="R56" i="4"/>
  <c r="Q56" i="4"/>
  <c r="R55" i="4"/>
  <c r="Q55" i="4"/>
  <c r="R50" i="4"/>
  <c r="Q50" i="4"/>
  <c r="R49" i="4"/>
  <c r="Q49" i="4"/>
  <c r="R47" i="4"/>
  <c r="Q47" i="4"/>
  <c r="R46" i="4"/>
  <c r="Q46" i="4"/>
  <c r="R41" i="4"/>
  <c r="Q41" i="4"/>
  <c r="R40" i="4"/>
  <c r="Q40" i="4"/>
  <c r="R38" i="4"/>
  <c r="Q38" i="4"/>
  <c r="R37" i="4"/>
  <c r="Q37" i="4"/>
  <c r="R32" i="4"/>
  <c r="Q32" i="4"/>
  <c r="R31" i="4"/>
  <c r="Q31" i="4"/>
  <c r="R29" i="4"/>
  <c r="Q29" i="4"/>
  <c r="R28" i="4"/>
  <c r="Q28" i="4"/>
  <c r="R23" i="4"/>
  <c r="Q23" i="4"/>
  <c r="R22" i="4"/>
  <c r="Q22" i="4"/>
  <c r="R20" i="4"/>
  <c r="Q20" i="4"/>
  <c r="R19" i="4"/>
  <c r="Q19" i="4"/>
  <c r="R14" i="4"/>
  <c r="Q14" i="4"/>
  <c r="B59" i="5"/>
  <c r="C59" i="5"/>
  <c r="D59" i="5"/>
  <c r="E59" i="5"/>
  <c r="B56" i="5"/>
  <c r="C56" i="5"/>
  <c r="D56" i="5"/>
  <c r="E56" i="5"/>
  <c r="B53" i="5"/>
  <c r="C53" i="5"/>
  <c r="D53" i="5"/>
  <c r="E53" i="5"/>
  <c r="B50" i="5"/>
  <c r="C50" i="5"/>
  <c r="D50" i="5"/>
  <c r="E50" i="5"/>
  <c r="B47" i="5"/>
  <c r="C47" i="5"/>
  <c r="D47" i="5"/>
  <c r="E47" i="5"/>
  <c r="B44" i="5"/>
  <c r="C44" i="5"/>
  <c r="D44" i="5"/>
  <c r="E44" i="5"/>
  <c r="B41" i="5"/>
  <c r="C41" i="5"/>
  <c r="D41" i="5"/>
  <c r="E41" i="5"/>
  <c r="B38" i="5"/>
  <c r="C38" i="5"/>
  <c r="D38" i="5"/>
  <c r="E38" i="5"/>
  <c r="B35" i="5"/>
  <c r="C35" i="5"/>
  <c r="D35" i="5"/>
  <c r="E35" i="5"/>
  <c r="B32" i="5"/>
  <c r="C32" i="5"/>
  <c r="D32" i="5"/>
  <c r="E32" i="5"/>
  <c r="B29" i="5"/>
  <c r="C29" i="5"/>
  <c r="D29" i="5"/>
  <c r="E29" i="5"/>
  <c r="B26" i="5"/>
  <c r="C26" i="5"/>
  <c r="D26" i="5"/>
  <c r="E26" i="5"/>
  <c r="B23" i="5"/>
  <c r="C23" i="5"/>
  <c r="D23" i="5"/>
  <c r="E23" i="5"/>
  <c r="B20" i="5"/>
  <c r="C20" i="5"/>
  <c r="D20" i="5"/>
  <c r="E20" i="5"/>
  <c r="B17" i="5"/>
  <c r="C17" i="5"/>
  <c r="D17" i="5"/>
  <c r="E17" i="5"/>
  <c r="B14" i="5"/>
  <c r="C14" i="5"/>
  <c r="D14" i="5"/>
  <c r="E14" i="5"/>
  <c r="B11" i="5"/>
  <c r="C11" i="5"/>
  <c r="D11" i="5"/>
  <c r="E11" i="5"/>
  <c r="A59" i="5"/>
  <c r="I61" i="5"/>
  <c r="R60" i="5"/>
  <c r="Q60" i="5"/>
  <c r="O60" i="5"/>
  <c r="I60" i="5"/>
  <c r="R59" i="5"/>
  <c r="Q59" i="5"/>
  <c r="O59" i="5"/>
  <c r="I59" i="5"/>
  <c r="A56" i="5"/>
  <c r="A53" i="5"/>
  <c r="A50" i="5"/>
  <c r="A47" i="5"/>
  <c r="A44" i="5"/>
  <c r="A41" i="5"/>
  <c r="A38" i="5"/>
  <c r="A35" i="5"/>
  <c r="A32" i="5"/>
  <c r="A29" i="5"/>
  <c r="A26" i="5"/>
  <c r="A23" i="5"/>
  <c r="A20" i="5"/>
  <c r="A17" i="5"/>
  <c r="A14" i="5"/>
  <c r="A11" i="5"/>
  <c r="A8" i="5"/>
  <c r="B8" i="5"/>
  <c r="C8" i="5"/>
  <c r="D8" i="5"/>
  <c r="E8" i="5"/>
  <c r="C5" i="5"/>
  <c r="D5" i="5"/>
  <c r="E5" i="5"/>
  <c r="B5" i="5"/>
  <c r="A5" i="5"/>
  <c r="R57" i="5"/>
  <c r="Q57" i="5"/>
  <c r="O57" i="5"/>
  <c r="I57" i="5"/>
  <c r="R56" i="5"/>
  <c r="Q56" i="5"/>
  <c r="O56" i="5"/>
  <c r="I56" i="5"/>
  <c r="R54" i="5"/>
  <c r="Q54" i="5"/>
  <c r="O54" i="5"/>
  <c r="I54" i="5"/>
  <c r="R53" i="5"/>
  <c r="Q53" i="5"/>
  <c r="O53" i="5"/>
  <c r="I53" i="5"/>
  <c r="R51" i="5"/>
  <c r="Q51" i="5"/>
  <c r="O51" i="5"/>
  <c r="I51" i="5"/>
  <c r="R50" i="5"/>
  <c r="Q50" i="5"/>
  <c r="O50" i="5"/>
  <c r="I50" i="5"/>
  <c r="R48" i="5"/>
  <c r="Q48" i="5"/>
  <c r="O48" i="5"/>
  <c r="I48" i="5"/>
  <c r="R47" i="5"/>
  <c r="Q47" i="5"/>
  <c r="O47" i="5"/>
  <c r="I47" i="5"/>
  <c r="Q46" i="5"/>
  <c r="R45" i="5"/>
  <c r="Q45" i="5"/>
  <c r="O45" i="5"/>
  <c r="I45" i="5"/>
  <c r="R44" i="5"/>
  <c r="Q44" i="5"/>
  <c r="O44" i="5"/>
  <c r="I44" i="5"/>
  <c r="O43" i="5"/>
  <c r="R42" i="5"/>
  <c r="Q42" i="5"/>
  <c r="O42" i="5"/>
  <c r="I42" i="5"/>
  <c r="R41" i="5"/>
  <c r="T43" i="5" s="1"/>
  <c r="Q41" i="5"/>
  <c r="O41" i="5"/>
  <c r="I41" i="5"/>
  <c r="O40" i="5"/>
  <c r="I40" i="5"/>
  <c r="Q40" i="5"/>
  <c r="R39" i="5"/>
  <c r="Q39" i="5"/>
  <c r="O39" i="5"/>
  <c r="I39" i="5"/>
  <c r="R38" i="5"/>
  <c r="Q38" i="5"/>
  <c r="O38" i="5"/>
  <c r="I38" i="5"/>
  <c r="O37" i="5"/>
  <c r="R36" i="5"/>
  <c r="Q36" i="5"/>
  <c r="O36" i="5"/>
  <c r="I36" i="5"/>
  <c r="R35" i="5"/>
  <c r="Q35" i="5"/>
  <c r="O35" i="5"/>
  <c r="I35" i="5"/>
  <c r="O34" i="5"/>
  <c r="R33" i="5"/>
  <c r="Q33" i="5"/>
  <c r="O33" i="5"/>
  <c r="I33" i="5"/>
  <c r="R32" i="5"/>
  <c r="Q32" i="5"/>
  <c r="O32" i="5"/>
  <c r="I32" i="5"/>
  <c r="R31" i="5"/>
  <c r="Q31" i="5"/>
  <c r="R30" i="5"/>
  <c r="Q30" i="5"/>
  <c r="O30" i="5"/>
  <c r="I30" i="5"/>
  <c r="R29" i="5"/>
  <c r="T31" i="5" s="1"/>
  <c r="Q29" i="5"/>
  <c r="O29" i="5"/>
  <c r="I29" i="5"/>
  <c r="R27" i="5"/>
  <c r="Q27" i="5"/>
  <c r="O27" i="5"/>
  <c r="I27" i="5"/>
  <c r="R26" i="5"/>
  <c r="Q26" i="5"/>
  <c r="O26" i="5"/>
  <c r="I26" i="5"/>
  <c r="Q25" i="5"/>
  <c r="R24" i="5"/>
  <c r="Q24" i="5"/>
  <c r="O24" i="5"/>
  <c r="I24" i="5"/>
  <c r="R23" i="5"/>
  <c r="Q23" i="5"/>
  <c r="O23" i="5"/>
  <c r="I23" i="5"/>
  <c r="O22" i="5"/>
  <c r="R21" i="5"/>
  <c r="Q21" i="5"/>
  <c r="O21" i="5"/>
  <c r="I21" i="5"/>
  <c r="R20" i="5"/>
  <c r="Q20" i="5"/>
  <c r="O20" i="5"/>
  <c r="I20" i="5"/>
  <c r="O19" i="5"/>
  <c r="R18" i="5"/>
  <c r="Q18" i="5"/>
  <c r="O18" i="5"/>
  <c r="I18" i="5"/>
  <c r="R17" i="5"/>
  <c r="T19" i="5" s="1"/>
  <c r="Q17" i="5"/>
  <c r="O17" i="5"/>
  <c r="I17" i="5"/>
  <c r="I16" i="5"/>
  <c r="R15" i="5"/>
  <c r="Q15" i="5"/>
  <c r="O15" i="5"/>
  <c r="I15" i="5"/>
  <c r="R14" i="5"/>
  <c r="Q14" i="5"/>
  <c r="O14" i="5"/>
  <c r="I14" i="5"/>
  <c r="R12" i="5"/>
  <c r="Q12" i="5"/>
  <c r="O12" i="5"/>
  <c r="I12" i="5"/>
  <c r="R11" i="5"/>
  <c r="Q11" i="5"/>
  <c r="O11" i="5"/>
  <c r="I11" i="5"/>
  <c r="R10" i="5"/>
  <c r="R9" i="5"/>
  <c r="Q9" i="5"/>
  <c r="O9" i="5"/>
  <c r="I9" i="5"/>
  <c r="R8" i="5"/>
  <c r="Q8" i="5"/>
  <c r="O8" i="5"/>
  <c r="I8" i="5"/>
  <c r="Q194" i="2"/>
  <c r="P194" i="2"/>
  <c r="R194" i="2" s="1"/>
  <c r="J194" i="2"/>
  <c r="Q193" i="2"/>
  <c r="P193" i="2"/>
  <c r="R193" i="2" s="1"/>
  <c r="J193" i="2"/>
  <c r="R192" i="2"/>
  <c r="Q192" i="2"/>
  <c r="P192" i="2"/>
  <c r="J192" i="2"/>
  <c r="Q191" i="2"/>
  <c r="P191" i="2"/>
  <c r="R191" i="2" s="1"/>
  <c r="J191" i="2"/>
  <c r="Q190" i="2"/>
  <c r="P190" i="2"/>
  <c r="R190" i="2" s="1"/>
  <c r="J190" i="2"/>
  <c r="Q189" i="2"/>
  <c r="P189" i="2"/>
  <c r="R189" i="2" s="1"/>
  <c r="J189" i="2"/>
  <c r="Q188" i="2"/>
  <c r="P188" i="2"/>
  <c r="R188" i="2" s="1"/>
  <c r="J188" i="2"/>
  <c r="Q187" i="2"/>
  <c r="P187" i="2"/>
  <c r="R187" i="2" s="1"/>
  <c r="J187" i="2"/>
  <c r="Q186" i="2"/>
  <c r="P186" i="2"/>
  <c r="R186" i="2" s="1"/>
  <c r="J186" i="2"/>
  <c r="Q185" i="2"/>
  <c r="P185" i="2"/>
  <c r="R185" i="2" s="1"/>
  <c r="J185" i="2"/>
  <c r="T14" i="2"/>
  <c r="Q184" i="2"/>
  <c r="P184" i="2"/>
  <c r="R184" i="2" s="1"/>
  <c r="J184" i="2"/>
  <c r="Q183" i="2"/>
  <c r="P183" i="2"/>
  <c r="R183" i="2" s="1"/>
  <c r="J183" i="2"/>
  <c r="Q182" i="2"/>
  <c r="P182" i="2"/>
  <c r="R182" i="2" s="1"/>
  <c r="J182" i="2"/>
  <c r="R181" i="2"/>
  <c r="Q181" i="2"/>
  <c r="P181" i="2"/>
  <c r="J181" i="2"/>
  <c r="Q180" i="2"/>
  <c r="P180" i="2"/>
  <c r="R180" i="2" s="1"/>
  <c r="J180" i="2"/>
  <c r="Q179" i="2"/>
  <c r="P179" i="2"/>
  <c r="R179" i="2" s="1"/>
  <c r="J179" i="2"/>
  <c r="Q178" i="2"/>
  <c r="P178" i="2"/>
  <c r="R178" i="2" s="1"/>
  <c r="J178" i="2"/>
  <c r="Q177" i="2"/>
  <c r="P177" i="2"/>
  <c r="R177" i="2" s="1"/>
  <c r="J177" i="2"/>
  <c r="Q176" i="2"/>
  <c r="P176" i="2"/>
  <c r="R176" i="2" s="1"/>
  <c r="J176" i="2"/>
  <c r="Q175" i="2"/>
  <c r="P175" i="2"/>
  <c r="R175" i="2" s="1"/>
  <c r="J175" i="2"/>
  <c r="Q174" i="2"/>
  <c r="P174" i="2"/>
  <c r="R174" i="2" s="1"/>
  <c r="J174" i="2"/>
  <c r="R173" i="2"/>
  <c r="Q173" i="2"/>
  <c r="P173" i="2"/>
  <c r="J173" i="2"/>
  <c r="Q172" i="2"/>
  <c r="P172" i="2"/>
  <c r="R172" i="2" s="1"/>
  <c r="J172" i="2"/>
  <c r="Q171" i="2"/>
  <c r="P171" i="2"/>
  <c r="R171" i="2" s="1"/>
  <c r="J171" i="2"/>
  <c r="R170" i="2"/>
  <c r="Q170" i="2"/>
  <c r="P170" i="2"/>
  <c r="J170" i="2"/>
  <c r="Q169" i="2"/>
  <c r="P169" i="2"/>
  <c r="R169" i="2" s="1"/>
  <c r="J169" i="2"/>
  <c r="R168" i="2"/>
  <c r="Q168" i="2"/>
  <c r="P168" i="2"/>
  <c r="J168" i="2"/>
  <c r="Q167" i="2"/>
  <c r="P167" i="2"/>
  <c r="R167" i="2" s="1"/>
  <c r="J167" i="2"/>
  <c r="Q166" i="2"/>
  <c r="P166" i="2"/>
  <c r="R166" i="2" s="1"/>
  <c r="J166" i="2"/>
  <c r="Q165" i="2"/>
  <c r="P165" i="2"/>
  <c r="R165" i="2" s="1"/>
  <c r="J165" i="2"/>
  <c r="R164" i="2"/>
  <c r="Q164" i="2"/>
  <c r="P164" i="2"/>
  <c r="J164" i="2"/>
  <c r="Q163" i="2"/>
  <c r="P163" i="2"/>
  <c r="R163" i="2" s="1"/>
  <c r="J163" i="2"/>
  <c r="Q162" i="2"/>
  <c r="P162" i="2"/>
  <c r="R162" i="2" s="1"/>
  <c r="J162" i="2"/>
  <c r="Q161" i="2"/>
  <c r="P161" i="2"/>
  <c r="R161" i="2" s="1"/>
  <c r="J161" i="2"/>
  <c r="Q160" i="2"/>
  <c r="P160" i="2"/>
  <c r="R160" i="2" s="1"/>
  <c r="J160" i="2"/>
  <c r="Q159" i="2"/>
  <c r="P159" i="2"/>
  <c r="R159" i="2" s="1"/>
  <c r="J159" i="2"/>
  <c r="Q158" i="2"/>
  <c r="P158" i="2"/>
  <c r="R158" i="2" s="1"/>
  <c r="J158" i="2"/>
  <c r="R157" i="2"/>
  <c r="Q157" i="2"/>
  <c r="P157" i="2"/>
  <c r="J157" i="2"/>
  <c r="R156" i="2"/>
  <c r="Q156" i="2"/>
  <c r="P156" i="2"/>
  <c r="J156" i="2"/>
  <c r="Q155" i="2"/>
  <c r="P155" i="2"/>
  <c r="R155" i="2" s="1"/>
  <c r="J155" i="2"/>
  <c r="Q154" i="2"/>
  <c r="P154" i="2"/>
  <c r="R154" i="2" s="1"/>
  <c r="J154" i="2"/>
  <c r="Q153" i="2"/>
  <c r="P153" i="2"/>
  <c r="R153" i="2" s="1"/>
  <c r="J153" i="2"/>
  <c r="R152" i="2"/>
  <c r="Q152" i="2"/>
  <c r="P152" i="2"/>
  <c r="J152" i="2"/>
  <c r="Q151" i="2"/>
  <c r="P151" i="2"/>
  <c r="R151" i="2" s="1"/>
  <c r="J151" i="2"/>
  <c r="Q150" i="2"/>
  <c r="P150" i="2"/>
  <c r="R150" i="2" s="1"/>
  <c r="J150" i="2"/>
  <c r="R149" i="2"/>
  <c r="Q149" i="2"/>
  <c r="P149" i="2"/>
  <c r="J149" i="2"/>
  <c r="Q148" i="2"/>
  <c r="P148" i="2"/>
  <c r="R148" i="2" s="1"/>
  <c r="J148" i="2"/>
  <c r="Q147" i="2"/>
  <c r="P147" i="2"/>
  <c r="R147" i="2" s="1"/>
  <c r="J147" i="2"/>
  <c r="Q146" i="2"/>
  <c r="P146" i="2"/>
  <c r="R146" i="2" s="1"/>
  <c r="J146" i="2"/>
  <c r="Q145" i="2"/>
  <c r="P145" i="2"/>
  <c r="R145" i="2" s="1"/>
  <c r="J145" i="2"/>
  <c r="Q144" i="2"/>
  <c r="P144" i="2"/>
  <c r="R144" i="2" s="1"/>
  <c r="J144" i="2"/>
  <c r="Q143" i="2"/>
  <c r="P143" i="2"/>
  <c r="R143" i="2" s="1"/>
  <c r="J143" i="2"/>
  <c r="Q142" i="2"/>
  <c r="P142" i="2"/>
  <c r="R142" i="2" s="1"/>
  <c r="J142" i="2"/>
  <c r="Q141" i="2"/>
  <c r="P141" i="2"/>
  <c r="R141" i="2" s="1"/>
  <c r="J141" i="2"/>
  <c r="R140" i="2"/>
  <c r="Q140" i="2"/>
  <c r="P140" i="2"/>
  <c r="J140" i="2"/>
  <c r="Q139" i="2"/>
  <c r="P139" i="2"/>
  <c r="R139" i="2" s="1"/>
  <c r="J139" i="2"/>
  <c r="Q138" i="2"/>
  <c r="P138" i="2"/>
  <c r="R138" i="2" s="1"/>
  <c r="J138" i="2"/>
  <c r="R137" i="2"/>
  <c r="Q137" i="2"/>
  <c r="P137" i="2"/>
  <c r="J137" i="2"/>
  <c r="Q136" i="2"/>
  <c r="P136" i="2"/>
  <c r="R136" i="2" s="1"/>
  <c r="J136" i="2"/>
  <c r="Q135" i="2"/>
  <c r="P135" i="2"/>
  <c r="R135" i="2" s="1"/>
  <c r="J135" i="2"/>
  <c r="Q134" i="2"/>
  <c r="P134" i="2"/>
  <c r="R134" i="2" s="1"/>
  <c r="J134" i="2"/>
  <c r="R133" i="2"/>
  <c r="Q133" i="2"/>
  <c r="P133" i="2"/>
  <c r="J133" i="2"/>
  <c r="R132" i="2"/>
  <c r="Q132" i="2"/>
  <c r="P132" i="2"/>
  <c r="J132" i="2"/>
  <c r="Q131" i="2"/>
  <c r="P131" i="2"/>
  <c r="R131" i="2" s="1"/>
  <c r="J131" i="2"/>
  <c r="Q130" i="2"/>
  <c r="P130" i="2"/>
  <c r="R130" i="2" s="1"/>
  <c r="J130" i="2"/>
  <c r="Q129" i="2"/>
  <c r="P129" i="2"/>
  <c r="R129" i="2" s="1"/>
  <c r="J129" i="2"/>
  <c r="R128" i="2"/>
  <c r="Q128" i="2"/>
  <c r="P128" i="2"/>
  <c r="J128" i="2"/>
  <c r="Q127" i="2"/>
  <c r="P127" i="2"/>
  <c r="R127" i="2" s="1"/>
  <c r="J127" i="2"/>
  <c r="Q126" i="2"/>
  <c r="P126" i="2"/>
  <c r="R126" i="2" s="1"/>
  <c r="J126" i="2"/>
  <c r="Q125" i="2"/>
  <c r="P125" i="2"/>
  <c r="R125" i="2" s="1"/>
  <c r="J125" i="2"/>
  <c r="Q124" i="2"/>
  <c r="P124" i="2"/>
  <c r="R124" i="2" s="1"/>
  <c r="J124" i="2"/>
  <c r="Q123" i="2"/>
  <c r="P123" i="2"/>
  <c r="R123" i="2" s="1"/>
  <c r="J123" i="2"/>
  <c r="Q122" i="2"/>
  <c r="P122" i="2"/>
  <c r="R122" i="2" s="1"/>
  <c r="J122" i="2"/>
  <c r="R121" i="2"/>
  <c r="Q121" i="2"/>
  <c r="P121" i="2"/>
  <c r="J121" i="2"/>
  <c r="R120" i="2"/>
  <c r="Q120" i="2"/>
  <c r="P120" i="2"/>
  <c r="J120" i="2"/>
  <c r="Q119" i="2"/>
  <c r="P119" i="2"/>
  <c r="R119" i="2" s="1"/>
  <c r="J119" i="2"/>
  <c r="Q118" i="2"/>
  <c r="P118" i="2"/>
  <c r="R118" i="2" s="1"/>
  <c r="J118" i="2"/>
  <c r="Q117" i="2"/>
  <c r="P117" i="2"/>
  <c r="R117" i="2" s="1"/>
  <c r="J117" i="2"/>
  <c r="Q116" i="2"/>
  <c r="P116" i="2"/>
  <c r="R116" i="2" s="1"/>
  <c r="J116" i="2"/>
  <c r="Q115" i="2"/>
  <c r="P115" i="2"/>
  <c r="R115" i="2" s="1"/>
  <c r="J115" i="2"/>
  <c r="Q114" i="2"/>
  <c r="P114" i="2"/>
  <c r="R114" i="2" s="1"/>
  <c r="J114" i="2"/>
  <c r="R113" i="2"/>
  <c r="Q113" i="2"/>
  <c r="P113" i="2"/>
  <c r="J113" i="2"/>
  <c r="Q112" i="2"/>
  <c r="P112" i="2"/>
  <c r="R112" i="2" s="1"/>
  <c r="J112" i="2"/>
  <c r="Q111" i="2"/>
  <c r="P111" i="2"/>
  <c r="R111" i="2" s="1"/>
  <c r="J111" i="2"/>
  <c r="R110" i="2"/>
  <c r="Q110" i="2"/>
  <c r="P110" i="2"/>
  <c r="J110" i="2"/>
  <c r="Q109" i="2"/>
  <c r="P109" i="2"/>
  <c r="R109" i="2" s="1"/>
  <c r="J109" i="2"/>
  <c r="R108" i="2"/>
  <c r="Q108" i="2"/>
  <c r="P108" i="2"/>
  <c r="J108" i="2"/>
  <c r="Q107" i="2"/>
  <c r="P107" i="2"/>
  <c r="R107" i="2" s="1"/>
  <c r="J107" i="2"/>
  <c r="Q106" i="2"/>
  <c r="P106" i="2"/>
  <c r="R106" i="2" s="1"/>
  <c r="J106" i="2"/>
  <c r="Q105" i="2"/>
  <c r="P105" i="2"/>
  <c r="R105" i="2" s="1"/>
  <c r="J105" i="2"/>
  <c r="R104" i="2"/>
  <c r="Q104" i="2"/>
  <c r="P104" i="2"/>
  <c r="J104" i="2"/>
  <c r="Q103" i="2"/>
  <c r="P103" i="2"/>
  <c r="R103" i="2" s="1"/>
  <c r="J103" i="2"/>
  <c r="Q102" i="2"/>
  <c r="P102" i="2"/>
  <c r="R102" i="2" s="1"/>
  <c r="J102" i="2"/>
  <c r="Q101" i="2"/>
  <c r="P101" i="2"/>
  <c r="R101" i="2" s="1"/>
  <c r="J101" i="2"/>
  <c r="Q100" i="2"/>
  <c r="P100" i="2"/>
  <c r="R100" i="2" s="1"/>
  <c r="J100" i="2"/>
  <c r="Q99" i="2"/>
  <c r="P99" i="2"/>
  <c r="R99" i="2" s="1"/>
  <c r="J99" i="2"/>
  <c r="R98" i="2"/>
  <c r="Q98" i="2"/>
  <c r="P98" i="2"/>
  <c r="J98" i="2"/>
  <c r="R97" i="2"/>
  <c r="Q97" i="2"/>
  <c r="P97" i="2"/>
  <c r="J97" i="2"/>
  <c r="Q96" i="2"/>
  <c r="P96" i="2"/>
  <c r="R96" i="2" s="1"/>
  <c r="J96" i="2"/>
  <c r="Q95" i="2"/>
  <c r="P95" i="2"/>
  <c r="R95" i="2" s="1"/>
  <c r="J95" i="2"/>
  <c r="Q94" i="2"/>
  <c r="P94" i="2"/>
  <c r="R94" i="2" s="1"/>
  <c r="J94" i="2"/>
  <c r="Q93" i="2"/>
  <c r="P93" i="2"/>
  <c r="R93" i="2" s="1"/>
  <c r="J93" i="2"/>
  <c r="Q92" i="2"/>
  <c r="P92" i="2"/>
  <c r="R92" i="2" s="1"/>
  <c r="J92" i="2"/>
  <c r="Q91" i="2"/>
  <c r="P91" i="2"/>
  <c r="R91" i="2" s="1"/>
  <c r="J91" i="2"/>
  <c r="Q90" i="2"/>
  <c r="P90" i="2"/>
  <c r="R90" i="2" s="1"/>
  <c r="J90" i="2"/>
  <c r="Q89" i="2"/>
  <c r="P89" i="2"/>
  <c r="R89" i="2" s="1"/>
  <c r="J89" i="2"/>
  <c r="Q88" i="2"/>
  <c r="P88" i="2"/>
  <c r="R88" i="2" s="1"/>
  <c r="J88" i="2"/>
  <c r="Q87" i="2"/>
  <c r="P87" i="2"/>
  <c r="R87" i="2" s="1"/>
  <c r="J87" i="2"/>
  <c r="Q86" i="2"/>
  <c r="P86" i="2"/>
  <c r="R86" i="2" s="1"/>
  <c r="J86" i="2"/>
  <c r="R85" i="2"/>
  <c r="Q85" i="2"/>
  <c r="P85" i="2"/>
  <c r="J85" i="2"/>
  <c r="Q84" i="2"/>
  <c r="P84" i="2"/>
  <c r="R84" i="2" s="1"/>
  <c r="J84" i="2"/>
  <c r="Q83" i="2"/>
  <c r="P83" i="2"/>
  <c r="R83" i="2" s="1"/>
  <c r="J83" i="2"/>
  <c r="Q82" i="2"/>
  <c r="P82" i="2"/>
  <c r="R82" i="2" s="1"/>
  <c r="J82" i="2"/>
  <c r="Q81" i="2"/>
  <c r="P81" i="2"/>
  <c r="R81" i="2" s="1"/>
  <c r="J81" i="2"/>
  <c r="Q80" i="2"/>
  <c r="P80" i="2"/>
  <c r="R80" i="2" s="1"/>
  <c r="J80" i="2"/>
  <c r="Q79" i="2"/>
  <c r="P79" i="2"/>
  <c r="R79" i="2" s="1"/>
  <c r="J79" i="2"/>
  <c r="Q78" i="2"/>
  <c r="P78" i="2"/>
  <c r="R78" i="2" s="1"/>
  <c r="J78" i="2"/>
  <c r="Q77" i="2"/>
  <c r="P77" i="2"/>
  <c r="R77" i="2" s="1"/>
  <c r="J77" i="2"/>
  <c r="Q76" i="2"/>
  <c r="P76" i="2"/>
  <c r="R76" i="2" s="1"/>
  <c r="J76" i="2"/>
  <c r="Q75" i="2"/>
  <c r="P75" i="2"/>
  <c r="R75" i="2" s="1"/>
  <c r="J75" i="2"/>
  <c r="R74" i="2"/>
  <c r="Q74" i="2"/>
  <c r="P74" i="2"/>
  <c r="J74" i="2"/>
  <c r="Q73" i="2"/>
  <c r="P73" i="2"/>
  <c r="R73" i="2" s="1"/>
  <c r="J73" i="2"/>
  <c r="Q72" i="2"/>
  <c r="P72" i="2"/>
  <c r="R72" i="2" s="1"/>
  <c r="J72" i="2"/>
  <c r="Q71" i="2"/>
  <c r="P71" i="2"/>
  <c r="R71" i="2" s="1"/>
  <c r="J71" i="2"/>
  <c r="Q70" i="2"/>
  <c r="P70" i="2"/>
  <c r="R70" i="2" s="1"/>
  <c r="J70" i="2"/>
  <c r="Q69" i="2"/>
  <c r="P69" i="2"/>
  <c r="R69" i="2" s="1"/>
  <c r="J69" i="2"/>
  <c r="Q68" i="2"/>
  <c r="P68" i="2"/>
  <c r="R68" i="2" s="1"/>
  <c r="J68" i="2"/>
  <c r="Q67" i="2"/>
  <c r="P67" i="2"/>
  <c r="R67" i="2" s="1"/>
  <c r="J67" i="2"/>
  <c r="Q66" i="2"/>
  <c r="P66" i="2"/>
  <c r="R66" i="2" s="1"/>
  <c r="J66" i="2"/>
  <c r="Q65" i="2"/>
  <c r="P65" i="2"/>
  <c r="R65" i="2" s="1"/>
  <c r="J65" i="2"/>
  <c r="Q64" i="2"/>
  <c r="P64" i="2"/>
  <c r="R64" i="2" s="1"/>
  <c r="J64" i="2"/>
  <c r="Q63" i="2"/>
  <c r="P63" i="2"/>
  <c r="R63" i="2" s="1"/>
  <c r="J63" i="2"/>
  <c r="Q62" i="2"/>
  <c r="P62" i="2"/>
  <c r="R62" i="2" s="1"/>
  <c r="J62" i="2"/>
  <c r="R61" i="2"/>
  <c r="Q61" i="2"/>
  <c r="P61" i="2"/>
  <c r="J61" i="2"/>
  <c r="Q60" i="2"/>
  <c r="P60" i="2"/>
  <c r="R60" i="2" s="1"/>
  <c r="J60" i="2"/>
  <c r="Q59" i="2"/>
  <c r="P59" i="2"/>
  <c r="R59" i="2" s="1"/>
  <c r="J59" i="2"/>
  <c r="Q58" i="2"/>
  <c r="P58" i="2"/>
  <c r="R58" i="2" s="1"/>
  <c r="J58" i="2"/>
  <c r="Q57" i="2"/>
  <c r="P57" i="2"/>
  <c r="R57" i="2" s="1"/>
  <c r="J57" i="2"/>
  <c r="Q56" i="2"/>
  <c r="P56" i="2"/>
  <c r="R56" i="2" s="1"/>
  <c r="J56" i="2"/>
  <c r="Q55" i="2"/>
  <c r="P55" i="2"/>
  <c r="R55" i="2" s="1"/>
  <c r="J55" i="2"/>
  <c r="Q54" i="2"/>
  <c r="P54" i="2"/>
  <c r="R54" i="2" s="1"/>
  <c r="J54" i="2"/>
  <c r="R53" i="2"/>
  <c r="Q53" i="2"/>
  <c r="P53" i="2"/>
  <c r="J53" i="2"/>
  <c r="Q52" i="2"/>
  <c r="P52" i="2"/>
  <c r="R52" i="2" s="1"/>
  <c r="J52" i="2"/>
  <c r="Q51" i="2"/>
  <c r="P51" i="2"/>
  <c r="R51" i="2" s="1"/>
  <c r="J51" i="2"/>
  <c r="Q50" i="2"/>
  <c r="P50" i="2"/>
  <c r="R50" i="2" s="1"/>
  <c r="J50" i="2"/>
  <c r="Q49" i="2"/>
  <c r="P49" i="2"/>
  <c r="R49" i="2" s="1"/>
  <c r="J49" i="2"/>
  <c r="Q48" i="2"/>
  <c r="P48" i="2"/>
  <c r="R48" i="2" s="1"/>
  <c r="J48" i="2"/>
  <c r="Q47" i="2"/>
  <c r="P47" i="2"/>
  <c r="R47" i="2" s="1"/>
  <c r="J47" i="2"/>
  <c r="Q46" i="2"/>
  <c r="P46" i="2"/>
  <c r="R46" i="2" s="1"/>
  <c r="J46" i="2"/>
  <c r="Q45" i="2"/>
  <c r="P45" i="2"/>
  <c r="R45" i="2" s="1"/>
  <c r="J45" i="2"/>
  <c r="Q44" i="2"/>
  <c r="P44" i="2"/>
  <c r="R44" i="2" s="1"/>
  <c r="J44" i="2"/>
  <c r="Q43" i="2"/>
  <c r="P43" i="2"/>
  <c r="R43" i="2" s="1"/>
  <c r="J43" i="2"/>
  <c r="Q42" i="2"/>
  <c r="P42" i="2"/>
  <c r="R42" i="2" s="1"/>
  <c r="J42" i="2"/>
  <c r="Q41" i="2"/>
  <c r="P41" i="2"/>
  <c r="R41" i="2" s="1"/>
  <c r="J41" i="2"/>
  <c r="Q40" i="2"/>
  <c r="P40" i="2"/>
  <c r="R40" i="2" s="1"/>
  <c r="J40" i="2"/>
  <c r="Q39" i="2"/>
  <c r="P39" i="2"/>
  <c r="R39" i="2" s="1"/>
  <c r="J39" i="2"/>
  <c r="R38" i="2"/>
  <c r="Q38" i="2"/>
  <c r="P38" i="2"/>
  <c r="J38" i="2"/>
  <c r="Q37" i="2"/>
  <c r="P37" i="2"/>
  <c r="R37" i="2" s="1"/>
  <c r="J37" i="2"/>
  <c r="R36" i="2"/>
  <c r="Q36" i="2"/>
  <c r="P36" i="2"/>
  <c r="J36" i="2"/>
  <c r="Q35" i="2"/>
  <c r="P35" i="2"/>
  <c r="R35" i="2" s="1"/>
  <c r="J35" i="2"/>
  <c r="Q34" i="2"/>
  <c r="P34" i="2"/>
  <c r="R34" i="2" s="1"/>
  <c r="J34" i="2"/>
  <c r="Q33" i="2"/>
  <c r="P33" i="2"/>
  <c r="R33" i="2" s="1"/>
  <c r="J33" i="2"/>
  <c r="R32" i="2"/>
  <c r="Q32" i="2"/>
  <c r="P32" i="2"/>
  <c r="J32" i="2"/>
  <c r="Q31" i="2"/>
  <c r="P31" i="2"/>
  <c r="R31" i="2" s="1"/>
  <c r="J31" i="2"/>
  <c r="Q30" i="2"/>
  <c r="P30" i="2"/>
  <c r="R30" i="2" s="1"/>
  <c r="J30" i="2"/>
  <c r="Q29" i="2"/>
  <c r="P29" i="2"/>
  <c r="R29" i="2" s="1"/>
  <c r="J29" i="2"/>
  <c r="Q28" i="2"/>
  <c r="P28" i="2"/>
  <c r="R28" i="2" s="1"/>
  <c r="J28" i="2"/>
  <c r="Q27" i="2"/>
  <c r="P27" i="2"/>
  <c r="R27" i="2" s="1"/>
  <c r="J27" i="2"/>
  <c r="R26" i="2"/>
  <c r="Q26" i="2"/>
  <c r="P26" i="2"/>
  <c r="J26" i="2"/>
  <c r="Q25" i="2"/>
  <c r="P25" i="2"/>
  <c r="R25" i="2" s="1"/>
  <c r="J25" i="2"/>
  <c r="R24" i="2"/>
  <c r="Q24" i="2"/>
  <c r="P24" i="2"/>
  <c r="J24" i="2"/>
  <c r="Q23" i="2"/>
  <c r="P23" i="2"/>
  <c r="R23" i="2" s="1"/>
  <c r="J23" i="2"/>
  <c r="Q22" i="2"/>
  <c r="P22" i="2"/>
  <c r="R22" i="2" s="1"/>
  <c r="J22" i="2"/>
  <c r="Q21" i="2"/>
  <c r="P21" i="2"/>
  <c r="R21" i="2" s="1"/>
  <c r="J21" i="2"/>
  <c r="Q20" i="2"/>
  <c r="P20" i="2"/>
  <c r="R20" i="2" s="1"/>
  <c r="J20" i="2"/>
  <c r="Q19" i="2"/>
  <c r="P19" i="2"/>
  <c r="R19" i="2" s="1"/>
  <c r="J19" i="2"/>
  <c r="Q18" i="2"/>
  <c r="P18" i="2"/>
  <c r="R18" i="2" s="1"/>
  <c r="J18" i="2"/>
  <c r="Q17" i="2"/>
  <c r="P17" i="2"/>
  <c r="R17" i="2" s="1"/>
  <c r="J17" i="2"/>
  <c r="Q16" i="2"/>
  <c r="P16" i="2"/>
  <c r="R16" i="2" s="1"/>
  <c r="J16" i="2"/>
  <c r="Q15" i="2"/>
  <c r="P15" i="2"/>
  <c r="R15" i="2" s="1"/>
  <c r="J15" i="2"/>
  <c r="R6" i="2"/>
  <c r="R5" i="2"/>
  <c r="Q14" i="2"/>
  <c r="Q7" i="2"/>
  <c r="Q8" i="2"/>
  <c r="Q9" i="2"/>
  <c r="Q10" i="2"/>
  <c r="Q11" i="2"/>
  <c r="Q12" i="2"/>
  <c r="Q13" i="2"/>
  <c r="Q6" i="2"/>
  <c r="Q5" i="2"/>
  <c r="P14" i="2"/>
  <c r="P13" i="2"/>
  <c r="P12" i="2"/>
  <c r="P11" i="2"/>
  <c r="P10" i="2"/>
  <c r="P9" i="2"/>
  <c r="P8" i="2"/>
  <c r="P7" i="2"/>
  <c r="P6" i="2"/>
  <c r="P5" i="2"/>
  <c r="J14" i="2"/>
  <c r="J13" i="2"/>
  <c r="J12" i="2"/>
  <c r="J11" i="2"/>
  <c r="R6" i="5"/>
  <c r="R5" i="5"/>
  <c r="I6" i="5"/>
  <c r="I5" i="5"/>
  <c r="Q6" i="5"/>
  <c r="O6" i="5"/>
  <c r="Q5" i="5"/>
  <c r="O5" i="5"/>
  <c r="R13" i="4"/>
  <c r="R11" i="4"/>
  <c r="R10" i="4"/>
  <c r="R5" i="4"/>
  <c r="Q5" i="4"/>
  <c r="Q10" i="4"/>
  <c r="Q13" i="4"/>
  <c r="Q11" i="4"/>
  <c r="R14" i="2"/>
  <c r="R13" i="2"/>
  <c r="R12" i="2"/>
  <c r="R11" i="2"/>
  <c r="R10" i="2"/>
  <c r="R9" i="2"/>
  <c r="R8" i="2"/>
  <c r="R7" i="2"/>
  <c r="J10" i="2"/>
  <c r="J9" i="2"/>
  <c r="J8" i="2"/>
  <c r="J7" i="2"/>
  <c r="J6" i="2"/>
  <c r="J5" i="2"/>
  <c r="H17" i="8" l="1" a="1"/>
  <c r="H17" i="8" s="1"/>
  <c r="H7" i="8" a="1"/>
  <c r="H7" i="8" s="1"/>
  <c r="H8" i="8" a="1"/>
  <c r="H8" i="8" s="1"/>
  <c r="H20" i="8" a="1"/>
  <c r="H20" i="8" s="1"/>
  <c r="H3" i="8" a="1"/>
  <c r="H3" i="8" s="1"/>
  <c r="H2" i="8" a="1"/>
  <c r="H2" i="8" s="1"/>
  <c r="H13" i="8" a="1"/>
  <c r="H13" i="8" s="1"/>
  <c r="H15" i="8" a="1"/>
  <c r="H15" i="8" s="1"/>
  <c r="H6" i="8" a="1"/>
  <c r="H6" i="8" s="1"/>
  <c r="H4" i="8" a="1"/>
  <c r="H4" i="8" s="1"/>
  <c r="H18" i="8" a="1"/>
  <c r="H18" i="8" s="1"/>
  <c r="H16" i="8" a="1"/>
  <c r="H16" i="8" s="1"/>
  <c r="H10" i="8" a="1"/>
  <c r="H10" i="8" s="1"/>
  <c r="H19" i="8" a="1"/>
  <c r="H19" i="8" s="1"/>
  <c r="H11" i="8" a="1"/>
  <c r="H11" i="8" s="1"/>
  <c r="H9" i="8" a="1"/>
  <c r="H9" i="8" s="1"/>
  <c r="H12" i="8" a="1"/>
  <c r="H12" i="8" s="1"/>
  <c r="H5" i="8" a="1"/>
  <c r="H5" i="8" s="1"/>
  <c r="H14" i="8" a="1"/>
  <c r="H14" i="8" s="1"/>
  <c r="T175" i="4"/>
  <c r="T61" i="5"/>
  <c r="T194" i="2"/>
  <c r="T58" i="5"/>
  <c r="Q58" i="5"/>
  <c r="T184" i="2"/>
  <c r="T157" i="4"/>
  <c r="R55" i="5"/>
  <c r="T55" i="5" s="1"/>
  <c r="T174" i="2"/>
  <c r="T148" i="4"/>
  <c r="T52" i="5"/>
  <c r="T164" i="2"/>
  <c r="T154" i="2"/>
  <c r="T130" i="4"/>
  <c r="T144" i="2"/>
  <c r="T121" i="4"/>
  <c r="Q43" i="5"/>
  <c r="T134" i="2"/>
  <c r="T112" i="4"/>
  <c r="T40" i="5"/>
  <c r="T124" i="2"/>
  <c r="T103" i="4"/>
  <c r="T37" i="5"/>
  <c r="I37" i="5"/>
  <c r="Q37" i="5"/>
  <c r="T114" i="2"/>
  <c r="T94" i="4"/>
  <c r="Q34" i="5"/>
  <c r="T34" i="5"/>
  <c r="T104" i="2"/>
  <c r="T85" i="4"/>
  <c r="T94" i="2"/>
  <c r="T76" i="4"/>
  <c r="T28" i="5"/>
  <c r="T84" i="2"/>
  <c r="T67" i="4"/>
  <c r="T25" i="5"/>
  <c r="I25" i="5"/>
  <c r="T74" i="2"/>
  <c r="T58" i="4"/>
  <c r="Q22" i="5"/>
  <c r="R22" i="5"/>
  <c r="T22" i="5"/>
  <c r="T64" i="2"/>
  <c r="T49" i="4"/>
  <c r="T40" i="4"/>
  <c r="T31" i="4"/>
  <c r="T13" i="5"/>
  <c r="T34" i="2"/>
  <c r="T22" i="4"/>
  <c r="T13" i="4"/>
  <c r="T10" i="5"/>
  <c r="O28" i="5"/>
  <c r="R28" i="5"/>
  <c r="Q52" i="5"/>
  <c r="Q49" i="5"/>
  <c r="R52" i="5"/>
  <c r="I28" i="5"/>
  <c r="I43" i="5"/>
  <c r="R16" i="5"/>
  <c r="T16" i="5" s="1"/>
  <c r="R13" i="5"/>
  <c r="O61" i="5"/>
  <c r="Q61" i="5"/>
  <c r="O55" i="5"/>
  <c r="Q55" i="5"/>
  <c r="I58" i="5"/>
  <c r="O58" i="5"/>
  <c r="O49" i="5"/>
  <c r="R49" i="5"/>
  <c r="T49" i="5" s="1"/>
  <c r="O52" i="5"/>
  <c r="O46" i="5"/>
  <c r="R46" i="5"/>
  <c r="T46" i="5" s="1"/>
  <c r="R40" i="5"/>
  <c r="I31" i="5"/>
  <c r="O31" i="5"/>
  <c r="I34" i="5"/>
  <c r="O25" i="5"/>
  <c r="I19" i="5"/>
  <c r="Q19" i="5"/>
  <c r="O13" i="5"/>
  <c r="Q13" i="5"/>
  <c r="O16" i="5"/>
  <c r="I10" i="5"/>
  <c r="O10" i="5"/>
  <c r="R7" i="5"/>
  <c r="T7" i="5" s="1"/>
  <c r="T24" i="2"/>
  <c r="T54" i="2"/>
  <c r="T44" i="2"/>
  <c r="Q7" i="5"/>
  <c r="O7" i="5"/>
  <c r="H21" i="8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<sst xmlns="http://schemas.openxmlformats.org/spreadsheetml/2006/main" count="2821" uniqueCount="132">
  <si>
    <t>Material:</t>
  </si>
  <si>
    <t>15-5 PH</t>
  </si>
  <si>
    <t>Specification:</t>
  </si>
  <si>
    <t>AMS 5659</t>
  </si>
  <si>
    <t>Rev.T</t>
  </si>
  <si>
    <t>Heat No.</t>
  </si>
  <si>
    <t>Batch No.</t>
  </si>
  <si>
    <t>Diameter (mm)</t>
  </si>
  <si>
    <t>Internal</t>
  </si>
  <si>
    <t>3rd Party</t>
  </si>
  <si>
    <t>Acceptance Test</t>
  </si>
  <si>
    <t>Composition</t>
  </si>
  <si>
    <t>Macrostructure</t>
  </si>
  <si>
    <t>Hardness</t>
  </si>
  <si>
    <t>Tensile Properties</t>
  </si>
  <si>
    <t>Visual</t>
  </si>
  <si>
    <t>Dimensional</t>
  </si>
  <si>
    <t>Periodic Test</t>
  </si>
  <si>
    <t>Ferrite</t>
  </si>
  <si>
    <t>Cleanliness (AMS 2300)</t>
  </si>
  <si>
    <t>Ultrasonic</t>
  </si>
  <si>
    <t>MPI</t>
  </si>
  <si>
    <t>*Validated by additional internal and external chemistry sample</t>
  </si>
  <si>
    <t>Steel 15-5PH</t>
  </si>
  <si>
    <t> </t>
  </si>
  <si>
    <t>Analysis</t>
  </si>
  <si>
    <t>Dia. 
(mm)</t>
  </si>
  <si>
    <t>Report No.</t>
  </si>
  <si>
    <t>External</t>
  </si>
  <si>
    <t>Element</t>
  </si>
  <si>
    <t>Min (%)</t>
  </si>
  <si>
    <t>Max (%)</t>
  </si>
  <si>
    <t>Result (%)</t>
  </si>
  <si>
    <t>Pass/Fail</t>
  </si>
  <si>
    <t>Delta</t>
  </si>
  <si>
    <t>Correlation - % Variation</t>
  </si>
  <si>
    <t xml:space="preserve">Tolerances - % Variation </t>
  </si>
  <si>
    <t>Comment / Action</t>
  </si>
  <si>
    <t>C</t>
  </si>
  <si>
    <t>Mn</t>
  </si>
  <si>
    <t>Si</t>
  </si>
  <si>
    <t>P</t>
  </si>
  <si>
    <t>S</t>
  </si>
  <si>
    <t>Cr</t>
  </si>
  <si>
    <t xml:space="preserve">Ni </t>
  </si>
  <si>
    <t>Cu</t>
  </si>
  <si>
    <t>AVG</t>
  </si>
  <si>
    <t>Mo</t>
  </si>
  <si>
    <t>AMS 5669</t>
  </si>
  <si>
    <t>Sol. Annealed</t>
  </si>
  <si>
    <t>Location</t>
  </si>
  <si>
    <t>Max (HB)</t>
  </si>
  <si>
    <t>Result</t>
  </si>
  <si>
    <t>% Variation</t>
  </si>
  <si>
    <t>Average</t>
  </si>
  <si>
    <t>Min</t>
  </si>
  <si>
    <t>Max</t>
  </si>
  <si>
    <t>Ultimate Tensile Strength (MPa)</t>
  </si>
  <si>
    <t>0.2 % Yield Strenght
(MPa)</t>
  </si>
  <si>
    <t>% Elongation (4D)</t>
  </si>
  <si>
    <t xml:space="preserve"> % Reduction Area</t>
  </si>
  <si>
    <t>V</t>
  </si>
  <si>
    <t>107.95 DIA</t>
  </si>
  <si>
    <t>K80212165 / Date : 05.02.2023</t>
  </si>
  <si>
    <t>S.R.No.</t>
  </si>
  <si>
    <t>H2-6233</t>
  </si>
  <si>
    <t>K80229569 / Date : 08.01.2024</t>
  </si>
  <si>
    <t>Longitudinal</t>
  </si>
  <si>
    <t>Transverse</t>
  </si>
  <si>
    <t>K1c</t>
  </si>
  <si>
    <t>H2-6239</t>
  </si>
  <si>
    <t>K80229570 / Date : 08.01.2024</t>
  </si>
  <si>
    <t>H2-6234</t>
  </si>
  <si>
    <t>K80229571 / Date : 08.01.2024</t>
  </si>
  <si>
    <t>H2-6285</t>
  </si>
  <si>
    <t>K80232557 / Date : 29.02.2024</t>
  </si>
  <si>
    <t>H1-5838</t>
  </si>
  <si>
    <t>K80232543 / Date : 29.02.2024</t>
  </si>
  <si>
    <t>H2-6286</t>
  </si>
  <si>
    <t>K80232556 / Date : 29.02.2024</t>
  </si>
  <si>
    <t>K80232561 / Date : 29.02.2024</t>
  </si>
  <si>
    <t>H2-6284</t>
  </si>
  <si>
    <t>K80232559 / Date : 29.02.2024</t>
  </si>
  <si>
    <t>H2-6283</t>
  </si>
  <si>
    <t>K80232542 / Date : 29.02.2024</t>
  </si>
  <si>
    <t>K80250858 / Date : 01.01.2025</t>
  </si>
  <si>
    <t>T7-4289</t>
  </si>
  <si>
    <t>K80250817 / Date : 31.12.2024</t>
  </si>
  <si>
    <t>T9-0432</t>
  </si>
  <si>
    <t>T7-4304</t>
  </si>
  <si>
    <t>K80252214 / Date : 26.01.2025</t>
  </si>
  <si>
    <t>T9-0440</t>
  </si>
  <si>
    <t>K80252207 / Date : 26.01.2025</t>
  </si>
  <si>
    <t>K80250861 / Date : 01.01.2025</t>
  </si>
  <si>
    <t>T7-4303</t>
  </si>
  <si>
    <t>K80252206 / Date : 26.01.2025</t>
  </si>
  <si>
    <t>K80253940 / Date : 25.02.2025</t>
  </si>
  <si>
    <t>T9-0451</t>
  </si>
  <si>
    <t>K80253947 / Date : 25.02.2025</t>
  </si>
  <si>
    <t>T7-4312</t>
  </si>
  <si>
    <t>K80253938 / Date : 25.02.2025</t>
  </si>
  <si>
    <t>T7-4313</t>
  </si>
  <si>
    <t>0.2 % Yield Strenght (MPa)</t>
  </si>
  <si>
    <t>Pass</t>
  </si>
  <si>
    <t>Fail</t>
  </si>
  <si>
    <t>UTS</t>
  </si>
  <si>
    <t>YS</t>
  </si>
  <si>
    <t>RA</t>
  </si>
  <si>
    <t>EL</t>
  </si>
  <si>
    <t>Mean</t>
  </si>
  <si>
    <t>Direction</t>
  </si>
  <si>
    <t xml:space="preserve">Actual </t>
  </si>
  <si>
    <t>(Percentile Pi)</t>
  </si>
  <si>
    <t>(Rank i)</t>
  </si>
  <si>
    <t>G (CDF)</t>
  </si>
  <si>
    <t>Lower Limit</t>
  </si>
  <si>
    <t>Upper Limit</t>
  </si>
  <si>
    <t>Std</t>
  </si>
  <si>
    <t>Theoretical Quantile</t>
  </si>
  <si>
    <t>Anderson-Darling Term</t>
  </si>
  <si>
    <t>Anderson-Darling Statistic (A2)</t>
  </si>
  <si>
    <t>Spec Lower Limit</t>
  </si>
  <si>
    <t>Spec Upper Limit</t>
  </si>
  <si>
    <t>-</t>
  </si>
  <si>
    <t>Spec_Min</t>
  </si>
  <si>
    <t>Spec_Max</t>
  </si>
  <si>
    <t>Property</t>
  </si>
  <si>
    <t>Report_No</t>
  </si>
  <si>
    <t>Dia_(mm)</t>
  </si>
  <si>
    <t>Batch_No.</t>
  </si>
  <si>
    <t>Heat_No.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</si>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</sst>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0.000"/>
    <numFmt numFmtId="167" formatCode="0.0000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E8E8E8"/>
      <name val="Calibri"/>
      <family val="2"/>
    </font>
    <font>
      <b/>
      <sz val="12"/>
      <color rgb="FF000000"/>
      <name val="Calibri"/>
      <family val="2"/>
    </font>
    <font>
      <sz val="11"/>
      <color rgb="FF444444"/>
      <name val="Calibri"/>
      <family val="2"/>
      <charset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3" borderId="0"/>
    <xf numFmtId="0" fontId="4" fillId="4" borderId="0"/>
    <xf numFmtId="0" fontId="5" fillId="4" borderId="0"/>
    <xf numFmtId="0" fontId="3" fillId="5" borderId="0"/>
    <xf numFmtId="0" fontId="3" fillId="6" borderId="0"/>
    <xf numFmtId="0" fontId="6" fillId="7" borderId="0"/>
  </cellStyleXfs>
  <cellXfs count="151">
    <xf numFmtId="0" fontId="0" fillId="0" borderId="0" xfId="0"/>
    <xf numFmtId="0" fontId="9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indent="2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9" xfId="0" applyFill="1" applyBorder="1"/>
    <xf numFmtId="0" fontId="0" fillId="8" borderId="10" xfId="0" applyFill="1" applyBorder="1"/>
    <xf numFmtId="0" fontId="0" fillId="0" borderId="13" xfId="0" applyBorder="1" applyAlignment="1">
      <alignment horizontal="left" indent="2"/>
    </xf>
    <xf numFmtId="0" fontId="7" fillId="0" borderId="1" xfId="0" applyFont="1" applyBorder="1"/>
    <xf numFmtId="0" fontId="0" fillId="0" borderId="14" xfId="0" applyBorder="1" applyAlignment="1">
      <alignment horizontal="left" indent="2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8" fillId="0" borderId="2" xfId="0" applyFont="1" applyBorder="1" applyAlignment="1">
      <alignment horizontal="left" indent="2"/>
    </xf>
    <xf numFmtId="0" fontId="1" fillId="0" borderId="5" xfId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0" fillId="9" borderId="0" xfId="0" applyFont="1" applyFill="1"/>
    <xf numFmtId="0" fontId="11" fillId="9" borderId="0" xfId="0" applyFont="1" applyFill="1"/>
    <xf numFmtId="0" fontId="12" fillId="0" borderId="0" xfId="0" applyFont="1"/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11" borderId="0" xfId="0" applyFont="1" applyFill="1"/>
    <xf numFmtId="0" fontId="12" fillId="11" borderId="0" xfId="0" applyFont="1" applyFill="1" applyAlignment="1">
      <alignment horizontal="center" vertical="center"/>
    </xf>
    <xf numFmtId="0" fontId="12" fillId="0" borderId="0" xfId="0" applyFont="1" applyAlignment="1">
      <alignment horizontal="right"/>
    </xf>
    <xf numFmtId="0" fontId="14" fillId="13" borderId="0" xfId="0" applyFont="1" applyFill="1"/>
    <xf numFmtId="0" fontId="0" fillId="12" borderId="0" xfId="0" applyFill="1" applyAlignment="1">
      <alignment horizontal="center"/>
    </xf>
    <xf numFmtId="0" fontId="13" fillId="12" borderId="0" xfId="0" applyFont="1" applyFill="1" applyAlignment="1">
      <alignment vertical="center"/>
    </xf>
    <xf numFmtId="0" fontId="12" fillId="0" borderId="16" xfId="0" applyFont="1" applyBorder="1"/>
    <xf numFmtId="0" fontId="13" fillId="0" borderId="16" xfId="0" applyFont="1" applyBorder="1" applyAlignment="1">
      <alignment wrapText="1"/>
    </xf>
    <xf numFmtId="0" fontId="12" fillId="11" borderId="16" xfId="0" applyFont="1" applyFill="1" applyBorder="1"/>
    <xf numFmtId="0" fontId="12" fillId="0" borderId="17" xfId="0" applyFont="1" applyBorder="1" applyAlignment="1">
      <alignment wrapText="1"/>
    </xf>
    <xf numFmtId="0" fontId="13" fillId="0" borderId="17" xfId="0" applyFont="1" applyBorder="1" applyAlignment="1">
      <alignment wrapText="1"/>
    </xf>
    <xf numFmtId="0" fontId="12" fillId="11" borderId="17" xfId="0" applyFont="1" applyFill="1" applyBorder="1"/>
    <xf numFmtId="0" fontId="12" fillId="0" borderId="17" xfId="0" applyFont="1" applyBorder="1"/>
    <xf numFmtId="0" fontId="15" fillId="12" borderId="0" xfId="0" applyFont="1" applyFill="1" applyAlignment="1">
      <alignment vertical="center"/>
    </xf>
    <xf numFmtId="0" fontId="13" fillId="12" borderId="0" xfId="0" applyFont="1" applyFill="1" applyAlignment="1">
      <alignment horizontal="center" vertical="center"/>
    </xf>
    <xf numFmtId="165" fontId="12" fillId="0" borderId="17" xfId="0" applyNumberFormat="1" applyFont="1" applyBorder="1"/>
    <xf numFmtId="165" fontId="12" fillId="0" borderId="0" xfId="0" applyNumberFormat="1" applyFont="1"/>
    <xf numFmtId="165" fontId="12" fillId="0" borderId="16" xfId="0" applyNumberFormat="1" applyFont="1" applyBorder="1"/>
    <xf numFmtId="165" fontId="2" fillId="0" borderId="0" xfId="0" applyNumberFormat="1" applyFont="1"/>
    <xf numFmtId="0" fontId="12" fillId="10" borderId="17" xfId="0" applyFont="1" applyFill="1" applyBorder="1" applyAlignment="1">
      <alignment horizontal="center"/>
    </xf>
    <xf numFmtId="0" fontId="12" fillId="10" borderId="0" xfId="0" applyFont="1" applyFill="1" applyAlignment="1">
      <alignment horizontal="center"/>
    </xf>
    <xf numFmtId="0" fontId="12" fillId="10" borderId="16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0" fontId="13" fillId="13" borderId="0" xfId="0" applyFont="1" applyFill="1"/>
    <xf numFmtId="0" fontId="16" fillId="0" borderId="0" xfId="0" applyFont="1"/>
    <xf numFmtId="0" fontId="13" fillId="0" borderId="17" xfId="0" applyFont="1" applyBorder="1" applyAlignment="1">
      <alignment vertical="center" wrapText="1"/>
    </xf>
    <xf numFmtId="0" fontId="12" fillId="11" borderId="17" xfId="0" applyFont="1" applyFill="1" applyBorder="1" applyAlignment="1">
      <alignment vertical="center"/>
    </xf>
    <xf numFmtId="164" fontId="12" fillId="0" borderId="17" xfId="0" applyNumberFormat="1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1" fillId="0" borderId="11" xfId="1" applyFill="1" applyBorder="1" applyAlignment="1">
      <alignment horizontal="center"/>
    </xf>
    <xf numFmtId="0" fontId="1" fillId="0" borderId="12" xfId="1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165" fontId="12" fillId="0" borderId="17" xfId="0" applyNumberFormat="1" applyFont="1" applyBorder="1" applyAlignment="1">
      <alignment vertical="center"/>
    </xf>
    <xf numFmtId="0" fontId="14" fillId="13" borderId="0" xfId="0" applyFont="1" applyFill="1" applyAlignment="1">
      <alignment horizontal="left"/>
    </xf>
    <xf numFmtId="0" fontId="13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12" fillId="0" borderId="18" xfId="0" applyFont="1" applyBorder="1" applyAlignment="1">
      <alignment wrapText="1"/>
    </xf>
    <xf numFmtId="164" fontId="13" fillId="0" borderId="18" xfId="0" applyNumberFormat="1" applyFont="1" applyBorder="1" applyAlignment="1">
      <alignment wrapText="1"/>
    </xf>
    <xf numFmtId="164" fontId="12" fillId="0" borderId="18" xfId="0" applyNumberFormat="1" applyFont="1" applyBorder="1"/>
    <xf numFmtId="165" fontId="12" fillId="0" borderId="18" xfId="0" applyNumberFormat="1" applyFont="1" applyBorder="1"/>
    <xf numFmtId="166" fontId="13" fillId="0" borderId="0" xfId="0" applyNumberFormat="1" applyFont="1" applyAlignment="1">
      <alignment wrapText="1"/>
    </xf>
    <xf numFmtId="0" fontId="13" fillId="0" borderId="0" xfId="0" applyFont="1" applyAlignment="1">
      <alignment horizontal="center" vertical="center"/>
    </xf>
    <xf numFmtId="166" fontId="12" fillId="0" borderId="0" xfId="0" applyNumberFormat="1" applyFont="1"/>
    <xf numFmtId="0" fontId="12" fillId="0" borderId="25" xfId="0" applyFont="1" applyBorder="1" applyAlignment="1">
      <alignment wrapText="1"/>
    </xf>
    <xf numFmtId="0" fontId="12" fillId="0" borderId="25" xfId="0" applyFont="1" applyBorder="1" applyAlignment="1">
      <alignment horizontal="right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10" borderId="0" xfId="0" applyFont="1" applyFill="1" applyAlignment="1">
      <alignment horizontal="center" vertical="center"/>
    </xf>
    <xf numFmtId="0" fontId="12" fillId="11" borderId="0" xfId="0" applyFont="1" applyFill="1" applyAlignment="1">
      <alignment vertical="center"/>
    </xf>
    <xf numFmtId="164" fontId="12" fillId="0" borderId="0" xfId="0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2" fillId="11" borderId="25" xfId="0" applyFont="1" applyFill="1" applyBorder="1" applyAlignment="1">
      <alignment vertical="center"/>
    </xf>
    <xf numFmtId="0" fontId="12" fillId="11" borderId="25" xfId="0" applyFont="1" applyFill="1" applyBorder="1"/>
    <xf numFmtId="164" fontId="12" fillId="0" borderId="25" xfId="0" applyNumberFormat="1" applyFont="1" applyBorder="1" applyAlignment="1">
      <alignment vertical="center"/>
    </xf>
    <xf numFmtId="165" fontId="12" fillId="0" borderId="25" xfId="0" applyNumberFormat="1" applyFont="1" applyBorder="1" applyAlignment="1">
      <alignment vertical="center"/>
    </xf>
    <xf numFmtId="0" fontId="12" fillId="10" borderId="26" xfId="0" applyFont="1" applyFill="1" applyBorder="1" applyAlignment="1">
      <alignment horizontal="center" vertical="center"/>
    </xf>
    <xf numFmtId="0" fontId="2" fillId="0" borderId="0" xfId="0" applyFont="1"/>
    <xf numFmtId="0" fontId="13" fillId="0" borderId="26" xfId="0" quotePrefix="1" applyFont="1" applyBorder="1" applyAlignment="1">
      <alignment vertical="center"/>
    </xf>
    <xf numFmtId="0" fontId="13" fillId="0" borderId="0" xfId="0" quotePrefix="1" applyFont="1" applyAlignment="1">
      <alignment vertical="center"/>
    </xf>
    <xf numFmtId="0" fontId="13" fillId="0" borderId="16" xfId="0" quotePrefix="1" applyFont="1" applyBorder="1" applyAlignment="1">
      <alignment vertical="center"/>
    </xf>
    <xf numFmtId="0" fontId="13" fillId="0" borderId="25" xfId="0" quotePrefix="1" applyFont="1" applyBorder="1" applyAlignment="1">
      <alignment vertical="center"/>
    </xf>
    <xf numFmtId="0" fontId="13" fillId="0" borderId="17" xfId="0" quotePrefix="1" applyFont="1" applyBorder="1" applyAlignment="1">
      <alignment vertical="center"/>
    </xf>
    <xf numFmtId="0" fontId="17" fillId="0" borderId="27" xfId="0" quotePrefix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vertical="center" wrapText="1"/>
    </xf>
    <xf numFmtId="0" fontId="17" fillId="16" borderId="27" xfId="0" applyFont="1" applyFill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 wrapText="1"/>
    </xf>
    <xf numFmtId="0" fontId="19" fillId="16" borderId="0" xfId="0" applyFont="1" applyFill="1" applyAlignment="1">
      <alignment horizontal="left"/>
    </xf>
    <xf numFmtId="0" fontId="18" fillId="17" borderId="0" xfId="0" applyFont="1" applyFill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3" fillId="0" borderId="17" xfId="0" quotePrefix="1" applyFont="1" applyBorder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3" fillId="0" borderId="16" xfId="0" quotePrefix="1" applyFont="1" applyBorder="1" applyAlignment="1">
      <alignment horizontal="center" vertical="center"/>
    </xf>
    <xf numFmtId="0" fontId="14" fillId="14" borderId="0" xfId="0" applyFont="1" applyFill="1" applyAlignment="1">
      <alignment horizontal="center" vertical="center" wrapText="1"/>
    </xf>
    <xf numFmtId="0" fontId="14" fillId="14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/>
    </xf>
    <xf numFmtId="0" fontId="13" fillId="15" borderId="0" xfId="0" applyFont="1" applyFill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13" fillId="0" borderId="17" xfId="0" quotePrefix="1" applyFont="1" applyBorder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16" xfId="0" quotePrefix="1" applyFont="1" applyBorder="1" applyAlignment="1">
      <alignment horizontal="center" vertical="center" wrapText="1"/>
    </xf>
    <xf numFmtId="0" fontId="14" fillId="14" borderId="16" xfId="0" applyFont="1" applyFill="1" applyBorder="1" applyAlignment="1">
      <alignment horizontal="center" vertical="center"/>
    </xf>
    <xf numFmtId="0" fontId="13" fillId="0" borderId="25" xfId="0" quotePrefix="1" applyFont="1" applyBorder="1" applyAlignment="1">
      <alignment horizontal="center" vertical="center"/>
    </xf>
    <xf numFmtId="0" fontId="13" fillId="0" borderId="26" xfId="0" quotePrefix="1" applyFont="1" applyBorder="1" applyAlignment="1">
      <alignment horizontal="center" vertical="center"/>
    </xf>
    <xf numFmtId="0" fontId="14" fillId="14" borderId="1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8" fillId="16" borderId="26" xfId="0" applyFont="1" applyFill="1" applyBorder="1" applyAlignment="1">
      <alignment horizontal="center"/>
    </xf>
    <xf numFmtId="0" fontId="19" fillId="0" borderId="27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7" fillId="0" borderId="27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wrapText="1"/>
    </xf>
    <xf numFmtId="0" fontId="17" fillId="0" borderId="27" xfId="0" applyFont="1" applyBorder="1" applyAlignment="1">
      <alignment horizontal="center"/>
    </xf>
    <xf numFmtId="0" fontId="18" fillId="0" borderId="27" xfId="0" applyFont="1" applyBorder="1" applyAlignment="1">
      <alignment horizontal="center" vertical="center"/>
    </xf>
    <xf numFmtId="167" fontId="17" fillId="0" borderId="27" xfId="0" applyNumberFormat="1" applyFont="1" applyBorder="1" applyAlignment="1">
      <alignment horizontal="center" wrapText="1"/>
    </xf>
  </cellXfs>
  <cellStyles count="8">
    <cellStyle name="Good" xfId="1" builtinId="26"/>
    <cellStyle name="Normal" xfId="0" builtinId="0"/>
    <cellStyle name="PPDuplicateRow" xfId="5"/>
    <cellStyle name="PPHeaderColumn" xfId="3"/>
    <cellStyle name="PPHeaderRequired" xfId="4"/>
    <cellStyle name="PPHeaderTop" xfId="2"/>
    <cellStyle name="PPInvalidValue" xfId="6"/>
    <cellStyle name="PPMissingValue" xfId="7"/>
  </cellStyles>
  <dxfs count="24"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Quantile Plot </a:t>
            </a:r>
          </a:p>
        </c:rich>
      </c:tx>
      <c:layout>
        <c:manualLayout>
          <c:xMode val="edge"/>
          <c:yMode val="edge"/>
          <c:x val="0.46464914643926425"/>
          <c:y val="9.696965994954523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1579823442216E-2"/>
          <c:y val="6.8169670944530317E-2"/>
          <c:w val="0.86788547869509747"/>
          <c:h val="0.8568460579924378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Sheet3!$I$2:$I$20</c:f>
              <c:numCache>
                <c:formatCode>General</c:formatCode>
                <c:ptCount val="19"/>
                <c:pt idx="0">
                  <c:v>1585.4852364359062</c:v>
                </c:pt>
                <c:pt idx="1">
                  <c:v>1594.5939200084906</c:v>
                </c:pt>
                <c:pt idx="2">
                  <c:v>1599.6742106501922</c:v>
                </c:pt>
                <c:pt idx="3">
                  <c:v>1603.4775257897677</c:v>
                </c:pt>
                <c:pt idx="4">
                  <c:v>1606.6469755107348</c:v>
                </c:pt>
                <c:pt idx="5">
                  <c:v>1609.4463069494711</c:v>
                </c:pt>
                <c:pt idx="6">
                  <c:v>1612.0138971747263</c:v>
                </c:pt>
                <c:pt idx="7">
                  <c:v>1614.4347667848178</c:v>
                </c:pt>
                <c:pt idx="8">
                  <c:v>1616.7681633787463</c:v>
                </c:pt>
                <c:pt idx="9">
                  <c:v>1619.0605263157893</c:v>
                </c:pt>
                <c:pt idx="10">
                  <c:v>1621.3528892528323</c:v>
                </c:pt>
                <c:pt idx="11">
                  <c:v>1623.6862858467607</c:v>
                </c:pt>
                <c:pt idx="12">
                  <c:v>1626.1071554568523</c:v>
                </c:pt>
                <c:pt idx="13">
                  <c:v>1628.6747456821074</c:v>
                </c:pt>
                <c:pt idx="14">
                  <c:v>1631.4740771208437</c:v>
                </c:pt>
                <c:pt idx="15">
                  <c:v>1634.6435268418109</c:v>
                </c:pt>
                <c:pt idx="16">
                  <c:v>1638.4468419813863</c:v>
                </c:pt>
                <c:pt idx="17">
                  <c:v>1643.5271326230879</c:v>
                </c:pt>
                <c:pt idx="18">
                  <c:v>1652.6358161956725</c:v>
                </c:pt>
              </c:numCache>
            </c:numRef>
          </c:xVal>
          <c:yVal>
            <c:numRef>
              <c:f>Sheet3!$D$2:$D$20</c:f>
              <c:numCache>
                <c:formatCode>General</c:formatCode>
                <c:ptCount val="19"/>
                <c:pt idx="0">
                  <c:v>1593.44</c:v>
                </c:pt>
                <c:pt idx="1">
                  <c:v>1599.04</c:v>
                </c:pt>
                <c:pt idx="2">
                  <c:v>1599.64</c:v>
                </c:pt>
                <c:pt idx="3">
                  <c:v>1600.26</c:v>
                </c:pt>
                <c:pt idx="4">
                  <c:v>1609.22</c:v>
                </c:pt>
                <c:pt idx="5">
                  <c:v>1609.83</c:v>
                </c:pt>
                <c:pt idx="6">
                  <c:v>1612.03</c:v>
                </c:pt>
                <c:pt idx="7">
                  <c:v>1614.03</c:v>
                </c:pt>
                <c:pt idx="8">
                  <c:v>1616.29</c:v>
                </c:pt>
                <c:pt idx="9">
                  <c:v>1616.29</c:v>
                </c:pt>
                <c:pt idx="10">
                  <c:v>1617.98</c:v>
                </c:pt>
                <c:pt idx="11">
                  <c:v>1620.51</c:v>
                </c:pt>
                <c:pt idx="12">
                  <c:v>1621.64</c:v>
                </c:pt>
                <c:pt idx="13">
                  <c:v>1625.66</c:v>
                </c:pt>
                <c:pt idx="14">
                  <c:v>1627.35</c:v>
                </c:pt>
                <c:pt idx="15">
                  <c:v>1628.92</c:v>
                </c:pt>
                <c:pt idx="16">
                  <c:v>1635</c:v>
                </c:pt>
                <c:pt idx="17">
                  <c:v>1647.19</c:v>
                </c:pt>
                <c:pt idx="18">
                  <c:v>1667.83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C5D-49A1-B275-9054715B8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953592"/>
        <c:axId val="421956336"/>
      </c:scatterChart>
      <c:valAx>
        <c:axId val="42195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6336"/>
        <c:crosses val="autoZero"/>
        <c:crossBetween val="midCat"/>
      </c:valAx>
      <c:valAx>
        <c:axId val="4219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953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400049</xdr:colOff>
      <xdr:row>0</xdr:row>
      <xdr:rowOff>185736</xdr:rowOff>
    </xdr:from>
    <xdr:to>
      <xdr:col>23</xdr:col>
      <xdr:colOff>28575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9C209BE-6330-0BCE-9269-16934D8F0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22" workbookViewId="0">
      <selection activeCell="I22" sqref="I22"/>
    </sheetView>
  </sheetViews>
  <sheetFormatPr defaultRowHeight="14.4" x14ac:dyDescent="0.3"/>
  <cols>
    <col min="2" max="2" width="8.33203125" bestFit="1" customWidth="1"/>
    <col min="3" max="3" width="8.44140625" bestFit="1" customWidth="1"/>
    <col min="4" max="4" width="10.5546875" bestFit="1" customWidth="1"/>
    <col min="5" max="5" width="8.33203125" bestFit="1" customWidth="1"/>
    <col min="6" max="6" width="8.77734375" bestFit="1" customWidth="1"/>
    <col min="7" max="7" width="8.44140625" bestFit="1" customWidth="1"/>
    <col min="9" max="9" width="12.5546875" customWidth="1"/>
  </cols>
  <sheetData>
    <row r="1" spans="1:7" x14ac:dyDescent="0.3">
      <c r="A1" s="143" t="s">
        <v>131</v>
      </c>
      <c r="B1" s="143" t="s">
        <v>130</v>
      </c>
      <c r="C1" s="143" t="s">
        <v>126</v>
      </c>
      <c r="D1" s="149" t="s">
        <v>110</v>
      </c>
      <c r="E1" s="149" t="s">
        <v>124</v>
      </c>
      <c r="F1" s="145" t="s">
        <v>125</v>
      </c>
      <c r="G1" s="145" t="s">
        <v>52</v>
      </c>
    </row>
    <row r="2" spans="1:7" x14ac:dyDescent="0.3">
      <c r="A2" s="149">
        <v>1</v>
      </c>
      <c r="B2" s="94">
        <v>800035</v>
      </c>
      <c r="C2" s="95" t="s">
        <v>105</v>
      </c>
      <c r="D2" s="95" t="s">
        <v>67</v>
      </c>
      <c r="E2" s="95">
        <v>1517</v>
      </c>
      <c r="F2" s="95">
        <v>1724</v>
      </c>
      <c r="G2" s="95">
        <v>1635</v>
      </c>
    </row>
    <row r="3" spans="1:7" x14ac:dyDescent="0.3">
      <c r="A3" s="149">
        <v>2</v>
      </c>
      <c r="B3" s="94">
        <v>800045</v>
      </c>
      <c r="C3" s="95" t="s">
        <v>105</v>
      </c>
      <c r="D3" s="95" t="s">
        <v>67</v>
      </c>
      <c r="E3" s="95">
        <v>1517</v>
      </c>
      <c r="F3" s="95">
        <v>1724</v>
      </c>
      <c r="G3" s="95">
        <v>1667.83</v>
      </c>
    </row>
    <row r="4" spans="1:7" x14ac:dyDescent="0.3">
      <c r="A4" s="149">
        <v>3</v>
      </c>
      <c r="B4" s="94">
        <v>800046</v>
      </c>
      <c r="C4" s="95" t="s">
        <v>105</v>
      </c>
      <c r="D4" s="95" t="s">
        <v>67</v>
      </c>
      <c r="E4" s="95">
        <v>1517</v>
      </c>
      <c r="F4" s="95">
        <v>1724</v>
      </c>
      <c r="G4" s="95">
        <v>1609.22</v>
      </c>
    </row>
    <row r="5" spans="1:7" x14ac:dyDescent="0.3">
      <c r="A5" s="149">
        <v>4</v>
      </c>
      <c r="B5" s="94">
        <v>800049</v>
      </c>
      <c r="C5" s="95" t="s">
        <v>105</v>
      </c>
      <c r="D5" s="95" t="s">
        <v>67</v>
      </c>
      <c r="E5" s="95">
        <v>1517</v>
      </c>
      <c r="F5" s="95">
        <v>1724</v>
      </c>
      <c r="G5" s="95">
        <v>1647.19</v>
      </c>
    </row>
    <row r="6" spans="1:7" x14ac:dyDescent="0.3">
      <c r="A6" s="149">
        <v>5</v>
      </c>
      <c r="B6" s="94">
        <v>800050</v>
      </c>
      <c r="C6" s="95" t="s">
        <v>105</v>
      </c>
      <c r="D6" s="95" t="s">
        <v>67</v>
      </c>
      <c r="E6" s="95">
        <v>1517</v>
      </c>
      <c r="F6" s="95">
        <v>1724</v>
      </c>
      <c r="G6" s="95">
        <v>1627.35</v>
      </c>
    </row>
    <row r="7" spans="1:7" x14ac:dyDescent="0.3">
      <c r="A7" s="149">
        <v>6</v>
      </c>
      <c r="B7" s="94">
        <v>800051</v>
      </c>
      <c r="C7" s="95" t="s">
        <v>105</v>
      </c>
      <c r="D7" s="95" t="s">
        <v>67</v>
      </c>
      <c r="E7" s="95">
        <v>1517</v>
      </c>
      <c r="F7" s="95">
        <v>1724</v>
      </c>
      <c r="G7" s="95">
        <v>1620.51</v>
      </c>
    </row>
    <row r="8" spans="1:7" x14ac:dyDescent="0.3">
      <c r="A8" s="149">
        <v>7</v>
      </c>
      <c r="B8" s="94">
        <v>800052</v>
      </c>
      <c r="C8" s="95" t="s">
        <v>105</v>
      </c>
      <c r="D8" s="95" t="s">
        <v>67</v>
      </c>
      <c r="E8" s="95">
        <v>1517</v>
      </c>
      <c r="F8" s="95">
        <v>1724</v>
      </c>
      <c r="G8" s="95">
        <v>1628.92</v>
      </c>
    </row>
    <row r="9" spans="1:7" x14ac:dyDescent="0.3">
      <c r="A9" s="149">
        <v>8</v>
      </c>
      <c r="B9" s="94">
        <v>800053</v>
      </c>
      <c r="C9" s="95" t="s">
        <v>105</v>
      </c>
      <c r="D9" s="95" t="s">
        <v>67</v>
      </c>
      <c r="E9" s="95">
        <v>1517</v>
      </c>
      <c r="F9" s="95">
        <v>1724</v>
      </c>
      <c r="G9" s="95">
        <v>1616.29</v>
      </c>
    </row>
    <row r="10" spans="1:7" x14ac:dyDescent="0.3">
      <c r="A10" s="149">
        <v>9</v>
      </c>
      <c r="B10" s="94">
        <v>800054</v>
      </c>
      <c r="C10" s="95" t="s">
        <v>105</v>
      </c>
      <c r="D10" s="95" t="s">
        <v>67</v>
      </c>
      <c r="E10" s="95">
        <v>1517</v>
      </c>
      <c r="F10" s="95">
        <v>1724</v>
      </c>
      <c r="G10" s="95">
        <v>1599.64</v>
      </c>
    </row>
    <row r="11" spans="1:7" x14ac:dyDescent="0.3">
      <c r="A11" s="149">
        <v>10</v>
      </c>
      <c r="B11" s="94">
        <v>800055</v>
      </c>
      <c r="C11" s="95" t="s">
        <v>105</v>
      </c>
      <c r="D11" s="95" t="s">
        <v>67</v>
      </c>
      <c r="E11" s="95">
        <v>1517</v>
      </c>
      <c r="F11" s="95">
        <v>1724</v>
      </c>
      <c r="G11" s="95">
        <v>1621.64</v>
      </c>
    </row>
    <row r="12" spans="1:7" x14ac:dyDescent="0.3">
      <c r="A12" s="149">
        <v>11</v>
      </c>
      <c r="B12" s="94">
        <v>800084</v>
      </c>
      <c r="C12" s="95" t="s">
        <v>105</v>
      </c>
      <c r="D12" s="95" t="s">
        <v>67</v>
      </c>
      <c r="E12" s="95">
        <v>1517</v>
      </c>
      <c r="F12" s="95">
        <v>1724</v>
      </c>
      <c r="G12" s="95">
        <v>1614.03</v>
      </c>
    </row>
    <row r="13" spans="1:7" x14ac:dyDescent="0.3">
      <c r="A13" s="149">
        <v>12</v>
      </c>
      <c r="B13" s="94">
        <v>800086</v>
      </c>
      <c r="C13" s="95" t="s">
        <v>105</v>
      </c>
      <c r="D13" s="95" t="s">
        <v>67</v>
      </c>
      <c r="E13" s="95">
        <v>1517</v>
      </c>
      <c r="F13" s="95">
        <v>1724</v>
      </c>
      <c r="G13" s="95">
        <v>1616.29</v>
      </c>
    </row>
    <row r="14" spans="1:7" x14ac:dyDescent="0.3">
      <c r="A14" s="149">
        <v>13</v>
      </c>
      <c r="B14" s="94">
        <v>800087</v>
      </c>
      <c r="C14" s="95" t="s">
        <v>105</v>
      </c>
      <c r="D14" s="95" t="s">
        <v>67</v>
      </c>
      <c r="E14" s="95">
        <v>1517</v>
      </c>
      <c r="F14" s="95">
        <v>1724</v>
      </c>
      <c r="G14" s="95">
        <v>1609.83</v>
      </c>
    </row>
    <row r="15" spans="1:7" x14ac:dyDescent="0.3">
      <c r="A15" s="149">
        <v>14</v>
      </c>
      <c r="B15" s="94">
        <v>800091</v>
      </c>
      <c r="C15" s="95" t="s">
        <v>105</v>
      </c>
      <c r="D15" s="95" t="s">
        <v>67</v>
      </c>
      <c r="E15" s="95">
        <v>1517</v>
      </c>
      <c r="F15" s="95">
        <v>1724</v>
      </c>
      <c r="G15" s="95">
        <v>1612.03</v>
      </c>
    </row>
    <row r="16" spans="1:7" x14ac:dyDescent="0.3">
      <c r="A16" s="149">
        <v>15</v>
      </c>
      <c r="B16" s="94">
        <v>800092</v>
      </c>
      <c r="C16" s="95" t="s">
        <v>105</v>
      </c>
      <c r="D16" s="95" t="s">
        <v>67</v>
      </c>
      <c r="E16" s="95">
        <v>1517</v>
      </c>
      <c r="F16" s="95">
        <v>1724</v>
      </c>
      <c r="G16" s="95">
        <v>1625.66</v>
      </c>
    </row>
    <row r="17" spans="1:7" x14ac:dyDescent="0.3">
      <c r="A17" s="149">
        <v>16</v>
      </c>
      <c r="B17" s="94">
        <v>800093</v>
      </c>
      <c r="C17" s="95" t="s">
        <v>105</v>
      </c>
      <c r="D17" s="95" t="s">
        <v>67</v>
      </c>
      <c r="E17" s="95">
        <v>1517</v>
      </c>
      <c r="F17" s="95">
        <v>1724</v>
      </c>
      <c r="G17" s="95">
        <v>1599.04</v>
      </c>
    </row>
    <row r="18" spans="1:7" x14ac:dyDescent="0.3">
      <c r="A18" s="149">
        <v>17</v>
      </c>
      <c r="B18" s="94">
        <v>800094</v>
      </c>
      <c r="C18" s="95" t="s">
        <v>105</v>
      </c>
      <c r="D18" s="95" t="s">
        <v>67</v>
      </c>
      <c r="E18" s="95">
        <v>1517</v>
      </c>
      <c r="F18" s="95">
        <v>1724</v>
      </c>
      <c r="G18" s="95">
        <v>1600.26</v>
      </c>
    </row>
    <row r="19" spans="1:7" x14ac:dyDescent="0.3">
      <c r="A19" s="149">
        <v>18</v>
      </c>
      <c r="B19" s="94">
        <v>800095</v>
      </c>
      <c r="C19" s="95" t="s">
        <v>105</v>
      </c>
      <c r="D19" s="95" t="s">
        <v>67</v>
      </c>
      <c r="E19" s="95">
        <v>1517</v>
      </c>
      <c r="F19" s="95">
        <v>1724</v>
      </c>
      <c r="G19" s="95">
        <v>1593.44</v>
      </c>
    </row>
    <row r="20" spans="1:7" x14ac:dyDescent="0.3">
      <c r="A20" s="149">
        <v>19</v>
      </c>
      <c r="B20" s="94">
        <v>800097</v>
      </c>
      <c r="C20" s="95" t="s">
        <v>105</v>
      </c>
      <c r="D20" s="95" t="s">
        <v>67</v>
      </c>
      <c r="E20" s="95">
        <v>1517</v>
      </c>
      <c r="F20" s="95">
        <v>1724</v>
      </c>
      <c r="G20" s="95">
        <v>1617.98</v>
      </c>
    </row>
    <row r="21" spans="1:7" x14ac:dyDescent="0.3">
      <c r="A21" s="149">
        <v>20</v>
      </c>
      <c r="B21" s="94">
        <v>800035</v>
      </c>
      <c r="C21" s="95" t="s">
        <v>106</v>
      </c>
      <c r="D21" s="95" t="s">
        <v>67</v>
      </c>
      <c r="E21" s="95">
        <v>1310</v>
      </c>
      <c r="F21" s="96"/>
      <c r="G21" s="96">
        <v>1553.01</v>
      </c>
    </row>
    <row r="22" spans="1:7" x14ac:dyDescent="0.3">
      <c r="A22" s="149">
        <v>21</v>
      </c>
      <c r="B22" s="94">
        <v>800045</v>
      </c>
      <c r="C22" s="95" t="s">
        <v>106</v>
      </c>
      <c r="D22" s="95" t="s">
        <v>67</v>
      </c>
      <c r="E22" s="95">
        <v>1310</v>
      </c>
      <c r="F22" s="96"/>
      <c r="G22" s="96">
        <v>1482.9</v>
      </c>
    </row>
    <row r="23" spans="1:7" x14ac:dyDescent="0.3">
      <c r="A23" s="149">
        <v>22</v>
      </c>
      <c r="B23" s="94">
        <v>800046</v>
      </c>
      <c r="C23" s="95" t="s">
        <v>106</v>
      </c>
      <c r="D23" s="95" t="s">
        <v>67</v>
      </c>
      <c r="E23" s="95">
        <v>1310</v>
      </c>
      <c r="F23" s="96"/>
      <c r="G23" s="96">
        <v>1469.41</v>
      </c>
    </row>
    <row r="24" spans="1:7" x14ac:dyDescent="0.3">
      <c r="A24" s="149">
        <v>23</v>
      </c>
      <c r="B24" s="94">
        <v>800049</v>
      </c>
      <c r="C24" s="95" t="s">
        <v>106</v>
      </c>
      <c r="D24" s="95" t="s">
        <v>67</v>
      </c>
      <c r="E24" s="95">
        <v>1310</v>
      </c>
      <c r="F24" s="96"/>
      <c r="G24" s="96">
        <v>1476.88</v>
      </c>
    </row>
    <row r="25" spans="1:7" x14ac:dyDescent="0.3">
      <c r="A25" s="149">
        <v>24</v>
      </c>
      <c r="B25" s="94">
        <v>800050</v>
      </c>
      <c r="C25" s="95" t="s">
        <v>106</v>
      </c>
      <c r="D25" s="95" t="s">
        <v>67</v>
      </c>
      <c r="E25" s="95">
        <v>1310</v>
      </c>
      <c r="F25" s="96"/>
      <c r="G25" s="96">
        <v>1474.74</v>
      </c>
    </row>
    <row r="26" spans="1:7" x14ac:dyDescent="0.3">
      <c r="A26" s="149">
        <v>25</v>
      </c>
      <c r="B26" s="94">
        <v>800051</v>
      </c>
      <c r="C26" s="95" t="s">
        <v>106</v>
      </c>
      <c r="D26" s="95" t="s">
        <v>67</v>
      </c>
      <c r="E26" s="95">
        <v>1310</v>
      </c>
      <c r="F26" s="96"/>
      <c r="G26" s="96">
        <v>1500.06</v>
      </c>
    </row>
    <row r="27" spans="1:7" x14ac:dyDescent="0.3">
      <c r="A27" s="149">
        <v>26</v>
      </c>
      <c r="B27" s="94">
        <v>800052</v>
      </c>
      <c r="C27" s="95" t="s">
        <v>106</v>
      </c>
      <c r="D27" s="95" t="s">
        <v>67</v>
      </c>
      <c r="E27" s="95">
        <v>1310</v>
      </c>
      <c r="F27" s="96"/>
      <c r="G27" s="96">
        <v>1481.27</v>
      </c>
    </row>
    <row r="28" spans="1:7" x14ac:dyDescent="0.3">
      <c r="A28" s="149">
        <v>27</v>
      </c>
      <c r="B28" s="94">
        <v>800053</v>
      </c>
      <c r="C28" s="95" t="s">
        <v>106</v>
      </c>
      <c r="D28" s="95" t="s">
        <v>67</v>
      </c>
      <c r="E28" s="95">
        <v>1310</v>
      </c>
      <c r="F28" s="96"/>
      <c r="G28" s="96">
        <v>1485.12</v>
      </c>
    </row>
    <row r="29" spans="1:7" x14ac:dyDescent="0.3">
      <c r="A29" s="149">
        <v>28</v>
      </c>
      <c r="B29" s="94">
        <v>800054</v>
      </c>
      <c r="C29" s="95" t="s">
        <v>106</v>
      </c>
      <c r="D29" s="95" t="s">
        <v>67</v>
      </c>
      <c r="E29" s="95">
        <v>1310</v>
      </c>
      <c r="F29" s="96"/>
      <c r="G29" s="96">
        <v>1482.78</v>
      </c>
    </row>
    <row r="30" spans="1:7" x14ac:dyDescent="0.3">
      <c r="A30" s="149">
        <v>29</v>
      </c>
      <c r="B30" s="94">
        <v>800055</v>
      </c>
      <c r="C30" s="95" t="s">
        <v>106</v>
      </c>
      <c r="D30" s="95" t="s">
        <v>67</v>
      </c>
      <c r="E30" s="95">
        <v>1310</v>
      </c>
      <c r="F30" s="96"/>
      <c r="G30" s="96">
        <v>1449.05</v>
      </c>
    </row>
    <row r="31" spans="1:7" x14ac:dyDescent="0.3">
      <c r="A31" s="149">
        <v>30</v>
      </c>
      <c r="B31" s="94">
        <v>800084</v>
      </c>
      <c r="C31" s="95" t="s">
        <v>106</v>
      </c>
      <c r="D31" s="95" t="s">
        <v>67</v>
      </c>
      <c r="E31" s="95">
        <v>1310</v>
      </c>
      <c r="F31" s="96"/>
      <c r="G31" s="96">
        <v>1493.48</v>
      </c>
    </row>
    <row r="32" spans="1:7" x14ac:dyDescent="0.3">
      <c r="A32" s="149">
        <v>31</v>
      </c>
      <c r="B32" s="94">
        <v>800086</v>
      </c>
      <c r="C32" s="95" t="s">
        <v>106</v>
      </c>
      <c r="D32" s="95" t="s">
        <v>67</v>
      </c>
      <c r="E32" s="95">
        <v>1310</v>
      </c>
      <c r="F32" s="96"/>
      <c r="G32" s="96">
        <v>1485.12</v>
      </c>
    </row>
    <row r="33" spans="1:7" x14ac:dyDescent="0.3">
      <c r="A33" s="149">
        <v>32</v>
      </c>
      <c r="B33" s="94">
        <v>800087</v>
      </c>
      <c r="C33" s="95" t="s">
        <v>106</v>
      </c>
      <c r="D33" s="95" t="s">
        <v>67</v>
      </c>
      <c r="E33" s="95">
        <v>1310</v>
      </c>
      <c r="F33" s="96"/>
      <c r="G33" s="96">
        <v>1470.19</v>
      </c>
    </row>
    <row r="34" spans="1:7" x14ac:dyDescent="0.3">
      <c r="A34" s="149">
        <v>33</v>
      </c>
      <c r="B34" s="94">
        <v>800091</v>
      </c>
      <c r="C34" s="95" t="s">
        <v>106</v>
      </c>
      <c r="D34" s="95" t="s">
        <v>67</v>
      </c>
      <c r="E34" s="95">
        <v>1310</v>
      </c>
      <c r="F34" s="96"/>
      <c r="G34" s="96">
        <v>1497.31</v>
      </c>
    </row>
    <row r="35" spans="1:7" x14ac:dyDescent="0.3">
      <c r="A35" s="149">
        <v>34</v>
      </c>
      <c r="B35" s="94">
        <v>800092</v>
      </c>
      <c r="C35" s="95" t="s">
        <v>106</v>
      </c>
      <c r="D35" s="95" t="s">
        <v>67</v>
      </c>
      <c r="E35" s="95">
        <v>1310</v>
      </c>
      <c r="F35" s="96"/>
      <c r="G35" s="96">
        <v>1478.13</v>
      </c>
    </row>
    <row r="36" spans="1:7" x14ac:dyDescent="0.3">
      <c r="A36" s="149">
        <v>35</v>
      </c>
      <c r="B36" s="94">
        <v>800093</v>
      </c>
      <c r="C36" s="95" t="s">
        <v>106</v>
      </c>
      <c r="D36" s="95" t="s">
        <v>67</v>
      </c>
      <c r="E36" s="95">
        <v>1310</v>
      </c>
      <c r="F36" s="96"/>
      <c r="G36" s="96">
        <v>1399.88</v>
      </c>
    </row>
    <row r="37" spans="1:7" x14ac:dyDescent="0.3">
      <c r="A37" s="149">
        <v>36</v>
      </c>
      <c r="B37" s="94">
        <v>800094</v>
      </c>
      <c r="C37" s="95" t="s">
        <v>106</v>
      </c>
      <c r="D37" s="95" t="s">
        <v>67</v>
      </c>
      <c r="E37" s="95">
        <v>1310</v>
      </c>
      <c r="F37" s="96"/>
      <c r="G37" s="96">
        <v>1482.83</v>
      </c>
    </row>
    <row r="38" spans="1:7" x14ac:dyDescent="0.3">
      <c r="A38" s="149">
        <v>37</v>
      </c>
      <c r="B38" s="94">
        <v>800095</v>
      </c>
      <c r="C38" s="95" t="s">
        <v>106</v>
      </c>
      <c r="D38" s="95" t="s">
        <v>67</v>
      </c>
      <c r="E38" s="95">
        <v>1310</v>
      </c>
      <c r="F38" s="96"/>
      <c r="G38" s="96">
        <v>1469.1</v>
      </c>
    </row>
    <row r="39" spans="1:7" x14ac:dyDescent="0.3">
      <c r="A39" s="149">
        <v>38</v>
      </c>
      <c r="B39" s="94">
        <v>800097</v>
      </c>
      <c r="C39" s="95" t="s">
        <v>106</v>
      </c>
      <c r="D39" s="95" t="s">
        <v>67</v>
      </c>
      <c r="E39" s="95">
        <v>1310</v>
      </c>
      <c r="F39" s="96"/>
      <c r="G39" s="96">
        <v>1517.66</v>
      </c>
    </row>
    <row r="40" spans="1:7" x14ac:dyDescent="0.3">
      <c r="A40" s="149">
        <v>39</v>
      </c>
      <c r="B40" s="94">
        <v>800035</v>
      </c>
      <c r="C40" s="95" t="s">
        <v>107</v>
      </c>
      <c r="D40" s="95" t="s">
        <v>67</v>
      </c>
      <c r="E40" s="95">
        <v>35</v>
      </c>
      <c r="F40" s="96"/>
      <c r="G40" s="96">
        <v>52.4</v>
      </c>
    </row>
    <row r="41" spans="1:7" x14ac:dyDescent="0.3">
      <c r="A41" s="149">
        <v>40</v>
      </c>
      <c r="B41" s="94">
        <v>800045</v>
      </c>
      <c r="C41" s="95" t="s">
        <v>107</v>
      </c>
      <c r="D41" s="95" t="s">
        <v>67</v>
      </c>
      <c r="E41" s="95">
        <v>35</v>
      </c>
      <c r="F41" s="96"/>
      <c r="G41" s="96">
        <v>41.69</v>
      </c>
    </row>
    <row r="42" spans="1:7" x14ac:dyDescent="0.3">
      <c r="A42" s="149">
        <v>41</v>
      </c>
      <c r="B42" s="94">
        <v>800046</v>
      </c>
      <c r="C42" s="95" t="s">
        <v>107</v>
      </c>
      <c r="D42" s="95" t="s">
        <v>67</v>
      </c>
      <c r="E42" s="95">
        <v>35</v>
      </c>
      <c r="F42" s="96"/>
      <c r="G42" s="96">
        <v>41.65</v>
      </c>
    </row>
    <row r="43" spans="1:7" x14ac:dyDescent="0.3">
      <c r="A43" s="149">
        <v>42</v>
      </c>
      <c r="B43" s="94">
        <v>800049</v>
      </c>
      <c r="C43" s="95" t="s">
        <v>107</v>
      </c>
      <c r="D43" s="95" t="s">
        <v>67</v>
      </c>
      <c r="E43" s="95">
        <v>35</v>
      </c>
      <c r="F43" s="96"/>
      <c r="G43" s="96">
        <v>41.32</v>
      </c>
    </row>
    <row r="44" spans="1:7" x14ac:dyDescent="0.3">
      <c r="A44" s="149">
        <v>43</v>
      </c>
      <c r="B44" s="94">
        <v>800050</v>
      </c>
      <c r="C44" s="95" t="s">
        <v>107</v>
      </c>
      <c r="D44" s="95" t="s">
        <v>67</v>
      </c>
      <c r="E44" s="95">
        <v>35</v>
      </c>
      <c r="F44" s="96"/>
      <c r="G44" s="96">
        <v>41.28</v>
      </c>
    </row>
    <row r="45" spans="1:7" x14ac:dyDescent="0.3">
      <c r="A45" s="149">
        <v>44</v>
      </c>
      <c r="B45" s="94">
        <v>800051</v>
      </c>
      <c r="C45" s="95" t="s">
        <v>107</v>
      </c>
      <c r="D45" s="95" t="s">
        <v>67</v>
      </c>
      <c r="E45" s="95">
        <v>35</v>
      </c>
      <c r="F45" s="96"/>
      <c r="G45" s="96">
        <v>42.16</v>
      </c>
    </row>
    <row r="46" spans="1:7" x14ac:dyDescent="0.3">
      <c r="A46" s="149">
        <v>45</v>
      </c>
      <c r="B46" s="94">
        <v>800052</v>
      </c>
      <c r="C46" s="95" t="s">
        <v>107</v>
      </c>
      <c r="D46" s="95" t="s">
        <v>67</v>
      </c>
      <c r="E46" s="95">
        <v>35</v>
      </c>
      <c r="F46" s="96"/>
      <c r="G46" s="96">
        <v>43.86</v>
      </c>
    </row>
    <row r="47" spans="1:7" x14ac:dyDescent="0.3">
      <c r="A47" s="149">
        <v>46</v>
      </c>
      <c r="B47" s="94">
        <v>800053</v>
      </c>
      <c r="C47" s="95" t="s">
        <v>107</v>
      </c>
      <c r="D47" s="95" t="s">
        <v>67</v>
      </c>
      <c r="E47" s="95">
        <v>35</v>
      </c>
      <c r="F47" s="96"/>
      <c r="G47" s="96">
        <v>43.37</v>
      </c>
    </row>
    <row r="48" spans="1:7" x14ac:dyDescent="0.3">
      <c r="A48" s="149">
        <v>47</v>
      </c>
      <c r="B48" s="94">
        <v>800054</v>
      </c>
      <c r="C48" s="95" t="s">
        <v>107</v>
      </c>
      <c r="D48" s="95" t="s">
        <v>67</v>
      </c>
      <c r="E48" s="95">
        <v>35</v>
      </c>
      <c r="F48" s="96"/>
      <c r="G48" s="96">
        <v>41.78</v>
      </c>
    </row>
    <row r="49" spans="1:7" x14ac:dyDescent="0.3">
      <c r="A49" s="149">
        <v>48</v>
      </c>
      <c r="B49" s="94">
        <v>800055</v>
      </c>
      <c r="C49" s="95" t="s">
        <v>107</v>
      </c>
      <c r="D49" s="95" t="s">
        <v>67</v>
      </c>
      <c r="E49" s="95">
        <v>35</v>
      </c>
      <c r="F49" s="96"/>
      <c r="G49" s="96">
        <v>44.79</v>
      </c>
    </row>
    <row r="50" spans="1:7" x14ac:dyDescent="0.3">
      <c r="A50" s="149">
        <v>49</v>
      </c>
      <c r="B50" s="94">
        <v>800084</v>
      </c>
      <c r="C50" s="95" t="s">
        <v>107</v>
      </c>
      <c r="D50" s="95" t="s">
        <v>67</v>
      </c>
      <c r="E50" s="95">
        <v>35</v>
      </c>
      <c r="F50" s="96"/>
      <c r="G50" s="96">
        <v>39.619999999999997</v>
      </c>
    </row>
    <row r="51" spans="1:7" x14ac:dyDescent="0.3">
      <c r="A51" s="149">
        <v>50</v>
      </c>
      <c r="B51" s="94">
        <v>800086</v>
      </c>
      <c r="C51" s="95" t="s">
        <v>107</v>
      </c>
      <c r="D51" s="95" t="s">
        <v>67</v>
      </c>
      <c r="E51" s="95">
        <v>35</v>
      </c>
      <c r="F51" s="96"/>
      <c r="G51" s="96">
        <v>43.97</v>
      </c>
    </row>
    <row r="52" spans="1:7" x14ac:dyDescent="0.3">
      <c r="A52" s="149">
        <v>51</v>
      </c>
      <c r="B52" s="94">
        <v>800087</v>
      </c>
      <c r="C52" s="95" t="s">
        <v>107</v>
      </c>
      <c r="D52" s="95" t="s">
        <v>67</v>
      </c>
      <c r="E52" s="95">
        <v>35</v>
      </c>
      <c r="F52" s="96"/>
      <c r="G52" s="96">
        <v>45.68</v>
      </c>
    </row>
    <row r="53" spans="1:7" x14ac:dyDescent="0.3">
      <c r="A53" s="149">
        <v>52</v>
      </c>
      <c r="B53" s="94">
        <v>800091</v>
      </c>
      <c r="C53" s="95" t="s">
        <v>107</v>
      </c>
      <c r="D53" s="95" t="s">
        <v>67</v>
      </c>
      <c r="E53" s="95">
        <v>35</v>
      </c>
      <c r="F53" s="96"/>
      <c r="G53" s="96">
        <v>46.96</v>
      </c>
    </row>
    <row r="54" spans="1:7" x14ac:dyDescent="0.3">
      <c r="A54" s="149">
        <v>53</v>
      </c>
      <c r="B54" s="94">
        <v>800092</v>
      </c>
      <c r="C54" s="95" t="s">
        <v>107</v>
      </c>
      <c r="D54" s="95" t="s">
        <v>67</v>
      </c>
      <c r="E54" s="95">
        <v>35</v>
      </c>
      <c r="F54" s="96"/>
      <c r="G54" s="96">
        <v>43.37</v>
      </c>
    </row>
    <row r="55" spans="1:7" x14ac:dyDescent="0.3">
      <c r="A55" s="149">
        <v>54</v>
      </c>
      <c r="B55" s="94">
        <v>800093</v>
      </c>
      <c r="C55" s="95" t="s">
        <v>107</v>
      </c>
      <c r="D55" s="95" t="s">
        <v>67</v>
      </c>
      <c r="E55" s="95">
        <v>35</v>
      </c>
      <c r="F55" s="96"/>
      <c r="G55" s="96">
        <v>49.16</v>
      </c>
    </row>
    <row r="56" spans="1:7" x14ac:dyDescent="0.3">
      <c r="A56" s="149">
        <v>55</v>
      </c>
      <c r="B56" s="94">
        <v>800094</v>
      </c>
      <c r="C56" s="95" t="s">
        <v>107</v>
      </c>
      <c r="D56" s="95" t="s">
        <v>67</v>
      </c>
      <c r="E56" s="95">
        <v>35</v>
      </c>
      <c r="F56" s="96"/>
      <c r="G56" s="96">
        <v>50.5</v>
      </c>
    </row>
    <row r="57" spans="1:7" x14ac:dyDescent="0.3">
      <c r="A57" s="149">
        <v>56</v>
      </c>
      <c r="B57" s="94">
        <v>800095</v>
      </c>
      <c r="C57" s="95" t="s">
        <v>107</v>
      </c>
      <c r="D57" s="95" t="s">
        <v>67</v>
      </c>
      <c r="E57" s="95">
        <v>35</v>
      </c>
      <c r="F57" s="96"/>
      <c r="G57" s="96">
        <v>50.45</v>
      </c>
    </row>
    <row r="58" spans="1:7" x14ac:dyDescent="0.3">
      <c r="A58" s="149">
        <v>57</v>
      </c>
      <c r="B58" s="94">
        <v>800097</v>
      </c>
      <c r="C58" s="95" t="s">
        <v>107</v>
      </c>
      <c r="D58" s="95" t="s">
        <v>67</v>
      </c>
      <c r="E58" s="95">
        <v>35</v>
      </c>
      <c r="F58" s="96"/>
      <c r="G58" s="96">
        <v>49.87</v>
      </c>
    </row>
    <row r="59" spans="1:7" x14ac:dyDescent="0.3">
      <c r="A59" s="149">
        <v>58</v>
      </c>
      <c r="B59" s="94">
        <v>800035</v>
      </c>
      <c r="C59" s="95" t="s">
        <v>108</v>
      </c>
      <c r="D59" s="95" t="s">
        <v>67</v>
      </c>
      <c r="E59" s="95">
        <v>12</v>
      </c>
      <c r="F59" s="96"/>
      <c r="G59" s="96">
        <v>13.24</v>
      </c>
    </row>
    <row r="60" spans="1:7" x14ac:dyDescent="0.3">
      <c r="A60" s="149">
        <v>59</v>
      </c>
      <c r="B60" s="94">
        <v>800045</v>
      </c>
      <c r="C60" s="95" t="s">
        <v>108</v>
      </c>
      <c r="D60" s="95" t="s">
        <v>67</v>
      </c>
      <c r="E60" s="95">
        <v>12</v>
      </c>
      <c r="F60" s="96"/>
      <c r="G60" s="96">
        <v>13.39</v>
      </c>
    </row>
    <row r="61" spans="1:7" x14ac:dyDescent="0.3">
      <c r="A61" s="149">
        <v>60</v>
      </c>
      <c r="B61" s="94">
        <v>800046</v>
      </c>
      <c r="C61" s="95" t="s">
        <v>108</v>
      </c>
      <c r="D61" s="95" t="s">
        <v>67</v>
      </c>
      <c r="E61" s="95">
        <v>12</v>
      </c>
      <c r="F61" s="96"/>
      <c r="G61" s="96">
        <v>13.08</v>
      </c>
    </row>
    <row r="62" spans="1:7" x14ac:dyDescent="0.3">
      <c r="A62" s="149">
        <v>61</v>
      </c>
      <c r="B62" s="94">
        <v>800049</v>
      </c>
      <c r="C62" s="95" t="s">
        <v>108</v>
      </c>
      <c r="D62" s="95" t="s">
        <v>67</v>
      </c>
      <c r="E62" s="95">
        <v>12</v>
      </c>
      <c r="F62" s="96"/>
      <c r="G62" s="96">
        <v>13.74</v>
      </c>
    </row>
    <row r="63" spans="1:7" x14ac:dyDescent="0.3">
      <c r="A63" s="149">
        <v>62</v>
      </c>
      <c r="B63" s="94">
        <v>800050</v>
      </c>
      <c r="C63" s="95" t="s">
        <v>108</v>
      </c>
      <c r="D63" s="95" t="s">
        <v>67</v>
      </c>
      <c r="E63" s="95">
        <v>12</v>
      </c>
      <c r="F63" s="96"/>
      <c r="G63" s="96">
        <v>12.92</v>
      </c>
    </row>
    <row r="64" spans="1:7" x14ac:dyDescent="0.3">
      <c r="A64" s="149">
        <v>63</v>
      </c>
      <c r="B64" s="94">
        <v>800051</v>
      </c>
      <c r="C64" s="95" t="s">
        <v>108</v>
      </c>
      <c r="D64" s="95" t="s">
        <v>67</v>
      </c>
      <c r="E64" s="95">
        <v>12</v>
      </c>
      <c r="F64" s="96"/>
      <c r="G64" s="96">
        <v>12.88</v>
      </c>
    </row>
    <row r="65" spans="1:7" x14ac:dyDescent="0.3">
      <c r="A65" s="149">
        <v>64</v>
      </c>
      <c r="B65" s="94">
        <v>800052</v>
      </c>
      <c r="C65" s="95" t="s">
        <v>108</v>
      </c>
      <c r="D65" s="95" t="s">
        <v>67</v>
      </c>
      <c r="E65" s="95">
        <v>12</v>
      </c>
      <c r="F65" s="96"/>
      <c r="G65" s="96">
        <v>13.1</v>
      </c>
    </row>
    <row r="66" spans="1:7" x14ac:dyDescent="0.3">
      <c r="A66" s="149">
        <v>65</v>
      </c>
      <c r="B66" s="94">
        <v>800053</v>
      </c>
      <c r="C66" s="95" t="s">
        <v>108</v>
      </c>
      <c r="D66" s="95" t="s">
        <v>67</v>
      </c>
      <c r="E66" s="95">
        <v>12</v>
      </c>
      <c r="F66" s="96"/>
      <c r="G66" s="96">
        <v>12.1</v>
      </c>
    </row>
    <row r="67" spans="1:7" x14ac:dyDescent="0.3">
      <c r="A67" s="149">
        <v>66</v>
      </c>
      <c r="B67" s="94">
        <v>800054</v>
      </c>
      <c r="C67" s="95" t="s">
        <v>108</v>
      </c>
      <c r="D67" s="95" t="s">
        <v>67</v>
      </c>
      <c r="E67" s="95">
        <v>12</v>
      </c>
      <c r="F67" s="96"/>
      <c r="G67" s="96">
        <v>13.8</v>
      </c>
    </row>
    <row r="68" spans="1:7" x14ac:dyDescent="0.3">
      <c r="A68" s="149">
        <v>67</v>
      </c>
      <c r="B68" s="94">
        <v>800055</v>
      </c>
      <c r="C68" s="95" t="s">
        <v>108</v>
      </c>
      <c r="D68" s="95" t="s">
        <v>67</v>
      </c>
      <c r="E68" s="95">
        <v>12</v>
      </c>
      <c r="F68" s="96"/>
      <c r="G68" s="96">
        <v>13.57</v>
      </c>
    </row>
    <row r="69" spans="1:7" x14ac:dyDescent="0.3">
      <c r="A69" s="149">
        <v>68</v>
      </c>
      <c r="B69" s="94">
        <v>800084</v>
      </c>
      <c r="C69" s="95" t="s">
        <v>108</v>
      </c>
      <c r="D69" s="95" t="s">
        <v>67</v>
      </c>
      <c r="E69" s="95">
        <v>12</v>
      </c>
      <c r="F69" s="96"/>
      <c r="G69" s="96">
        <v>13.17</v>
      </c>
    </row>
    <row r="70" spans="1:7" x14ac:dyDescent="0.3">
      <c r="A70" s="149">
        <v>69</v>
      </c>
      <c r="B70" s="94">
        <v>800086</v>
      </c>
      <c r="C70" s="95" t="s">
        <v>108</v>
      </c>
      <c r="D70" s="95" t="s">
        <v>67</v>
      </c>
      <c r="E70" s="95">
        <v>12</v>
      </c>
      <c r="F70" s="96"/>
      <c r="G70" s="96">
        <v>12.52</v>
      </c>
    </row>
    <row r="71" spans="1:7" x14ac:dyDescent="0.3">
      <c r="A71" s="149">
        <v>70</v>
      </c>
      <c r="B71" s="94">
        <v>800087</v>
      </c>
      <c r="C71" s="95" t="s">
        <v>108</v>
      </c>
      <c r="D71" s="95" t="s">
        <v>67</v>
      </c>
      <c r="E71" s="95">
        <v>12</v>
      </c>
      <c r="F71" s="96"/>
      <c r="G71" s="96">
        <v>12.92</v>
      </c>
    </row>
    <row r="72" spans="1:7" x14ac:dyDescent="0.3">
      <c r="A72" s="149">
        <v>71</v>
      </c>
      <c r="B72" s="94">
        <v>800091</v>
      </c>
      <c r="C72" s="95" t="s">
        <v>108</v>
      </c>
      <c r="D72" s="95" t="s">
        <v>67</v>
      </c>
      <c r="E72" s="95">
        <v>12</v>
      </c>
      <c r="F72" s="96"/>
      <c r="G72" s="96">
        <v>12.3</v>
      </c>
    </row>
    <row r="73" spans="1:7" x14ac:dyDescent="0.3">
      <c r="A73" s="149">
        <v>72</v>
      </c>
      <c r="B73" s="94">
        <v>800092</v>
      </c>
      <c r="C73" s="95" t="s">
        <v>108</v>
      </c>
      <c r="D73" s="95" t="s">
        <v>67</v>
      </c>
      <c r="E73" s="95">
        <v>12</v>
      </c>
      <c r="F73" s="96"/>
      <c r="G73" s="96">
        <v>13.42</v>
      </c>
    </row>
    <row r="74" spans="1:7" x14ac:dyDescent="0.3">
      <c r="A74" s="149">
        <v>73</v>
      </c>
      <c r="B74" s="94">
        <v>800093</v>
      </c>
      <c r="C74" s="95" t="s">
        <v>108</v>
      </c>
      <c r="D74" s="95" t="s">
        <v>67</v>
      </c>
      <c r="E74" s="95">
        <v>12</v>
      </c>
      <c r="F74" s="96"/>
      <c r="G74" s="96">
        <v>13.06</v>
      </c>
    </row>
    <row r="75" spans="1:7" x14ac:dyDescent="0.3">
      <c r="A75" s="149">
        <v>74</v>
      </c>
      <c r="B75" s="94">
        <v>800094</v>
      </c>
      <c r="C75" s="95" t="s">
        <v>108</v>
      </c>
      <c r="D75" s="95" t="s">
        <v>67</v>
      </c>
      <c r="E75" s="95">
        <v>12</v>
      </c>
      <c r="F75" s="96"/>
      <c r="G75" s="96">
        <v>13.98</v>
      </c>
    </row>
    <row r="76" spans="1:7" x14ac:dyDescent="0.3">
      <c r="A76" s="149">
        <v>75</v>
      </c>
      <c r="B76" s="94">
        <v>800095</v>
      </c>
      <c r="C76" s="95" t="s">
        <v>108</v>
      </c>
      <c r="D76" s="95" t="s">
        <v>67</v>
      </c>
      <c r="E76" s="95">
        <v>12</v>
      </c>
      <c r="F76" s="96"/>
      <c r="G76" s="96">
        <v>14.37</v>
      </c>
    </row>
    <row r="77" spans="1:7" x14ac:dyDescent="0.3">
      <c r="A77" s="149">
        <v>76</v>
      </c>
      <c r="B77" s="94">
        <v>800097</v>
      </c>
      <c r="C77" s="95" t="s">
        <v>108</v>
      </c>
      <c r="D77" s="95" t="s">
        <v>67</v>
      </c>
      <c r="E77" s="95">
        <v>12</v>
      </c>
      <c r="F77" s="96"/>
      <c r="G77" s="96">
        <v>13.23</v>
      </c>
    </row>
    <row r="78" spans="1:7" x14ac:dyDescent="0.3">
      <c r="A78" s="149">
        <v>77</v>
      </c>
      <c r="B78" s="94">
        <v>800035</v>
      </c>
      <c r="C78" s="95" t="s">
        <v>105</v>
      </c>
      <c r="D78" s="95" t="s">
        <v>68</v>
      </c>
      <c r="E78" s="95">
        <v>1517</v>
      </c>
      <c r="F78" s="96">
        <v>1724</v>
      </c>
      <c r="G78" s="96">
        <v>1603.75</v>
      </c>
    </row>
    <row r="79" spans="1:7" x14ac:dyDescent="0.3">
      <c r="A79" s="149">
        <v>78</v>
      </c>
      <c r="B79" s="94">
        <v>800045</v>
      </c>
      <c r="C79" s="95" t="s">
        <v>105</v>
      </c>
      <c r="D79" s="95" t="s">
        <v>68</v>
      </c>
      <c r="E79" s="95">
        <v>1517</v>
      </c>
      <c r="F79" s="96">
        <v>1724</v>
      </c>
      <c r="G79" s="96">
        <v>1670.92</v>
      </c>
    </row>
    <row r="80" spans="1:7" x14ac:dyDescent="0.3">
      <c r="A80" s="149">
        <v>79</v>
      </c>
      <c r="B80" s="94">
        <v>800046</v>
      </c>
      <c r="C80" s="95" t="s">
        <v>105</v>
      </c>
      <c r="D80" s="95" t="s">
        <v>68</v>
      </c>
      <c r="E80" s="95">
        <v>1517</v>
      </c>
      <c r="F80" s="96">
        <v>1724</v>
      </c>
      <c r="G80" s="96">
        <v>1646.01</v>
      </c>
    </row>
    <row r="81" spans="1:7" x14ac:dyDescent="0.3">
      <c r="A81" s="149">
        <v>80</v>
      </c>
      <c r="B81" s="94">
        <v>800049</v>
      </c>
      <c r="C81" s="95" t="s">
        <v>105</v>
      </c>
      <c r="D81" s="95" t="s">
        <v>68</v>
      </c>
      <c r="E81" s="95">
        <v>1517</v>
      </c>
      <c r="F81" s="96">
        <v>1724</v>
      </c>
      <c r="G81" s="96">
        <v>1612.48</v>
      </c>
    </row>
    <row r="82" spans="1:7" x14ac:dyDescent="0.3">
      <c r="A82" s="149">
        <v>81</v>
      </c>
      <c r="B82" s="94">
        <v>800050</v>
      </c>
      <c r="C82" s="95" t="s">
        <v>105</v>
      </c>
      <c r="D82" s="95" t="s">
        <v>68</v>
      </c>
      <c r="E82" s="95">
        <v>1517</v>
      </c>
      <c r="F82" s="96">
        <v>1724</v>
      </c>
      <c r="G82" s="96">
        <v>1607.73</v>
      </c>
    </row>
    <row r="83" spans="1:7" x14ac:dyDescent="0.3">
      <c r="A83" s="149">
        <v>82</v>
      </c>
      <c r="B83" s="94">
        <v>800051</v>
      </c>
      <c r="C83" s="95" t="s">
        <v>105</v>
      </c>
      <c r="D83" s="95" t="s">
        <v>68</v>
      </c>
      <c r="E83" s="95">
        <v>1517</v>
      </c>
      <c r="F83" s="96">
        <v>1724</v>
      </c>
      <c r="G83" s="96">
        <v>1639.56</v>
      </c>
    </row>
    <row r="84" spans="1:7" x14ac:dyDescent="0.3">
      <c r="A84" s="149">
        <v>83</v>
      </c>
      <c r="B84" s="94">
        <v>800052</v>
      </c>
      <c r="C84" s="95" t="s">
        <v>105</v>
      </c>
      <c r="D84" s="95" t="s">
        <v>68</v>
      </c>
      <c r="E84" s="95">
        <v>1517</v>
      </c>
      <c r="F84" s="96">
        <v>1724</v>
      </c>
      <c r="G84" s="96">
        <v>1589.44</v>
      </c>
    </row>
    <row r="85" spans="1:7" x14ac:dyDescent="0.3">
      <c r="A85" s="149">
        <v>84</v>
      </c>
      <c r="B85" s="94">
        <v>800053</v>
      </c>
      <c r="C85" s="95" t="s">
        <v>105</v>
      </c>
      <c r="D85" s="95" t="s">
        <v>68</v>
      </c>
      <c r="E85" s="95">
        <v>1517</v>
      </c>
      <c r="F85" s="96">
        <v>1724</v>
      </c>
      <c r="G85" s="96">
        <v>1583.97</v>
      </c>
    </row>
    <row r="86" spans="1:7" x14ac:dyDescent="0.3">
      <c r="A86" s="149">
        <v>85</v>
      </c>
      <c r="B86" s="94">
        <v>800054</v>
      </c>
      <c r="C86" s="95" t="s">
        <v>105</v>
      </c>
      <c r="D86" s="95" t="s">
        <v>68</v>
      </c>
      <c r="E86" s="95">
        <v>1517</v>
      </c>
      <c r="F86" s="96">
        <v>1724</v>
      </c>
      <c r="G86" s="96">
        <v>1538.45</v>
      </c>
    </row>
    <row r="87" spans="1:7" x14ac:dyDescent="0.3">
      <c r="A87" s="149">
        <v>86</v>
      </c>
      <c r="B87" s="94">
        <v>800055</v>
      </c>
      <c r="C87" s="95" t="s">
        <v>105</v>
      </c>
      <c r="D87" s="95" t="s">
        <v>68</v>
      </c>
      <c r="E87" s="95">
        <v>1517</v>
      </c>
      <c r="F87" s="96">
        <v>1724</v>
      </c>
      <c r="G87" s="96">
        <v>1618.19</v>
      </c>
    </row>
    <row r="88" spans="1:7" x14ac:dyDescent="0.3">
      <c r="A88" s="149">
        <v>87</v>
      </c>
      <c r="B88" s="94">
        <v>800084</v>
      </c>
      <c r="C88" s="95" t="s">
        <v>105</v>
      </c>
      <c r="D88" s="95" t="s">
        <v>68</v>
      </c>
      <c r="E88" s="95">
        <v>1517</v>
      </c>
      <c r="F88" s="96">
        <v>1724</v>
      </c>
      <c r="G88" s="96">
        <v>1617.26</v>
      </c>
    </row>
    <row r="89" spans="1:7" x14ac:dyDescent="0.3">
      <c r="A89" s="149">
        <v>88</v>
      </c>
      <c r="B89" s="94">
        <v>800086</v>
      </c>
      <c r="C89" s="95" t="s">
        <v>105</v>
      </c>
      <c r="D89" s="95" t="s">
        <v>68</v>
      </c>
      <c r="E89" s="95">
        <v>1517</v>
      </c>
      <c r="F89" s="96">
        <v>1724</v>
      </c>
      <c r="G89" s="96">
        <v>1573.44</v>
      </c>
    </row>
    <row r="90" spans="1:7" x14ac:dyDescent="0.3">
      <c r="A90" s="149">
        <v>89</v>
      </c>
      <c r="B90" s="94">
        <v>800087</v>
      </c>
      <c r="C90" s="95" t="s">
        <v>105</v>
      </c>
      <c r="D90" s="95" t="s">
        <v>68</v>
      </c>
      <c r="E90" s="95">
        <v>1517</v>
      </c>
      <c r="F90" s="96">
        <v>1724</v>
      </c>
      <c r="G90" s="96">
        <v>1624.3</v>
      </c>
    </row>
    <row r="91" spans="1:7" x14ac:dyDescent="0.3">
      <c r="A91" s="149">
        <v>90</v>
      </c>
      <c r="B91" s="94">
        <v>800091</v>
      </c>
      <c r="C91" s="95" t="s">
        <v>105</v>
      </c>
      <c r="D91" s="95" t="s">
        <v>68</v>
      </c>
      <c r="E91" s="95">
        <v>1517</v>
      </c>
      <c r="F91" s="96">
        <v>1724</v>
      </c>
      <c r="G91" s="96">
        <v>1580.73</v>
      </c>
    </row>
    <row r="92" spans="1:7" x14ac:dyDescent="0.3">
      <c r="A92" s="149">
        <v>91</v>
      </c>
      <c r="B92" s="94">
        <v>800092</v>
      </c>
      <c r="C92" s="95" t="s">
        <v>105</v>
      </c>
      <c r="D92" s="95" t="s">
        <v>68</v>
      </c>
      <c r="E92" s="95">
        <v>1517</v>
      </c>
      <c r="F92" s="96">
        <v>1724</v>
      </c>
      <c r="G92" s="96">
        <v>1578.82</v>
      </c>
    </row>
    <row r="93" spans="1:7" x14ac:dyDescent="0.3">
      <c r="A93" s="149">
        <v>92</v>
      </c>
      <c r="B93" s="94">
        <v>800093</v>
      </c>
      <c r="C93" s="95" t="s">
        <v>105</v>
      </c>
      <c r="D93" s="95" t="s">
        <v>68</v>
      </c>
      <c r="E93" s="95">
        <v>1517</v>
      </c>
      <c r="F93" s="96">
        <v>1724</v>
      </c>
      <c r="G93" s="96">
        <v>1587.12</v>
      </c>
    </row>
    <row r="94" spans="1:7" x14ac:dyDescent="0.3">
      <c r="A94" s="149">
        <v>93</v>
      </c>
      <c r="B94" s="94">
        <v>800094</v>
      </c>
      <c r="C94" s="95" t="s">
        <v>105</v>
      </c>
      <c r="D94" s="95" t="s">
        <v>68</v>
      </c>
      <c r="E94" s="95">
        <v>1517</v>
      </c>
      <c r="F94" s="96">
        <v>1724</v>
      </c>
      <c r="G94" s="96">
        <v>1561.33</v>
      </c>
    </row>
    <row r="95" spans="1:7" x14ac:dyDescent="0.3">
      <c r="A95" s="149">
        <v>94</v>
      </c>
      <c r="B95" s="94">
        <v>800095</v>
      </c>
      <c r="C95" s="95" t="s">
        <v>105</v>
      </c>
      <c r="D95" s="95" t="s">
        <v>68</v>
      </c>
      <c r="E95" s="95">
        <v>1517</v>
      </c>
      <c r="F95" s="96">
        <v>1724</v>
      </c>
      <c r="G95" s="96">
        <v>1598.93</v>
      </c>
    </row>
    <row r="96" spans="1:7" x14ac:dyDescent="0.3">
      <c r="A96" s="149">
        <v>95</v>
      </c>
      <c r="B96" s="94">
        <v>800097</v>
      </c>
      <c r="C96" s="95" t="s">
        <v>105</v>
      </c>
      <c r="D96" s="95" t="s">
        <v>68</v>
      </c>
      <c r="E96" s="95">
        <v>1517</v>
      </c>
      <c r="F96" s="96">
        <v>1724</v>
      </c>
      <c r="G96" s="96">
        <v>1600.51</v>
      </c>
    </row>
    <row r="97" spans="1:7" x14ac:dyDescent="0.3">
      <c r="A97" s="149">
        <v>96</v>
      </c>
      <c r="B97" s="94">
        <v>800035</v>
      </c>
      <c r="C97" s="95" t="s">
        <v>106</v>
      </c>
      <c r="D97" s="95" t="s">
        <v>68</v>
      </c>
      <c r="E97" s="95">
        <v>1310</v>
      </c>
      <c r="F97" s="96"/>
      <c r="G97" s="96">
        <v>1449.88</v>
      </c>
    </row>
    <row r="98" spans="1:7" x14ac:dyDescent="0.3">
      <c r="A98" s="149">
        <v>97</v>
      </c>
      <c r="B98" s="94">
        <v>800045</v>
      </c>
      <c r="C98" s="95" t="s">
        <v>106</v>
      </c>
      <c r="D98" s="95" t="s">
        <v>68</v>
      </c>
      <c r="E98" s="95">
        <v>1310</v>
      </c>
      <c r="F98" s="96"/>
      <c r="G98" s="96">
        <v>1524.71</v>
      </c>
    </row>
    <row r="99" spans="1:7" x14ac:dyDescent="0.3">
      <c r="A99" s="149">
        <v>98</v>
      </c>
      <c r="B99" s="94">
        <v>800046</v>
      </c>
      <c r="C99" s="95" t="s">
        <v>106</v>
      </c>
      <c r="D99" s="95" t="s">
        <v>68</v>
      </c>
      <c r="E99" s="95">
        <v>1310</v>
      </c>
      <c r="F99" s="96"/>
      <c r="G99" s="96">
        <v>1506.39</v>
      </c>
    </row>
    <row r="100" spans="1:7" x14ac:dyDescent="0.3">
      <c r="A100" s="149">
        <v>99</v>
      </c>
      <c r="B100" s="94">
        <v>800049</v>
      </c>
      <c r="C100" s="95" t="s">
        <v>106</v>
      </c>
      <c r="D100" s="95" t="s">
        <v>68</v>
      </c>
      <c r="E100" s="95">
        <v>1310</v>
      </c>
      <c r="F100" s="96"/>
      <c r="G100" s="96">
        <v>1482.54</v>
      </c>
    </row>
    <row r="101" spans="1:7" x14ac:dyDescent="0.3">
      <c r="A101" s="149">
        <v>100</v>
      </c>
      <c r="B101" s="94">
        <v>800050</v>
      </c>
      <c r="C101" s="95" t="s">
        <v>106</v>
      </c>
      <c r="D101" s="95" t="s">
        <v>68</v>
      </c>
      <c r="E101" s="95">
        <v>1310</v>
      </c>
      <c r="F101" s="96"/>
      <c r="G101" s="96">
        <v>1449.06</v>
      </c>
    </row>
    <row r="102" spans="1:7" x14ac:dyDescent="0.3">
      <c r="A102" s="149">
        <v>101</v>
      </c>
      <c r="B102" s="94">
        <v>800051</v>
      </c>
      <c r="C102" s="95" t="s">
        <v>106</v>
      </c>
      <c r="D102" s="95" t="s">
        <v>68</v>
      </c>
      <c r="E102" s="95">
        <v>1310</v>
      </c>
      <c r="F102" s="96"/>
      <c r="G102" s="96">
        <v>1504.76</v>
      </c>
    </row>
    <row r="103" spans="1:7" x14ac:dyDescent="0.3">
      <c r="A103" s="149">
        <v>102</v>
      </c>
      <c r="B103" s="94">
        <v>800052</v>
      </c>
      <c r="C103" s="95" t="s">
        <v>106</v>
      </c>
      <c r="D103" s="95" t="s">
        <v>68</v>
      </c>
      <c r="E103" s="95">
        <v>1310</v>
      </c>
      <c r="F103" s="96"/>
      <c r="G103" s="96">
        <v>1473.57</v>
      </c>
    </row>
    <row r="104" spans="1:7" x14ac:dyDescent="0.3">
      <c r="A104" s="149">
        <v>103</v>
      </c>
      <c r="B104" s="94">
        <v>800053</v>
      </c>
      <c r="C104" s="95" t="s">
        <v>106</v>
      </c>
      <c r="D104" s="95" t="s">
        <v>68</v>
      </c>
      <c r="E104" s="95">
        <v>1310</v>
      </c>
      <c r="F104" s="96"/>
      <c r="G104" s="96">
        <v>1461.34</v>
      </c>
    </row>
    <row r="105" spans="1:7" x14ac:dyDescent="0.3">
      <c r="A105" s="149">
        <v>104</v>
      </c>
      <c r="B105" s="94">
        <v>800054</v>
      </c>
      <c r="C105" s="95" t="s">
        <v>106</v>
      </c>
      <c r="D105" s="95" t="s">
        <v>68</v>
      </c>
      <c r="E105" s="95">
        <v>1310</v>
      </c>
      <c r="F105" s="96"/>
      <c r="G105" s="96">
        <v>1428.64</v>
      </c>
    </row>
    <row r="106" spans="1:7" x14ac:dyDescent="0.3">
      <c r="A106" s="149">
        <v>105</v>
      </c>
      <c r="B106" s="94">
        <v>800055</v>
      </c>
      <c r="C106" s="95" t="s">
        <v>106</v>
      </c>
      <c r="D106" s="95" t="s">
        <v>68</v>
      </c>
      <c r="E106" s="95">
        <v>1310</v>
      </c>
      <c r="F106" s="96"/>
      <c r="G106" s="96">
        <v>1448.38</v>
      </c>
    </row>
    <row r="107" spans="1:7" x14ac:dyDescent="0.3">
      <c r="A107" s="149">
        <v>106</v>
      </c>
      <c r="B107" s="94">
        <v>800084</v>
      </c>
      <c r="C107" s="95" t="s">
        <v>106</v>
      </c>
      <c r="D107" s="95" t="s">
        <v>68</v>
      </c>
      <c r="E107" s="95">
        <v>1310</v>
      </c>
      <c r="F107" s="96"/>
      <c r="G107" s="96">
        <v>1496.81</v>
      </c>
    </row>
    <row r="108" spans="1:7" x14ac:dyDescent="0.3">
      <c r="A108" s="149">
        <v>107</v>
      </c>
      <c r="B108" s="94">
        <v>800086</v>
      </c>
      <c r="C108" s="95" t="s">
        <v>106</v>
      </c>
      <c r="D108" s="95" t="s">
        <v>68</v>
      </c>
      <c r="E108" s="95">
        <v>1310</v>
      </c>
      <c r="F108" s="96"/>
      <c r="G108" s="96">
        <v>1451.14</v>
      </c>
    </row>
    <row r="109" spans="1:7" x14ac:dyDescent="0.3">
      <c r="A109" s="149">
        <v>108</v>
      </c>
      <c r="B109" s="94">
        <v>800087</v>
      </c>
      <c r="C109" s="95" t="s">
        <v>106</v>
      </c>
      <c r="D109" s="95" t="s">
        <v>68</v>
      </c>
      <c r="E109" s="95">
        <v>1310</v>
      </c>
      <c r="F109" s="96"/>
      <c r="G109" s="96">
        <v>1490.03</v>
      </c>
    </row>
    <row r="110" spans="1:7" x14ac:dyDescent="0.3">
      <c r="A110" s="149">
        <v>109</v>
      </c>
      <c r="B110" s="94">
        <v>800091</v>
      </c>
      <c r="C110" s="95" t="s">
        <v>106</v>
      </c>
      <c r="D110" s="95" t="s">
        <v>68</v>
      </c>
      <c r="E110" s="95">
        <v>1310</v>
      </c>
      <c r="F110" s="96"/>
      <c r="G110" s="96">
        <v>1463.79</v>
      </c>
    </row>
    <row r="111" spans="1:7" x14ac:dyDescent="0.3">
      <c r="A111" s="149">
        <v>110</v>
      </c>
      <c r="B111" s="94">
        <v>800092</v>
      </c>
      <c r="C111" s="95" t="s">
        <v>106</v>
      </c>
      <c r="D111" s="95" t="s">
        <v>68</v>
      </c>
      <c r="E111" s="95">
        <v>1310</v>
      </c>
      <c r="F111" s="96"/>
      <c r="G111" s="96">
        <v>1463.19</v>
      </c>
    </row>
    <row r="112" spans="1:7" x14ac:dyDescent="0.3">
      <c r="A112" s="149">
        <v>111</v>
      </c>
      <c r="B112" s="94">
        <v>800093</v>
      </c>
      <c r="C112" s="95" t="s">
        <v>106</v>
      </c>
      <c r="D112" s="95" t="s">
        <v>68</v>
      </c>
      <c r="E112" s="95">
        <v>1310</v>
      </c>
      <c r="F112" s="96"/>
      <c r="G112" s="96">
        <v>1462.04</v>
      </c>
    </row>
    <row r="113" spans="1:7" x14ac:dyDescent="0.3">
      <c r="A113" s="149">
        <v>112</v>
      </c>
      <c r="B113" s="94">
        <v>800094</v>
      </c>
      <c r="C113" s="95" t="s">
        <v>106</v>
      </c>
      <c r="D113" s="95" t="s">
        <v>68</v>
      </c>
      <c r="E113" s="95">
        <v>1310</v>
      </c>
      <c r="F113" s="96"/>
      <c r="G113" s="96">
        <v>1440.99</v>
      </c>
    </row>
    <row r="114" spans="1:7" x14ac:dyDescent="0.3">
      <c r="A114" s="149">
        <v>113</v>
      </c>
      <c r="B114" s="94">
        <v>800095</v>
      </c>
      <c r="C114" s="95" t="s">
        <v>106</v>
      </c>
      <c r="D114" s="95" t="s">
        <v>68</v>
      </c>
      <c r="E114" s="95">
        <v>1310</v>
      </c>
      <c r="F114" s="96"/>
      <c r="G114" s="96">
        <v>1439.12</v>
      </c>
    </row>
    <row r="115" spans="1:7" x14ac:dyDescent="0.3">
      <c r="A115" s="149">
        <v>114</v>
      </c>
      <c r="B115" s="94">
        <v>800097</v>
      </c>
      <c r="C115" s="95" t="s">
        <v>106</v>
      </c>
      <c r="D115" s="95" t="s">
        <v>68</v>
      </c>
      <c r="E115" s="95">
        <v>1310</v>
      </c>
      <c r="F115" s="96"/>
      <c r="G115" s="96">
        <v>1450.13</v>
      </c>
    </row>
    <row r="116" spans="1:7" x14ac:dyDescent="0.3">
      <c r="A116" s="149">
        <v>115</v>
      </c>
      <c r="B116" s="94">
        <v>800035</v>
      </c>
      <c r="C116" s="95" t="s">
        <v>107</v>
      </c>
      <c r="D116" s="95" t="s">
        <v>68</v>
      </c>
      <c r="E116" s="95">
        <v>30</v>
      </c>
      <c r="F116" s="96"/>
      <c r="G116" s="96">
        <v>53.42</v>
      </c>
    </row>
    <row r="117" spans="1:7" x14ac:dyDescent="0.3">
      <c r="A117" s="149">
        <v>116</v>
      </c>
      <c r="B117" s="94">
        <v>800045</v>
      </c>
      <c r="C117" s="95" t="s">
        <v>107</v>
      </c>
      <c r="D117" s="95" t="s">
        <v>68</v>
      </c>
      <c r="E117" s="95">
        <v>30</v>
      </c>
      <c r="F117" s="96"/>
      <c r="G117" s="96">
        <v>38.69</v>
      </c>
    </row>
    <row r="118" spans="1:7" x14ac:dyDescent="0.3">
      <c r="A118" s="149">
        <v>117</v>
      </c>
      <c r="B118" s="94">
        <v>800046</v>
      </c>
      <c r="C118" s="95" t="s">
        <v>107</v>
      </c>
      <c r="D118" s="95" t="s">
        <v>68</v>
      </c>
      <c r="E118" s="95">
        <v>30</v>
      </c>
      <c r="F118" s="96"/>
      <c r="G118" s="96">
        <v>36</v>
      </c>
    </row>
    <row r="119" spans="1:7" x14ac:dyDescent="0.3">
      <c r="A119" s="149">
        <v>118</v>
      </c>
      <c r="B119" s="94">
        <v>800049</v>
      </c>
      <c r="C119" s="95" t="s">
        <v>107</v>
      </c>
      <c r="D119" s="95" t="s">
        <v>68</v>
      </c>
      <c r="E119" s="95">
        <v>30</v>
      </c>
      <c r="F119" s="96"/>
      <c r="G119" s="96">
        <v>36.51</v>
      </c>
    </row>
    <row r="120" spans="1:7" x14ac:dyDescent="0.3">
      <c r="A120" s="149">
        <v>119</v>
      </c>
      <c r="B120" s="94">
        <v>800050</v>
      </c>
      <c r="C120" s="95" t="s">
        <v>107</v>
      </c>
      <c r="D120" s="95" t="s">
        <v>68</v>
      </c>
      <c r="E120" s="95">
        <v>30</v>
      </c>
      <c r="F120" s="96"/>
      <c r="G120" s="96">
        <v>36.53</v>
      </c>
    </row>
    <row r="121" spans="1:7" x14ac:dyDescent="0.3">
      <c r="A121" s="149">
        <v>120</v>
      </c>
      <c r="B121" s="94">
        <v>800051</v>
      </c>
      <c r="C121" s="95" t="s">
        <v>107</v>
      </c>
      <c r="D121" s="95" t="s">
        <v>68</v>
      </c>
      <c r="E121" s="95">
        <v>30</v>
      </c>
      <c r="F121" s="96"/>
      <c r="G121" s="96">
        <v>35.119999999999997</v>
      </c>
    </row>
    <row r="122" spans="1:7" x14ac:dyDescent="0.3">
      <c r="A122" s="149">
        <v>121</v>
      </c>
      <c r="B122" s="94">
        <v>800052</v>
      </c>
      <c r="C122" s="95" t="s">
        <v>107</v>
      </c>
      <c r="D122" s="95" t="s">
        <v>68</v>
      </c>
      <c r="E122" s="95">
        <v>30</v>
      </c>
      <c r="F122" s="96"/>
      <c r="G122" s="96">
        <v>44</v>
      </c>
    </row>
    <row r="123" spans="1:7" x14ac:dyDescent="0.3">
      <c r="A123" s="149">
        <v>122</v>
      </c>
      <c r="B123" s="94">
        <v>800053</v>
      </c>
      <c r="C123" s="95" t="s">
        <v>107</v>
      </c>
      <c r="D123" s="95" t="s">
        <v>68</v>
      </c>
      <c r="E123" s="95">
        <v>30</v>
      </c>
      <c r="F123" s="96"/>
      <c r="G123" s="96">
        <v>40.25</v>
      </c>
    </row>
    <row r="124" spans="1:7" x14ac:dyDescent="0.3">
      <c r="A124" s="149">
        <v>123</v>
      </c>
      <c r="B124" s="94">
        <v>800054</v>
      </c>
      <c r="C124" s="95" t="s">
        <v>107</v>
      </c>
      <c r="D124" s="95" t="s">
        <v>68</v>
      </c>
      <c r="E124" s="95">
        <v>30</v>
      </c>
      <c r="F124" s="96"/>
      <c r="G124" s="96">
        <v>39.130000000000003</v>
      </c>
    </row>
    <row r="125" spans="1:7" x14ac:dyDescent="0.3">
      <c r="A125" s="149">
        <v>124</v>
      </c>
      <c r="B125" s="94">
        <v>800055</v>
      </c>
      <c r="C125" s="95" t="s">
        <v>107</v>
      </c>
      <c r="D125" s="95" t="s">
        <v>68</v>
      </c>
      <c r="E125" s="95">
        <v>30</v>
      </c>
      <c r="F125" s="96"/>
      <c r="G125" s="96">
        <v>45.43</v>
      </c>
    </row>
    <row r="126" spans="1:7" x14ac:dyDescent="0.3">
      <c r="A126" s="149">
        <v>125</v>
      </c>
      <c r="B126" s="94">
        <v>800084</v>
      </c>
      <c r="C126" s="95" t="s">
        <v>107</v>
      </c>
      <c r="D126" s="95" t="s">
        <v>68</v>
      </c>
      <c r="E126" s="95">
        <v>30</v>
      </c>
      <c r="F126" s="96"/>
      <c r="G126" s="96">
        <v>42.12</v>
      </c>
    </row>
    <row r="127" spans="1:7" x14ac:dyDescent="0.3">
      <c r="A127" s="149">
        <v>126</v>
      </c>
      <c r="B127" s="94">
        <v>800086</v>
      </c>
      <c r="C127" s="95" t="s">
        <v>107</v>
      </c>
      <c r="D127" s="95" t="s">
        <v>68</v>
      </c>
      <c r="E127" s="95">
        <v>30</v>
      </c>
      <c r="F127" s="96"/>
      <c r="G127" s="96">
        <v>39.1</v>
      </c>
    </row>
    <row r="128" spans="1:7" x14ac:dyDescent="0.3">
      <c r="A128" s="149">
        <v>127</v>
      </c>
      <c r="B128" s="94">
        <v>800087</v>
      </c>
      <c r="C128" s="95" t="s">
        <v>107</v>
      </c>
      <c r="D128" s="95" t="s">
        <v>68</v>
      </c>
      <c r="E128" s="95">
        <v>30</v>
      </c>
      <c r="F128" s="96"/>
      <c r="G128" s="96">
        <v>35.119999999999997</v>
      </c>
    </row>
    <row r="129" spans="1:7" x14ac:dyDescent="0.3">
      <c r="A129" s="149">
        <v>128</v>
      </c>
      <c r="B129" s="94">
        <v>800091</v>
      </c>
      <c r="C129" s="95" t="s">
        <v>107</v>
      </c>
      <c r="D129" s="95" t="s">
        <v>68</v>
      </c>
      <c r="E129" s="95">
        <v>30</v>
      </c>
      <c r="F129" s="96"/>
      <c r="G129" s="96">
        <v>39.83</v>
      </c>
    </row>
    <row r="130" spans="1:7" x14ac:dyDescent="0.3">
      <c r="A130" s="149">
        <v>129</v>
      </c>
      <c r="B130" s="94">
        <v>800092</v>
      </c>
      <c r="C130" s="95" t="s">
        <v>107</v>
      </c>
      <c r="D130" s="95" t="s">
        <v>68</v>
      </c>
      <c r="E130" s="95">
        <v>30</v>
      </c>
      <c r="F130" s="96"/>
      <c r="G130" s="96">
        <v>45.61</v>
      </c>
    </row>
    <row r="131" spans="1:7" x14ac:dyDescent="0.3">
      <c r="A131" s="149">
        <v>130</v>
      </c>
      <c r="B131" s="94">
        <v>800093</v>
      </c>
      <c r="C131" s="95" t="s">
        <v>107</v>
      </c>
      <c r="D131" s="95" t="s">
        <v>68</v>
      </c>
      <c r="E131" s="95">
        <v>30</v>
      </c>
      <c r="F131" s="96"/>
      <c r="G131" s="96">
        <v>45.37</v>
      </c>
    </row>
    <row r="132" spans="1:7" x14ac:dyDescent="0.3">
      <c r="A132" s="149">
        <v>131</v>
      </c>
      <c r="B132" s="94">
        <v>800094</v>
      </c>
      <c r="C132" s="95" t="s">
        <v>107</v>
      </c>
      <c r="D132" s="95" t="s">
        <v>68</v>
      </c>
      <c r="E132" s="95">
        <v>30</v>
      </c>
      <c r="F132" s="96"/>
      <c r="G132" s="96">
        <v>39.78</v>
      </c>
    </row>
    <row r="133" spans="1:7" x14ac:dyDescent="0.3">
      <c r="A133" s="149">
        <v>132</v>
      </c>
      <c r="B133" s="94">
        <v>800095</v>
      </c>
      <c r="C133" s="95" t="s">
        <v>107</v>
      </c>
      <c r="D133" s="95" t="s">
        <v>68</v>
      </c>
      <c r="E133" s="95">
        <v>30</v>
      </c>
      <c r="F133" s="96"/>
      <c r="G133" s="96">
        <v>42.73</v>
      </c>
    </row>
    <row r="134" spans="1:7" x14ac:dyDescent="0.3">
      <c r="A134" s="149">
        <v>133</v>
      </c>
      <c r="B134" s="94">
        <v>800097</v>
      </c>
      <c r="C134" s="95" t="s">
        <v>107</v>
      </c>
      <c r="D134" s="95" t="s">
        <v>68</v>
      </c>
      <c r="E134" s="95">
        <v>30</v>
      </c>
      <c r="F134" s="96"/>
      <c r="G134" s="96">
        <v>42.84</v>
      </c>
    </row>
    <row r="135" spans="1:7" x14ac:dyDescent="0.3">
      <c r="A135" s="149">
        <v>134</v>
      </c>
      <c r="B135" s="94">
        <v>800035</v>
      </c>
      <c r="C135" s="95" t="s">
        <v>108</v>
      </c>
      <c r="D135" s="95" t="s">
        <v>68</v>
      </c>
      <c r="E135" s="95">
        <v>9</v>
      </c>
      <c r="F135" s="96"/>
      <c r="G135" s="96">
        <v>14.76</v>
      </c>
    </row>
    <row r="136" spans="1:7" x14ac:dyDescent="0.3">
      <c r="A136" s="149">
        <v>135</v>
      </c>
      <c r="B136" s="94">
        <v>800045</v>
      </c>
      <c r="C136" s="95" t="s">
        <v>108</v>
      </c>
      <c r="D136" s="95" t="s">
        <v>68</v>
      </c>
      <c r="E136" s="95">
        <v>9</v>
      </c>
      <c r="F136" s="96"/>
      <c r="G136" s="96">
        <v>13.15</v>
      </c>
    </row>
    <row r="137" spans="1:7" x14ac:dyDescent="0.3">
      <c r="A137" s="149">
        <v>136</v>
      </c>
      <c r="B137" s="94">
        <v>800046</v>
      </c>
      <c r="C137" s="95" t="s">
        <v>108</v>
      </c>
      <c r="D137" s="95" t="s">
        <v>68</v>
      </c>
      <c r="E137" s="95">
        <v>9</v>
      </c>
      <c r="F137" s="96"/>
      <c r="G137" s="96">
        <v>12.55</v>
      </c>
    </row>
    <row r="138" spans="1:7" x14ac:dyDescent="0.3">
      <c r="A138" s="149">
        <v>137</v>
      </c>
      <c r="B138" s="94">
        <v>800049</v>
      </c>
      <c r="C138" s="95" t="s">
        <v>108</v>
      </c>
      <c r="D138" s="95" t="s">
        <v>68</v>
      </c>
      <c r="E138" s="95">
        <v>9</v>
      </c>
      <c r="F138" s="96"/>
      <c r="G138" s="96">
        <v>11.07</v>
      </c>
    </row>
    <row r="139" spans="1:7" x14ac:dyDescent="0.3">
      <c r="A139" s="149">
        <v>138</v>
      </c>
      <c r="B139" s="94">
        <v>800050</v>
      </c>
      <c r="C139" s="95" t="s">
        <v>108</v>
      </c>
      <c r="D139" s="95" t="s">
        <v>68</v>
      </c>
      <c r="E139" s="95">
        <v>9</v>
      </c>
      <c r="F139" s="96"/>
      <c r="G139" s="96">
        <v>10.41</v>
      </c>
    </row>
    <row r="140" spans="1:7" x14ac:dyDescent="0.3">
      <c r="A140" s="149">
        <v>139</v>
      </c>
      <c r="B140" s="94">
        <v>800051</v>
      </c>
      <c r="C140" s="95" t="s">
        <v>108</v>
      </c>
      <c r="D140" s="95" t="s">
        <v>68</v>
      </c>
      <c r="E140" s="95">
        <v>9</v>
      </c>
      <c r="F140" s="96"/>
      <c r="G140" s="96">
        <v>12.12</v>
      </c>
    </row>
    <row r="141" spans="1:7" x14ac:dyDescent="0.3">
      <c r="A141" s="149">
        <v>140</v>
      </c>
      <c r="B141" s="94">
        <v>800052</v>
      </c>
      <c r="C141" s="95" t="s">
        <v>108</v>
      </c>
      <c r="D141" s="95" t="s">
        <v>68</v>
      </c>
      <c r="E141" s="95">
        <v>9</v>
      </c>
      <c r="F141" s="96"/>
      <c r="G141" s="96">
        <v>10.5</v>
      </c>
    </row>
    <row r="142" spans="1:7" x14ac:dyDescent="0.3">
      <c r="A142" s="149">
        <v>141</v>
      </c>
      <c r="B142" s="94">
        <v>800053</v>
      </c>
      <c r="C142" s="95" t="s">
        <v>108</v>
      </c>
      <c r="D142" s="95" t="s">
        <v>68</v>
      </c>
      <c r="E142" s="95">
        <v>9</v>
      </c>
      <c r="F142" s="96"/>
      <c r="G142" s="96">
        <v>10.92</v>
      </c>
    </row>
    <row r="143" spans="1:7" x14ac:dyDescent="0.3">
      <c r="A143" s="149">
        <v>142</v>
      </c>
      <c r="B143" s="94">
        <v>800054</v>
      </c>
      <c r="C143" s="95" t="s">
        <v>108</v>
      </c>
      <c r="D143" s="95" t="s">
        <v>68</v>
      </c>
      <c r="E143" s="95">
        <v>9</v>
      </c>
      <c r="F143" s="96"/>
      <c r="G143" s="96">
        <v>10.76</v>
      </c>
    </row>
    <row r="144" spans="1:7" x14ac:dyDescent="0.3">
      <c r="A144" s="149">
        <v>143</v>
      </c>
      <c r="B144" s="94">
        <v>800055</v>
      </c>
      <c r="C144" s="95" t="s">
        <v>108</v>
      </c>
      <c r="D144" s="95" t="s">
        <v>68</v>
      </c>
      <c r="E144" s="95">
        <v>9</v>
      </c>
      <c r="F144" s="96"/>
      <c r="G144" s="96">
        <v>11.2</v>
      </c>
    </row>
    <row r="145" spans="1:7" x14ac:dyDescent="0.3">
      <c r="A145" s="149">
        <v>144</v>
      </c>
      <c r="B145" s="94">
        <v>800084</v>
      </c>
      <c r="C145" s="95" t="s">
        <v>108</v>
      </c>
      <c r="D145" s="95" t="s">
        <v>68</v>
      </c>
      <c r="E145" s="95">
        <v>9</v>
      </c>
      <c r="F145" s="96"/>
      <c r="G145" s="96">
        <v>12.92</v>
      </c>
    </row>
    <row r="146" spans="1:7" x14ac:dyDescent="0.3">
      <c r="A146" s="149">
        <v>145</v>
      </c>
      <c r="B146" s="94">
        <v>800086</v>
      </c>
      <c r="C146" s="95" t="s">
        <v>108</v>
      </c>
      <c r="D146" s="95" t="s">
        <v>68</v>
      </c>
      <c r="E146" s="95">
        <v>9</v>
      </c>
      <c r="F146" s="96"/>
      <c r="G146" s="96">
        <v>10.76</v>
      </c>
    </row>
    <row r="147" spans="1:7" x14ac:dyDescent="0.3">
      <c r="A147" s="149">
        <v>146</v>
      </c>
      <c r="B147" s="94">
        <v>800087</v>
      </c>
      <c r="C147" s="95" t="s">
        <v>108</v>
      </c>
      <c r="D147" s="95" t="s">
        <v>68</v>
      </c>
      <c r="E147" s="95">
        <v>9</v>
      </c>
      <c r="F147" s="96"/>
      <c r="G147" s="96">
        <v>9.9600000000000009</v>
      </c>
    </row>
    <row r="148" spans="1:7" x14ac:dyDescent="0.3">
      <c r="A148" s="149">
        <v>147</v>
      </c>
      <c r="B148" s="94">
        <v>800091</v>
      </c>
      <c r="C148" s="95" t="s">
        <v>108</v>
      </c>
      <c r="D148" s="95" t="s">
        <v>68</v>
      </c>
      <c r="E148" s="95">
        <v>9</v>
      </c>
      <c r="F148" s="96"/>
      <c r="G148" s="96">
        <v>11.28</v>
      </c>
    </row>
    <row r="149" spans="1:7" x14ac:dyDescent="0.3">
      <c r="A149" s="149">
        <v>148</v>
      </c>
      <c r="B149" s="94">
        <v>800092</v>
      </c>
      <c r="C149" s="95" t="s">
        <v>108</v>
      </c>
      <c r="D149" s="95" t="s">
        <v>68</v>
      </c>
      <c r="E149" s="95">
        <v>9</v>
      </c>
      <c r="F149" s="96"/>
      <c r="G149" s="96">
        <v>10.62</v>
      </c>
    </row>
    <row r="150" spans="1:7" x14ac:dyDescent="0.3">
      <c r="A150" s="149">
        <v>149</v>
      </c>
      <c r="B150" s="94">
        <v>800093</v>
      </c>
      <c r="C150" s="95" t="s">
        <v>108</v>
      </c>
      <c r="D150" s="95" t="s">
        <v>68</v>
      </c>
      <c r="E150" s="95">
        <v>9</v>
      </c>
      <c r="F150" s="96"/>
      <c r="G150" s="96">
        <v>12.6</v>
      </c>
    </row>
    <row r="151" spans="1:7" x14ac:dyDescent="0.3">
      <c r="A151" s="149">
        <v>150</v>
      </c>
      <c r="B151" s="94">
        <v>800094</v>
      </c>
      <c r="C151" s="95" t="s">
        <v>108</v>
      </c>
      <c r="D151" s="95" t="s">
        <v>68</v>
      </c>
      <c r="E151" s="95">
        <v>9</v>
      </c>
      <c r="F151" s="96"/>
      <c r="G151" s="96">
        <v>9.32</v>
      </c>
    </row>
    <row r="152" spans="1:7" x14ac:dyDescent="0.3">
      <c r="A152" s="149">
        <v>151</v>
      </c>
      <c r="B152" s="94">
        <v>800095</v>
      </c>
      <c r="C152" s="95" t="s">
        <v>108</v>
      </c>
      <c r="D152" s="95" t="s">
        <v>68</v>
      </c>
      <c r="E152" s="95">
        <v>9</v>
      </c>
      <c r="F152" s="96"/>
      <c r="G152" s="96">
        <v>12.2</v>
      </c>
    </row>
    <row r="153" spans="1:7" x14ac:dyDescent="0.3">
      <c r="A153" s="149">
        <v>152</v>
      </c>
      <c r="B153" s="94">
        <v>800097</v>
      </c>
      <c r="C153" s="95" t="s">
        <v>108</v>
      </c>
      <c r="D153" s="95" t="s">
        <v>68</v>
      </c>
      <c r="E153" s="95">
        <v>9</v>
      </c>
      <c r="F153" s="96"/>
      <c r="G153" s="96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I2" sqref="I2:I191"/>
    </sheetView>
  </sheetViews>
  <sheetFormatPr defaultRowHeight="14.4" x14ac:dyDescent="0.3"/>
  <cols>
    <col min="1" max="1" width="6.88671875" bestFit="1" customWidth="1"/>
    <col min="2" max="2" width="7.77734375" bestFit="1" customWidth="1"/>
    <col min="3" max="3" width="8.5546875" bestFit="1" customWidth="1"/>
    <col min="4" max="4" width="10" bestFit="1" customWidth="1"/>
    <col min="5" max="5" width="26.109375" bestFit="1" customWidth="1"/>
    <col min="6" max="6" width="7.6640625" bestFit="1" customWidth="1"/>
    <col min="7" max="7" width="8.88671875" bestFit="1" customWidth="1"/>
    <col min="8" max="8" width="9.33203125" bestFit="1" customWidth="1"/>
    <col min="9" max="9" width="10.109375" customWidth="1"/>
  </cols>
  <sheetData>
    <row r="1" spans="1:9" x14ac:dyDescent="0.3">
      <c r="A1" s="143" t="s">
        <v>131</v>
      </c>
      <c r="B1" s="143" t="s">
        <v>130</v>
      </c>
      <c r="C1" s="143" t="s">
        <v>129</v>
      </c>
      <c r="D1" s="144" t="s">
        <v>128</v>
      </c>
      <c r="E1" s="144" t="s">
        <v>127</v>
      </c>
      <c r="F1" s="143" t="s">
        <v>126</v>
      </c>
      <c r="G1" s="145" t="s">
        <v>124</v>
      </c>
      <c r="H1" s="145" t="s">
        <v>125</v>
      </c>
      <c r="I1" s="145" t="s">
        <v>52</v>
      </c>
    </row>
    <row r="2" spans="1:9" ht="14.4" customHeight="1" x14ac:dyDescent="0.3">
      <c r="A2" s="94">
        <v>1</v>
      </c>
      <c r="B2" s="94">
        <v>800035</v>
      </c>
      <c r="C2" s="146" t="s">
        <v>123</v>
      </c>
      <c r="D2" s="146" t="s">
        <v>62</v>
      </c>
      <c r="E2" s="95" t="s">
        <v>63</v>
      </c>
      <c r="F2" s="147" t="s">
        <v>38</v>
      </c>
      <c r="G2" s="147">
        <v>0.45</v>
      </c>
      <c r="H2" s="147">
        <v>0.5</v>
      </c>
      <c r="I2" s="150">
        <v>0.48</v>
      </c>
    </row>
    <row r="3" spans="1:9" x14ac:dyDescent="0.3">
      <c r="A3" s="94">
        <v>2</v>
      </c>
      <c r="B3" s="94">
        <v>800035</v>
      </c>
      <c r="C3" s="146" t="s">
        <v>123</v>
      </c>
      <c r="D3" s="146" t="s">
        <v>62</v>
      </c>
      <c r="E3" s="95" t="s">
        <v>63</v>
      </c>
      <c r="F3" s="147" t="s">
        <v>39</v>
      </c>
      <c r="G3" s="147">
        <v>0.6</v>
      </c>
      <c r="H3" s="147">
        <v>0.9</v>
      </c>
      <c r="I3" s="150">
        <v>0.79</v>
      </c>
    </row>
    <row r="4" spans="1:9" x14ac:dyDescent="0.3">
      <c r="A4" s="94">
        <v>3</v>
      </c>
      <c r="B4" s="94">
        <v>800035</v>
      </c>
      <c r="C4" s="146" t="s">
        <v>123</v>
      </c>
      <c r="D4" s="146" t="s">
        <v>62</v>
      </c>
      <c r="E4" s="95" t="s">
        <v>63</v>
      </c>
      <c r="F4" s="147" t="s">
        <v>40</v>
      </c>
      <c r="G4" s="147">
        <v>0.15</v>
      </c>
      <c r="H4" s="147">
        <v>0.3</v>
      </c>
      <c r="I4" s="150">
        <v>0.24</v>
      </c>
    </row>
    <row r="5" spans="1:9" x14ac:dyDescent="0.3">
      <c r="A5" s="94">
        <v>4</v>
      </c>
      <c r="B5" s="94">
        <v>800035</v>
      </c>
      <c r="C5" s="146" t="s">
        <v>123</v>
      </c>
      <c r="D5" s="146" t="s">
        <v>62</v>
      </c>
      <c r="E5" s="95" t="s">
        <v>63</v>
      </c>
      <c r="F5" s="147" t="s">
        <v>41</v>
      </c>
      <c r="G5" s="147">
        <v>0</v>
      </c>
      <c r="H5" s="147">
        <v>0.01</v>
      </c>
      <c r="I5" s="150">
        <v>1E-4</v>
      </c>
    </row>
    <row r="6" spans="1:9" x14ac:dyDescent="0.3">
      <c r="A6" s="94">
        <v>5</v>
      </c>
      <c r="B6" s="94">
        <v>800035</v>
      </c>
      <c r="C6" s="146" t="s">
        <v>123</v>
      </c>
      <c r="D6" s="146" t="s">
        <v>62</v>
      </c>
      <c r="E6" s="95" t="s">
        <v>63</v>
      </c>
      <c r="F6" s="147" t="s">
        <v>42</v>
      </c>
      <c r="G6" s="147">
        <v>0</v>
      </c>
      <c r="H6" s="147">
        <v>0.01</v>
      </c>
      <c r="I6" s="150">
        <v>6.0000000000000001E-3</v>
      </c>
    </row>
    <row r="7" spans="1:9" x14ac:dyDescent="0.3">
      <c r="A7" s="94">
        <v>6</v>
      </c>
      <c r="B7" s="94">
        <v>800035</v>
      </c>
      <c r="C7" s="146" t="s">
        <v>123</v>
      </c>
      <c r="D7" s="146" t="s">
        <v>62</v>
      </c>
      <c r="E7" s="95" t="s">
        <v>63</v>
      </c>
      <c r="F7" s="147" t="s">
        <v>43</v>
      </c>
      <c r="G7" s="148">
        <v>0.9</v>
      </c>
      <c r="H7" s="147">
        <v>1.2</v>
      </c>
      <c r="I7" s="150">
        <v>1.0900000000000001</v>
      </c>
    </row>
    <row r="8" spans="1:9" x14ac:dyDescent="0.3">
      <c r="A8" s="94">
        <v>7</v>
      </c>
      <c r="B8" s="94">
        <v>800035</v>
      </c>
      <c r="C8" s="146" t="s">
        <v>123</v>
      </c>
      <c r="D8" s="146" t="s">
        <v>62</v>
      </c>
      <c r="E8" s="95" t="s">
        <v>63</v>
      </c>
      <c r="F8" s="147" t="s">
        <v>44</v>
      </c>
      <c r="G8" s="148">
        <v>0.4</v>
      </c>
      <c r="H8" s="147">
        <v>0.7</v>
      </c>
      <c r="I8" s="150">
        <v>0.56999999999999995</v>
      </c>
    </row>
    <row r="9" spans="1:9" x14ac:dyDescent="0.3">
      <c r="A9" s="94">
        <v>8</v>
      </c>
      <c r="B9" s="94">
        <v>800035</v>
      </c>
      <c r="C9" s="146" t="s">
        <v>123</v>
      </c>
      <c r="D9" s="146" t="s">
        <v>62</v>
      </c>
      <c r="E9" s="95" t="s">
        <v>63</v>
      </c>
      <c r="F9" s="147" t="s">
        <v>47</v>
      </c>
      <c r="G9" s="148">
        <v>0.9</v>
      </c>
      <c r="H9" s="147">
        <v>1.1000000000000001</v>
      </c>
      <c r="I9" s="150">
        <v>1.04</v>
      </c>
    </row>
    <row r="10" spans="1:9" x14ac:dyDescent="0.3">
      <c r="A10" s="94">
        <v>9</v>
      </c>
      <c r="B10" s="94">
        <v>800035</v>
      </c>
      <c r="C10" s="146" t="s">
        <v>123</v>
      </c>
      <c r="D10" s="146" t="s">
        <v>62</v>
      </c>
      <c r="E10" s="95" t="s">
        <v>63</v>
      </c>
      <c r="F10" s="147" t="s">
        <v>45</v>
      </c>
      <c r="G10" s="148">
        <v>0</v>
      </c>
      <c r="H10" s="147">
        <v>0.35</v>
      </c>
      <c r="I10" s="150">
        <v>0.03</v>
      </c>
    </row>
    <row r="11" spans="1:9" x14ac:dyDescent="0.3">
      <c r="A11" s="94">
        <v>10</v>
      </c>
      <c r="B11" s="94">
        <v>800035</v>
      </c>
      <c r="C11" s="146" t="s">
        <v>123</v>
      </c>
      <c r="D11" s="146" t="s">
        <v>62</v>
      </c>
      <c r="E11" s="95" t="s">
        <v>63</v>
      </c>
      <c r="F11" s="147" t="s">
        <v>61</v>
      </c>
      <c r="G11" s="148">
        <v>0.08</v>
      </c>
      <c r="H11" s="147">
        <v>0.15</v>
      </c>
      <c r="I11" s="150">
        <v>0.11</v>
      </c>
    </row>
    <row r="12" spans="1:9" x14ac:dyDescent="0.3">
      <c r="A12" s="94">
        <v>11</v>
      </c>
      <c r="B12" s="94">
        <v>800045</v>
      </c>
      <c r="C12" s="146" t="s">
        <v>65</v>
      </c>
      <c r="D12" s="146" t="s">
        <v>62</v>
      </c>
      <c r="E12" s="95" t="s">
        <v>66</v>
      </c>
      <c r="F12" s="147" t="s">
        <v>38</v>
      </c>
      <c r="G12" s="147">
        <v>0.45</v>
      </c>
      <c r="H12" s="147">
        <v>0.5</v>
      </c>
      <c r="I12" s="150">
        <v>0.5</v>
      </c>
    </row>
    <row r="13" spans="1:9" x14ac:dyDescent="0.3">
      <c r="A13" s="94">
        <v>12</v>
      </c>
      <c r="B13" s="94">
        <v>800045</v>
      </c>
      <c r="C13" s="146" t="s">
        <v>65</v>
      </c>
      <c r="D13" s="146" t="s">
        <v>62</v>
      </c>
      <c r="E13" s="95" t="s">
        <v>66</v>
      </c>
      <c r="F13" s="147" t="s">
        <v>39</v>
      </c>
      <c r="G13" s="147">
        <v>0.6</v>
      </c>
      <c r="H13" s="147">
        <v>0.9</v>
      </c>
      <c r="I13" s="150">
        <v>0.83</v>
      </c>
    </row>
    <row r="14" spans="1:9" x14ac:dyDescent="0.3">
      <c r="A14" s="94">
        <v>13</v>
      </c>
      <c r="B14" s="94">
        <v>800045</v>
      </c>
      <c r="C14" s="146" t="s">
        <v>65</v>
      </c>
      <c r="D14" s="146" t="s">
        <v>62</v>
      </c>
      <c r="E14" s="95" t="s">
        <v>66</v>
      </c>
      <c r="F14" s="147" t="s">
        <v>40</v>
      </c>
      <c r="G14" s="147">
        <v>0.15</v>
      </c>
      <c r="H14" s="147">
        <v>0.3</v>
      </c>
      <c r="I14" s="150">
        <v>0.25</v>
      </c>
    </row>
    <row r="15" spans="1:9" x14ac:dyDescent="0.3">
      <c r="A15" s="94">
        <v>14</v>
      </c>
      <c r="B15" s="94">
        <v>800045</v>
      </c>
      <c r="C15" s="146" t="s">
        <v>65</v>
      </c>
      <c r="D15" s="146" t="s">
        <v>62</v>
      </c>
      <c r="E15" s="95" t="s">
        <v>66</v>
      </c>
      <c r="F15" s="147" t="s">
        <v>41</v>
      </c>
      <c r="G15" s="147">
        <v>0</v>
      </c>
      <c r="H15" s="147">
        <v>0.01</v>
      </c>
      <c r="I15" s="150">
        <v>1E-4</v>
      </c>
    </row>
    <row r="16" spans="1:9" x14ac:dyDescent="0.3">
      <c r="A16" s="94">
        <v>15</v>
      </c>
      <c r="B16" s="94">
        <v>800045</v>
      </c>
      <c r="C16" s="146" t="s">
        <v>65</v>
      </c>
      <c r="D16" s="146" t="s">
        <v>62</v>
      </c>
      <c r="E16" s="95" t="s">
        <v>66</v>
      </c>
      <c r="F16" s="147" t="s">
        <v>42</v>
      </c>
      <c r="G16" s="147">
        <v>0</v>
      </c>
      <c r="H16" s="147">
        <v>0.01</v>
      </c>
      <c r="I16" s="150">
        <v>7.0000000000000001E-3</v>
      </c>
    </row>
    <row r="17" spans="1:9" x14ac:dyDescent="0.3">
      <c r="A17" s="94">
        <v>16</v>
      </c>
      <c r="B17" s="94">
        <v>800045</v>
      </c>
      <c r="C17" s="146" t="s">
        <v>65</v>
      </c>
      <c r="D17" s="146" t="s">
        <v>62</v>
      </c>
      <c r="E17" s="95" t="s">
        <v>66</v>
      </c>
      <c r="F17" s="147" t="s">
        <v>43</v>
      </c>
      <c r="G17" s="148">
        <v>0.9</v>
      </c>
      <c r="H17" s="147">
        <v>1.2</v>
      </c>
      <c r="I17" s="150">
        <v>1.1000000000000001</v>
      </c>
    </row>
    <row r="18" spans="1:9" x14ac:dyDescent="0.3">
      <c r="A18" s="94">
        <v>17</v>
      </c>
      <c r="B18" s="94">
        <v>800045</v>
      </c>
      <c r="C18" s="146" t="s">
        <v>65</v>
      </c>
      <c r="D18" s="146" t="s">
        <v>62</v>
      </c>
      <c r="E18" s="95" t="s">
        <v>66</v>
      </c>
      <c r="F18" s="147" t="s">
        <v>44</v>
      </c>
      <c r="G18" s="148">
        <v>0.4</v>
      </c>
      <c r="H18" s="147">
        <v>0.7</v>
      </c>
      <c r="I18" s="150">
        <v>0.55000000000000004</v>
      </c>
    </row>
    <row r="19" spans="1:9" x14ac:dyDescent="0.3">
      <c r="A19" s="94">
        <v>18</v>
      </c>
      <c r="B19" s="94">
        <v>800045</v>
      </c>
      <c r="C19" s="146" t="s">
        <v>65</v>
      </c>
      <c r="D19" s="146" t="s">
        <v>62</v>
      </c>
      <c r="E19" s="95" t="s">
        <v>66</v>
      </c>
      <c r="F19" s="147" t="s">
        <v>47</v>
      </c>
      <c r="G19" s="148">
        <v>0.9</v>
      </c>
      <c r="H19" s="147">
        <v>1.1000000000000001</v>
      </c>
      <c r="I19" s="150">
        <v>1.01</v>
      </c>
    </row>
    <row r="20" spans="1:9" x14ac:dyDescent="0.3">
      <c r="A20" s="94">
        <v>19</v>
      </c>
      <c r="B20" s="94">
        <v>800045</v>
      </c>
      <c r="C20" s="146" t="s">
        <v>65</v>
      </c>
      <c r="D20" s="146" t="s">
        <v>62</v>
      </c>
      <c r="E20" s="95" t="s">
        <v>66</v>
      </c>
      <c r="F20" s="147" t="s">
        <v>45</v>
      </c>
      <c r="G20" s="148">
        <v>0</v>
      </c>
      <c r="H20" s="147">
        <v>0.35</v>
      </c>
      <c r="I20" s="150">
        <v>0.05</v>
      </c>
    </row>
    <row r="21" spans="1:9" x14ac:dyDescent="0.3">
      <c r="A21" s="94">
        <v>20</v>
      </c>
      <c r="B21" s="94">
        <v>800045</v>
      </c>
      <c r="C21" s="146" t="s">
        <v>65</v>
      </c>
      <c r="D21" s="146" t="s">
        <v>62</v>
      </c>
      <c r="E21" s="95" t="s">
        <v>66</v>
      </c>
      <c r="F21" s="147" t="s">
        <v>61</v>
      </c>
      <c r="G21" s="148">
        <v>0.08</v>
      </c>
      <c r="H21" s="147">
        <v>0.15</v>
      </c>
      <c r="I21" s="150">
        <v>0.126</v>
      </c>
    </row>
    <row r="22" spans="1:9" x14ac:dyDescent="0.3">
      <c r="A22" s="94">
        <v>21</v>
      </c>
      <c r="B22" s="94">
        <v>800046</v>
      </c>
      <c r="C22" s="146" t="s">
        <v>70</v>
      </c>
      <c r="D22" s="146" t="s">
        <v>62</v>
      </c>
      <c r="E22" s="146" t="s">
        <v>71</v>
      </c>
      <c r="F22" s="147" t="s">
        <v>38</v>
      </c>
      <c r="G22" s="147">
        <v>0.45</v>
      </c>
      <c r="H22" s="147">
        <v>0.5</v>
      </c>
      <c r="I22" s="150">
        <v>0.5</v>
      </c>
    </row>
    <row r="23" spans="1:9" x14ac:dyDescent="0.3">
      <c r="A23" s="94">
        <v>22</v>
      </c>
      <c r="B23" s="94">
        <v>800046</v>
      </c>
      <c r="C23" s="146" t="s">
        <v>70</v>
      </c>
      <c r="D23" s="146" t="s">
        <v>62</v>
      </c>
      <c r="E23" s="146" t="s">
        <v>71</v>
      </c>
      <c r="F23" s="147" t="s">
        <v>39</v>
      </c>
      <c r="G23" s="147">
        <v>0.6</v>
      </c>
      <c r="H23" s="147">
        <v>0.9</v>
      </c>
      <c r="I23" s="150">
        <v>0.81</v>
      </c>
    </row>
    <row r="24" spans="1:9" x14ac:dyDescent="0.3">
      <c r="A24" s="94">
        <v>23</v>
      </c>
      <c r="B24" s="94">
        <v>800046</v>
      </c>
      <c r="C24" s="146" t="s">
        <v>70</v>
      </c>
      <c r="D24" s="146" t="s">
        <v>62</v>
      </c>
      <c r="E24" s="146" t="s">
        <v>71</v>
      </c>
      <c r="F24" s="147" t="s">
        <v>40</v>
      </c>
      <c r="G24" s="147">
        <v>0.15</v>
      </c>
      <c r="H24" s="147">
        <v>0.3</v>
      </c>
      <c r="I24" s="150">
        <v>0.25</v>
      </c>
    </row>
    <row r="25" spans="1:9" x14ac:dyDescent="0.3">
      <c r="A25" s="94">
        <v>24</v>
      </c>
      <c r="B25" s="94">
        <v>800046</v>
      </c>
      <c r="C25" s="146" t="s">
        <v>70</v>
      </c>
      <c r="D25" s="146" t="s">
        <v>62</v>
      </c>
      <c r="E25" s="146" t="s">
        <v>71</v>
      </c>
      <c r="F25" s="147" t="s">
        <v>41</v>
      </c>
      <c r="G25" s="147">
        <v>0</v>
      </c>
      <c r="H25" s="147">
        <v>0.01</v>
      </c>
      <c r="I25" s="150">
        <v>5.9999999999999995E-4</v>
      </c>
    </row>
    <row r="26" spans="1:9" x14ac:dyDescent="0.3">
      <c r="A26" s="94">
        <v>25</v>
      </c>
      <c r="B26" s="94">
        <v>800046</v>
      </c>
      <c r="C26" s="146" t="s">
        <v>70</v>
      </c>
      <c r="D26" s="146" t="s">
        <v>62</v>
      </c>
      <c r="E26" s="146" t="s">
        <v>71</v>
      </c>
      <c r="F26" s="147" t="s">
        <v>42</v>
      </c>
      <c r="G26" s="147">
        <v>0</v>
      </c>
      <c r="H26" s="147">
        <v>0.01</v>
      </c>
      <c r="I26" s="150">
        <v>8.0000000000000002E-3</v>
      </c>
    </row>
    <row r="27" spans="1:9" x14ac:dyDescent="0.3">
      <c r="A27" s="94">
        <v>26</v>
      </c>
      <c r="B27" s="94">
        <v>800046</v>
      </c>
      <c r="C27" s="146" t="s">
        <v>70</v>
      </c>
      <c r="D27" s="146" t="s">
        <v>62</v>
      </c>
      <c r="E27" s="146" t="s">
        <v>71</v>
      </c>
      <c r="F27" s="147" t="s">
        <v>43</v>
      </c>
      <c r="G27" s="148">
        <v>0.9</v>
      </c>
      <c r="H27" s="147">
        <v>1.2</v>
      </c>
      <c r="I27" s="150">
        <v>1.0900000000000001</v>
      </c>
    </row>
    <row r="28" spans="1:9" x14ac:dyDescent="0.3">
      <c r="A28" s="94">
        <v>27</v>
      </c>
      <c r="B28" s="94">
        <v>800046</v>
      </c>
      <c r="C28" s="146" t="s">
        <v>70</v>
      </c>
      <c r="D28" s="146" t="s">
        <v>62</v>
      </c>
      <c r="E28" s="146" t="s">
        <v>71</v>
      </c>
      <c r="F28" s="147" t="s">
        <v>44</v>
      </c>
      <c r="G28" s="148">
        <v>0.4</v>
      </c>
      <c r="H28" s="147">
        <v>0.7</v>
      </c>
      <c r="I28" s="150">
        <v>0.56000000000000005</v>
      </c>
    </row>
    <row r="29" spans="1:9" x14ac:dyDescent="0.3">
      <c r="A29" s="94">
        <v>28</v>
      </c>
      <c r="B29" s="94">
        <v>800046</v>
      </c>
      <c r="C29" s="146" t="s">
        <v>70</v>
      </c>
      <c r="D29" s="146" t="s">
        <v>62</v>
      </c>
      <c r="E29" s="146" t="s">
        <v>71</v>
      </c>
      <c r="F29" s="147" t="s">
        <v>47</v>
      </c>
      <c r="G29" s="148">
        <v>0.9</v>
      </c>
      <c r="H29" s="147">
        <v>1.1000000000000001</v>
      </c>
      <c r="I29" s="150">
        <v>1</v>
      </c>
    </row>
    <row r="30" spans="1:9" x14ac:dyDescent="0.3">
      <c r="A30" s="94">
        <v>29</v>
      </c>
      <c r="B30" s="94">
        <v>800046</v>
      </c>
      <c r="C30" s="146" t="s">
        <v>70</v>
      </c>
      <c r="D30" s="146" t="s">
        <v>62</v>
      </c>
      <c r="E30" s="146" t="s">
        <v>71</v>
      </c>
      <c r="F30" s="147" t="s">
        <v>45</v>
      </c>
      <c r="G30" s="148">
        <v>0</v>
      </c>
      <c r="H30" s="147">
        <v>0.35</v>
      </c>
      <c r="I30" s="150">
        <v>0.05</v>
      </c>
    </row>
    <row r="31" spans="1:9" x14ac:dyDescent="0.3">
      <c r="A31" s="94">
        <v>30</v>
      </c>
      <c r="B31" s="94">
        <v>800046</v>
      </c>
      <c r="C31" s="146" t="s">
        <v>70</v>
      </c>
      <c r="D31" s="146" t="s">
        <v>62</v>
      </c>
      <c r="E31" s="146" t="s">
        <v>71</v>
      </c>
      <c r="F31" s="147" t="s">
        <v>61</v>
      </c>
      <c r="G31" s="148">
        <v>0.08</v>
      </c>
      <c r="H31" s="147">
        <v>0.15</v>
      </c>
      <c r="I31" s="150">
        <v>0.126</v>
      </c>
    </row>
    <row r="32" spans="1:9" x14ac:dyDescent="0.3">
      <c r="A32" s="94">
        <v>31</v>
      </c>
      <c r="B32" s="94">
        <v>800049</v>
      </c>
      <c r="C32" s="146" t="s">
        <v>72</v>
      </c>
      <c r="D32" s="146" t="s">
        <v>62</v>
      </c>
      <c r="E32" s="146" t="s">
        <v>73</v>
      </c>
      <c r="F32" s="147" t="s">
        <v>38</v>
      </c>
      <c r="G32" s="147">
        <v>0.45</v>
      </c>
      <c r="H32" s="147">
        <v>0.5</v>
      </c>
      <c r="I32" s="150">
        <v>0.5</v>
      </c>
    </row>
    <row r="33" spans="1:9" x14ac:dyDescent="0.3">
      <c r="A33" s="94">
        <v>32</v>
      </c>
      <c r="B33" s="94">
        <v>800049</v>
      </c>
      <c r="C33" s="146" t="s">
        <v>72</v>
      </c>
      <c r="D33" s="146" t="s">
        <v>62</v>
      </c>
      <c r="E33" s="146" t="s">
        <v>73</v>
      </c>
      <c r="F33" s="147" t="s">
        <v>39</v>
      </c>
      <c r="G33" s="147">
        <v>0.6</v>
      </c>
      <c r="H33" s="147">
        <v>0.9</v>
      </c>
      <c r="I33" s="150">
        <v>0.81</v>
      </c>
    </row>
    <row r="34" spans="1:9" x14ac:dyDescent="0.3">
      <c r="A34" s="94">
        <v>33</v>
      </c>
      <c r="B34" s="94">
        <v>800049</v>
      </c>
      <c r="C34" s="146" t="s">
        <v>72</v>
      </c>
      <c r="D34" s="146" t="s">
        <v>62</v>
      </c>
      <c r="E34" s="146" t="s">
        <v>73</v>
      </c>
      <c r="F34" s="147" t="s">
        <v>40</v>
      </c>
      <c r="G34" s="147">
        <v>0.15</v>
      </c>
      <c r="H34" s="147">
        <v>0.3</v>
      </c>
      <c r="I34" s="150">
        <v>0.25</v>
      </c>
    </row>
    <row r="35" spans="1:9" x14ac:dyDescent="0.3">
      <c r="A35" s="94">
        <v>34</v>
      </c>
      <c r="B35" s="94">
        <v>800049</v>
      </c>
      <c r="C35" s="146" t="s">
        <v>72</v>
      </c>
      <c r="D35" s="146" t="s">
        <v>62</v>
      </c>
      <c r="E35" s="146" t="s">
        <v>73</v>
      </c>
      <c r="F35" s="147" t="s">
        <v>41</v>
      </c>
      <c r="G35" s="147">
        <v>0</v>
      </c>
      <c r="H35" s="147">
        <v>0.01</v>
      </c>
      <c r="I35" s="150">
        <v>1E-4</v>
      </c>
    </row>
    <row r="36" spans="1:9" x14ac:dyDescent="0.3">
      <c r="A36" s="94">
        <v>35</v>
      </c>
      <c r="B36" s="94">
        <v>800049</v>
      </c>
      <c r="C36" s="146" t="s">
        <v>72</v>
      </c>
      <c r="D36" s="146" t="s">
        <v>62</v>
      </c>
      <c r="E36" s="146" t="s">
        <v>73</v>
      </c>
      <c r="F36" s="147" t="s">
        <v>42</v>
      </c>
      <c r="G36" s="147">
        <v>0</v>
      </c>
      <c r="H36" s="147">
        <v>0.01</v>
      </c>
      <c r="I36" s="150">
        <v>8.0000000000000002E-3</v>
      </c>
    </row>
    <row r="37" spans="1:9" x14ac:dyDescent="0.3">
      <c r="A37" s="94">
        <v>36</v>
      </c>
      <c r="B37" s="94">
        <v>800049</v>
      </c>
      <c r="C37" s="146" t="s">
        <v>72</v>
      </c>
      <c r="D37" s="146" t="s">
        <v>62</v>
      </c>
      <c r="E37" s="146" t="s">
        <v>73</v>
      </c>
      <c r="F37" s="147" t="s">
        <v>43</v>
      </c>
      <c r="G37" s="148">
        <v>0.9</v>
      </c>
      <c r="H37" s="147">
        <v>1.2</v>
      </c>
      <c r="I37" s="150">
        <v>1.1000000000000001</v>
      </c>
    </row>
    <row r="38" spans="1:9" x14ac:dyDescent="0.3">
      <c r="A38" s="94">
        <v>37</v>
      </c>
      <c r="B38" s="94">
        <v>800049</v>
      </c>
      <c r="C38" s="146" t="s">
        <v>72</v>
      </c>
      <c r="D38" s="146" t="s">
        <v>62</v>
      </c>
      <c r="E38" s="146" t="s">
        <v>73</v>
      </c>
      <c r="F38" s="147" t="s">
        <v>44</v>
      </c>
      <c r="G38" s="148">
        <v>0.4</v>
      </c>
      <c r="H38" s="147">
        <v>0.7</v>
      </c>
      <c r="I38" s="150">
        <v>0.56000000000000005</v>
      </c>
    </row>
    <row r="39" spans="1:9" x14ac:dyDescent="0.3">
      <c r="A39" s="94">
        <v>38</v>
      </c>
      <c r="B39" s="94">
        <v>800049</v>
      </c>
      <c r="C39" s="146" t="s">
        <v>72</v>
      </c>
      <c r="D39" s="146" t="s">
        <v>62</v>
      </c>
      <c r="E39" s="146" t="s">
        <v>73</v>
      </c>
      <c r="F39" s="147" t="s">
        <v>47</v>
      </c>
      <c r="G39" s="148">
        <v>0.9</v>
      </c>
      <c r="H39" s="147">
        <v>1.1000000000000001</v>
      </c>
      <c r="I39" s="150">
        <v>1</v>
      </c>
    </row>
    <row r="40" spans="1:9" x14ac:dyDescent="0.3">
      <c r="A40" s="94">
        <v>39</v>
      </c>
      <c r="B40" s="94">
        <v>800049</v>
      </c>
      <c r="C40" s="146" t="s">
        <v>72</v>
      </c>
      <c r="D40" s="146" t="s">
        <v>62</v>
      </c>
      <c r="E40" s="146" t="s">
        <v>73</v>
      </c>
      <c r="F40" s="147" t="s">
        <v>45</v>
      </c>
      <c r="G40" s="148">
        <v>0</v>
      </c>
      <c r="H40" s="147">
        <v>0.35</v>
      </c>
      <c r="I40" s="150">
        <v>0.05</v>
      </c>
    </row>
    <row r="41" spans="1:9" x14ac:dyDescent="0.3">
      <c r="A41" s="94">
        <v>40</v>
      </c>
      <c r="B41" s="94">
        <v>800049</v>
      </c>
      <c r="C41" s="146" t="s">
        <v>72</v>
      </c>
      <c r="D41" s="146" t="s">
        <v>62</v>
      </c>
      <c r="E41" s="146" t="s">
        <v>73</v>
      </c>
      <c r="F41" s="147" t="s">
        <v>61</v>
      </c>
      <c r="G41" s="148">
        <v>0.08</v>
      </c>
      <c r="H41" s="147">
        <v>0.15</v>
      </c>
      <c r="I41" s="150">
        <v>0.127</v>
      </c>
    </row>
    <row r="42" spans="1:9" x14ac:dyDescent="0.3">
      <c r="A42" s="94">
        <v>41</v>
      </c>
      <c r="B42" s="94">
        <v>800050</v>
      </c>
      <c r="C42" s="146" t="s">
        <v>74</v>
      </c>
      <c r="D42" s="146" t="s">
        <v>62</v>
      </c>
      <c r="E42" s="146" t="s">
        <v>75</v>
      </c>
      <c r="F42" s="147" t="s">
        <v>38</v>
      </c>
      <c r="G42" s="147">
        <v>0.45</v>
      </c>
      <c r="H42" s="147">
        <v>0.5</v>
      </c>
      <c r="I42" s="150">
        <v>0.48</v>
      </c>
    </row>
    <row r="43" spans="1:9" x14ac:dyDescent="0.3">
      <c r="A43" s="94">
        <v>42</v>
      </c>
      <c r="B43" s="94">
        <v>800050</v>
      </c>
      <c r="C43" s="146" t="s">
        <v>74</v>
      </c>
      <c r="D43" s="146" t="s">
        <v>62</v>
      </c>
      <c r="E43" s="146" t="s">
        <v>75</v>
      </c>
      <c r="F43" s="147" t="s">
        <v>39</v>
      </c>
      <c r="G43" s="147">
        <v>0.6</v>
      </c>
      <c r="H43" s="147">
        <v>0.9</v>
      </c>
      <c r="I43" s="150">
        <v>0.83</v>
      </c>
    </row>
    <row r="44" spans="1:9" x14ac:dyDescent="0.3">
      <c r="A44" s="94">
        <v>43</v>
      </c>
      <c r="B44" s="94">
        <v>800050</v>
      </c>
      <c r="C44" s="146" t="s">
        <v>74</v>
      </c>
      <c r="D44" s="146" t="s">
        <v>62</v>
      </c>
      <c r="E44" s="146" t="s">
        <v>75</v>
      </c>
      <c r="F44" s="147" t="s">
        <v>40</v>
      </c>
      <c r="G44" s="147">
        <v>0.15</v>
      </c>
      <c r="H44" s="147">
        <v>0.3</v>
      </c>
      <c r="I44" s="150">
        <v>0.3</v>
      </c>
    </row>
    <row r="45" spans="1:9" x14ac:dyDescent="0.3">
      <c r="A45" s="94">
        <v>44</v>
      </c>
      <c r="B45" s="94">
        <v>800050</v>
      </c>
      <c r="C45" s="146" t="s">
        <v>74</v>
      </c>
      <c r="D45" s="146" t="s">
        <v>62</v>
      </c>
      <c r="E45" s="146" t="s">
        <v>75</v>
      </c>
      <c r="F45" s="147" t="s">
        <v>41</v>
      </c>
      <c r="G45" s="147">
        <v>0</v>
      </c>
      <c r="H45" s="147">
        <v>0.01</v>
      </c>
      <c r="I45" s="150">
        <v>2E-3</v>
      </c>
    </row>
    <row r="46" spans="1:9" x14ac:dyDescent="0.3">
      <c r="A46" s="94">
        <v>45</v>
      </c>
      <c r="B46" s="94">
        <v>800050</v>
      </c>
      <c r="C46" s="146" t="s">
        <v>74</v>
      </c>
      <c r="D46" s="146" t="s">
        <v>62</v>
      </c>
      <c r="E46" s="146" t="s">
        <v>75</v>
      </c>
      <c r="F46" s="147" t="s">
        <v>42</v>
      </c>
      <c r="G46" s="147">
        <v>0</v>
      </c>
      <c r="H46" s="147">
        <v>0.01</v>
      </c>
      <c r="I46" s="150">
        <v>0.01</v>
      </c>
    </row>
    <row r="47" spans="1:9" x14ac:dyDescent="0.3">
      <c r="A47" s="94">
        <v>46</v>
      </c>
      <c r="B47" s="94">
        <v>800050</v>
      </c>
      <c r="C47" s="146" t="s">
        <v>74</v>
      </c>
      <c r="D47" s="146" t="s">
        <v>62</v>
      </c>
      <c r="E47" s="146" t="s">
        <v>75</v>
      </c>
      <c r="F47" s="147" t="s">
        <v>43</v>
      </c>
      <c r="G47" s="148">
        <v>0.9</v>
      </c>
      <c r="H47" s="147">
        <v>1.2</v>
      </c>
      <c r="I47" s="150">
        <v>1.08</v>
      </c>
    </row>
    <row r="48" spans="1:9" x14ac:dyDescent="0.3">
      <c r="A48" s="94">
        <v>47</v>
      </c>
      <c r="B48" s="94">
        <v>800050</v>
      </c>
      <c r="C48" s="146" t="s">
        <v>74</v>
      </c>
      <c r="D48" s="146" t="s">
        <v>62</v>
      </c>
      <c r="E48" s="146" t="s">
        <v>75</v>
      </c>
      <c r="F48" s="147" t="s">
        <v>44</v>
      </c>
      <c r="G48" s="148">
        <v>0.4</v>
      </c>
      <c r="H48" s="147">
        <v>0.7</v>
      </c>
      <c r="I48" s="150">
        <v>0.55000000000000004</v>
      </c>
    </row>
    <row r="49" spans="1:9" x14ac:dyDescent="0.3">
      <c r="A49" s="94">
        <v>48</v>
      </c>
      <c r="B49" s="94">
        <v>800050</v>
      </c>
      <c r="C49" s="146" t="s">
        <v>74</v>
      </c>
      <c r="D49" s="146" t="s">
        <v>62</v>
      </c>
      <c r="E49" s="146" t="s">
        <v>75</v>
      </c>
      <c r="F49" s="147" t="s">
        <v>47</v>
      </c>
      <c r="G49" s="148">
        <v>0.9</v>
      </c>
      <c r="H49" s="147">
        <v>1.1000000000000001</v>
      </c>
      <c r="I49" s="150">
        <v>1.01</v>
      </c>
    </row>
    <row r="50" spans="1:9" x14ac:dyDescent="0.3">
      <c r="A50" s="94">
        <v>49</v>
      </c>
      <c r="B50" s="94">
        <v>800050</v>
      </c>
      <c r="C50" s="146" t="s">
        <v>74</v>
      </c>
      <c r="D50" s="146" t="s">
        <v>62</v>
      </c>
      <c r="E50" s="146" t="s">
        <v>75</v>
      </c>
      <c r="F50" s="147" t="s">
        <v>45</v>
      </c>
      <c r="G50" s="148">
        <v>0</v>
      </c>
      <c r="H50" s="147">
        <v>0.35</v>
      </c>
      <c r="I50" s="150">
        <v>0.05</v>
      </c>
    </row>
    <row r="51" spans="1:9" x14ac:dyDescent="0.3">
      <c r="A51" s="94">
        <v>50</v>
      </c>
      <c r="B51" s="94">
        <v>800050</v>
      </c>
      <c r="C51" s="146" t="s">
        <v>74</v>
      </c>
      <c r="D51" s="146" t="s">
        <v>62</v>
      </c>
      <c r="E51" s="146" t="s">
        <v>75</v>
      </c>
      <c r="F51" s="147" t="s">
        <v>61</v>
      </c>
      <c r="G51" s="148">
        <v>0.08</v>
      </c>
      <c r="H51" s="147">
        <v>0.15</v>
      </c>
      <c r="I51" s="150">
        <v>0.12</v>
      </c>
    </row>
    <row r="52" spans="1:9" x14ac:dyDescent="0.3">
      <c r="A52" s="94">
        <v>51</v>
      </c>
      <c r="B52" s="94">
        <v>800051</v>
      </c>
      <c r="C52" s="146" t="s">
        <v>76</v>
      </c>
      <c r="D52" s="146" t="s">
        <v>62</v>
      </c>
      <c r="E52" s="146" t="s">
        <v>77</v>
      </c>
      <c r="F52" s="147" t="s">
        <v>38</v>
      </c>
      <c r="G52" s="147">
        <v>0.45</v>
      </c>
      <c r="H52" s="147">
        <v>0.5</v>
      </c>
      <c r="I52" s="150">
        <v>0.47</v>
      </c>
    </row>
    <row r="53" spans="1:9" x14ac:dyDescent="0.3">
      <c r="A53" s="94">
        <v>52</v>
      </c>
      <c r="B53" s="94">
        <v>800051</v>
      </c>
      <c r="C53" s="146" t="s">
        <v>76</v>
      </c>
      <c r="D53" s="146" t="s">
        <v>62</v>
      </c>
      <c r="E53" s="146" t="s">
        <v>77</v>
      </c>
      <c r="F53" s="147" t="s">
        <v>39</v>
      </c>
      <c r="G53" s="147">
        <v>0.6</v>
      </c>
      <c r="H53" s="147">
        <v>0.9</v>
      </c>
      <c r="I53" s="150">
        <v>0.82</v>
      </c>
    </row>
    <row r="54" spans="1:9" x14ac:dyDescent="0.3">
      <c r="A54" s="94">
        <v>53</v>
      </c>
      <c r="B54" s="94">
        <v>800051</v>
      </c>
      <c r="C54" s="146" t="s">
        <v>76</v>
      </c>
      <c r="D54" s="146" t="s">
        <v>62</v>
      </c>
      <c r="E54" s="146" t="s">
        <v>77</v>
      </c>
      <c r="F54" s="147" t="s">
        <v>40</v>
      </c>
      <c r="G54" s="147">
        <v>0.15</v>
      </c>
      <c r="H54" s="147">
        <v>0.3</v>
      </c>
      <c r="I54" s="150">
        <v>0.3</v>
      </c>
    </row>
    <row r="55" spans="1:9" x14ac:dyDescent="0.3">
      <c r="A55" s="94">
        <v>54</v>
      </c>
      <c r="B55" s="94">
        <v>800051</v>
      </c>
      <c r="C55" s="146" t="s">
        <v>76</v>
      </c>
      <c r="D55" s="146" t="s">
        <v>62</v>
      </c>
      <c r="E55" s="146" t="s">
        <v>77</v>
      </c>
      <c r="F55" s="147" t="s">
        <v>41</v>
      </c>
      <c r="G55" s="147">
        <v>0</v>
      </c>
      <c r="H55" s="147">
        <v>0.01</v>
      </c>
      <c r="I55" s="150">
        <v>2E-3</v>
      </c>
    </row>
    <row r="56" spans="1:9" x14ac:dyDescent="0.3">
      <c r="A56" s="94">
        <v>55</v>
      </c>
      <c r="B56" s="94">
        <v>800051</v>
      </c>
      <c r="C56" s="146" t="s">
        <v>76</v>
      </c>
      <c r="D56" s="146" t="s">
        <v>62</v>
      </c>
      <c r="E56" s="146" t="s">
        <v>77</v>
      </c>
      <c r="F56" s="147" t="s">
        <v>42</v>
      </c>
      <c r="G56" s="147">
        <v>0</v>
      </c>
      <c r="H56" s="147">
        <v>0.01</v>
      </c>
      <c r="I56" s="150">
        <v>0.01</v>
      </c>
    </row>
    <row r="57" spans="1:9" x14ac:dyDescent="0.3">
      <c r="A57" s="94">
        <v>56</v>
      </c>
      <c r="B57" s="94">
        <v>800051</v>
      </c>
      <c r="C57" s="146" t="s">
        <v>76</v>
      </c>
      <c r="D57" s="146" t="s">
        <v>62</v>
      </c>
      <c r="E57" s="146" t="s">
        <v>77</v>
      </c>
      <c r="F57" s="147" t="s">
        <v>43</v>
      </c>
      <c r="G57" s="148">
        <v>0.9</v>
      </c>
      <c r="H57" s="147">
        <v>1.2</v>
      </c>
      <c r="I57" s="150">
        <v>1.08</v>
      </c>
    </row>
    <row r="58" spans="1:9" x14ac:dyDescent="0.3">
      <c r="A58" s="94">
        <v>57</v>
      </c>
      <c r="B58" s="94">
        <v>800051</v>
      </c>
      <c r="C58" s="146" t="s">
        <v>76</v>
      </c>
      <c r="D58" s="146" t="s">
        <v>62</v>
      </c>
      <c r="E58" s="146" t="s">
        <v>77</v>
      </c>
      <c r="F58" s="147" t="s">
        <v>44</v>
      </c>
      <c r="G58" s="148">
        <v>0.4</v>
      </c>
      <c r="H58" s="147">
        <v>0.7</v>
      </c>
      <c r="I58" s="150">
        <v>0.55000000000000004</v>
      </c>
    </row>
    <row r="59" spans="1:9" x14ac:dyDescent="0.3">
      <c r="A59" s="94">
        <v>58</v>
      </c>
      <c r="B59" s="94">
        <v>800051</v>
      </c>
      <c r="C59" s="146" t="s">
        <v>76</v>
      </c>
      <c r="D59" s="146" t="s">
        <v>62</v>
      </c>
      <c r="E59" s="146" t="s">
        <v>77</v>
      </c>
      <c r="F59" s="147" t="s">
        <v>47</v>
      </c>
      <c r="G59" s="148">
        <v>0.9</v>
      </c>
      <c r="H59" s="147">
        <v>1.1000000000000001</v>
      </c>
      <c r="I59" s="150">
        <v>1</v>
      </c>
    </row>
    <row r="60" spans="1:9" x14ac:dyDescent="0.3">
      <c r="A60" s="94">
        <v>59</v>
      </c>
      <c r="B60" s="94">
        <v>800051</v>
      </c>
      <c r="C60" s="146" t="s">
        <v>76</v>
      </c>
      <c r="D60" s="146" t="s">
        <v>62</v>
      </c>
      <c r="E60" s="146" t="s">
        <v>77</v>
      </c>
      <c r="F60" s="147" t="s">
        <v>45</v>
      </c>
      <c r="G60" s="148">
        <v>0</v>
      </c>
      <c r="H60" s="147">
        <v>0.35</v>
      </c>
      <c r="I60" s="150">
        <v>0.05</v>
      </c>
    </row>
    <row r="61" spans="1:9" x14ac:dyDescent="0.3">
      <c r="A61" s="94">
        <v>60</v>
      </c>
      <c r="B61" s="94">
        <v>800051</v>
      </c>
      <c r="C61" s="146" t="s">
        <v>76</v>
      </c>
      <c r="D61" s="146" t="s">
        <v>62</v>
      </c>
      <c r="E61" s="146" t="s">
        <v>77</v>
      </c>
      <c r="F61" s="147" t="s">
        <v>61</v>
      </c>
      <c r="G61" s="148">
        <v>0.08</v>
      </c>
      <c r="H61" s="147">
        <v>0.15</v>
      </c>
      <c r="I61" s="150">
        <v>0.12</v>
      </c>
    </row>
    <row r="62" spans="1:9" x14ac:dyDescent="0.3">
      <c r="A62" s="94">
        <v>61</v>
      </c>
      <c r="B62" s="94">
        <v>800052</v>
      </c>
      <c r="C62" s="146" t="s">
        <v>78</v>
      </c>
      <c r="D62" s="146" t="s">
        <v>62</v>
      </c>
      <c r="E62" s="146" t="s">
        <v>79</v>
      </c>
      <c r="F62" s="147" t="s">
        <v>38</v>
      </c>
      <c r="G62" s="147">
        <v>0.45</v>
      </c>
      <c r="H62" s="147">
        <v>0.5</v>
      </c>
      <c r="I62" s="150">
        <v>0.48</v>
      </c>
    </row>
    <row r="63" spans="1:9" x14ac:dyDescent="0.3">
      <c r="A63" s="94">
        <v>62</v>
      </c>
      <c r="B63" s="94">
        <v>800052</v>
      </c>
      <c r="C63" s="146" t="s">
        <v>78</v>
      </c>
      <c r="D63" s="146" t="s">
        <v>62</v>
      </c>
      <c r="E63" s="146" t="s">
        <v>79</v>
      </c>
      <c r="F63" s="147" t="s">
        <v>39</v>
      </c>
      <c r="G63" s="147">
        <v>0.6</v>
      </c>
      <c r="H63" s="147">
        <v>0.9</v>
      </c>
      <c r="I63" s="150">
        <v>0.79</v>
      </c>
    </row>
    <row r="64" spans="1:9" x14ac:dyDescent="0.3">
      <c r="A64" s="94">
        <v>63</v>
      </c>
      <c r="B64" s="94">
        <v>800052</v>
      </c>
      <c r="C64" s="146" t="s">
        <v>78</v>
      </c>
      <c r="D64" s="146" t="s">
        <v>62</v>
      </c>
      <c r="E64" s="146" t="s">
        <v>79</v>
      </c>
      <c r="F64" s="147" t="s">
        <v>40</v>
      </c>
      <c r="G64" s="147">
        <v>0.15</v>
      </c>
      <c r="H64" s="147">
        <v>0.3</v>
      </c>
      <c r="I64" s="150">
        <v>0.26</v>
      </c>
    </row>
    <row r="65" spans="1:9" x14ac:dyDescent="0.3">
      <c r="A65" s="94">
        <v>64</v>
      </c>
      <c r="B65" s="94">
        <v>800052</v>
      </c>
      <c r="C65" s="146" t="s">
        <v>78</v>
      </c>
      <c r="D65" s="146" t="s">
        <v>62</v>
      </c>
      <c r="E65" s="146" t="s">
        <v>79</v>
      </c>
      <c r="F65" s="147" t="s">
        <v>41</v>
      </c>
      <c r="G65" s="147">
        <v>0</v>
      </c>
      <c r="H65" s="147">
        <v>0.01</v>
      </c>
      <c r="I65" s="150">
        <v>1E-3</v>
      </c>
    </row>
    <row r="66" spans="1:9" x14ac:dyDescent="0.3">
      <c r="A66" s="94">
        <v>65</v>
      </c>
      <c r="B66" s="94">
        <v>800052</v>
      </c>
      <c r="C66" s="146" t="s">
        <v>78</v>
      </c>
      <c r="D66" s="146" t="s">
        <v>62</v>
      </c>
      <c r="E66" s="146" t="s">
        <v>79</v>
      </c>
      <c r="F66" s="147" t="s">
        <v>42</v>
      </c>
      <c r="G66" s="147">
        <v>0</v>
      </c>
      <c r="H66" s="147">
        <v>0.01</v>
      </c>
      <c r="I66" s="150">
        <v>5.0000000000000001E-3</v>
      </c>
    </row>
    <row r="67" spans="1:9" x14ac:dyDescent="0.3">
      <c r="A67" s="94">
        <v>66</v>
      </c>
      <c r="B67" s="94">
        <v>800052</v>
      </c>
      <c r="C67" s="146" t="s">
        <v>78</v>
      </c>
      <c r="D67" s="146" t="s">
        <v>62</v>
      </c>
      <c r="E67" s="146" t="s">
        <v>79</v>
      </c>
      <c r="F67" s="147" t="s">
        <v>43</v>
      </c>
      <c r="G67" s="148">
        <v>0.9</v>
      </c>
      <c r="H67" s="147">
        <v>1.2</v>
      </c>
      <c r="I67" s="150">
        <v>1.07</v>
      </c>
    </row>
    <row r="68" spans="1:9" x14ac:dyDescent="0.3">
      <c r="A68" s="94">
        <v>67</v>
      </c>
      <c r="B68" s="94">
        <v>800052</v>
      </c>
      <c r="C68" s="146" t="s">
        <v>78</v>
      </c>
      <c r="D68" s="146" t="s">
        <v>62</v>
      </c>
      <c r="E68" s="146" t="s">
        <v>79</v>
      </c>
      <c r="F68" s="147" t="s">
        <v>44</v>
      </c>
      <c r="G68" s="148">
        <v>0.4</v>
      </c>
      <c r="H68" s="147">
        <v>0.7</v>
      </c>
      <c r="I68" s="150">
        <v>0.59</v>
      </c>
    </row>
    <row r="69" spans="1:9" x14ac:dyDescent="0.3">
      <c r="A69" s="94">
        <v>68</v>
      </c>
      <c r="B69" s="94">
        <v>800052</v>
      </c>
      <c r="C69" s="146" t="s">
        <v>78</v>
      </c>
      <c r="D69" s="146" t="s">
        <v>62</v>
      </c>
      <c r="E69" s="146" t="s">
        <v>79</v>
      </c>
      <c r="F69" s="147" t="s">
        <v>47</v>
      </c>
      <c r="G69" s="148">
        <v>0.9</v>
      </c>
      <c r="H69" s="147">
        <v>1.1000000000000001</v>
      </c>
      <c r="I69" s="150">
        <v>1</v>
      </c>
    </row>
    <row r="70" spans="1:9" x14ac:dyDescent="0.3">
      <c r="A70" s="94">
        <v>69</v>
      </c>
      <c r="B70" s="94">
        <v>800052</v>
      </c>
      <c r="C70" s="146" t="s">
        <v>78</v>
      </c>
      <c r="D70" s="146" t="s">
        <v>62</v>
      </c>
      <c r="E70" s="146" t="s">
        <v>79</v>
      </c>
      <c r="F70" s="147" t="s">
        <v>45</v>
      </c>
      <c r="G70" s="148">
        <v>0</v>
      </c>
      <c r="H70" s="147">
        <v>0.35</v>
      </c>
      <c r="I70" s="150">
        <v>0.06</v>
      </c>
    </row>
    <row r="71" spans="1:9" x14ac:dyDescent="0.3">
      <c r="A71" s="94">
        <v>70</v>
      </c>
      <c r="B71" s="94">
        <v>800052</v>
      </c>
      <c r="C71" s="146" t="s">
        <v>78</v>
      </c>
      <c r="D71" s="146" t="s">
        <v>62</v>
      </c>
      <c r="E71" s="146" t="s">
        <v>79</v>
      </c>
      <c r="F71" s="147" t="s">
        <v>61</v>
      </c>
      <c r="G71" s="148">
        <v>0.08</v>
      </c>
      <c r="H71" s="147">
        <v>0.15</v>
      </c>
      <c r="I71" s="150">
        <v>0.11</v>
      </c>
    </row>
    <row r="72" spans="1:9" x14ac:dyDescent="0.3">
      <c r="A72" s="94">
        <v>71</v>
      </c>
      <c r="B72" s="94">
        <v>800053</v>
      </c>
      <c r="C72" s="146" t="s">
        <v>76</v>
      </c>
      <c r="D72" s="146" t="s">
        <v>62</v>
      </c>
      <c r="E72" s="146" t="s">
        <v>80</v>
      </c>
      <c r="F72" s="147" t="s">
        <v>38</v>
      </c>
      <c r="G72" s="147">
        <v>0.45</v>
      </c>
      <c r="H72" s="147">
        <v>0.5</v>
      </c>
      <c r="I72" s="150">
        <v>0.48</v>
      </c>
    </row>
    <row r="73" spans="1:9" x14ac:dyDescent="0.3">
      <c r="A73" s="94">
        <v>72</v>
      </c>
      <c r="B73" s="94">
        <v>800053</v>
      </c>
      <c r="C73" s="146" t="s">
        <v>76</v>
      </c>
      <c r="D73" s="146" t="s">
        <v>62</v>
      </c>
      <c r="E73" s="146" t="s">
        <v>80</v>
      </c>
      <c r="F73" s="147" t="s">
        <v>39</v>
      </c>
      <c r="G73" s="147">
        <v>0.6</v>
      </c>
      <c r="H73" s="147">
        <v>0.9</v>
      </c>
      <c r="I73" s="150">
        <v>0.76</v>
      </c>
    </row>
    <row r="74" spans="1:9" x14ac:dyDescent="0.3">
      <c r="A74" s="94">
        <v>73</v>
      </c>
      <c r="B74" s="94">
        <v>800053</v>
      </c>
      <c r="C74" s="146" t="s">
        <v>76</v>
      </c>
      <c r="D74" s="146" t="s">
        <v>62</v>
      </c>
      <c r="E74" s="146" t="s">
        <v>80</v>
      </c>
      <c r="F74" s="147" t="s">
        <v>40</v>
      </c>
      <c r="G74" s="147">
        <v>0.15</v>
      </c>
      <c r="H74" s="147">
        <v>0.3</v>
      </c>
      <c r="I74" s="150">
        <v>0.28999999999999998</v>
      </c>
    </row>
    <row r="75" spans="1:9" x14ac:dyDescent="0.3">
      <c r="A75" s="94">
        <v>74</v>
      </c>
      <c r="B75" s="94">
        <v>800053</v>
      </c>
      <c r="C75" s="146" t="s">
        <v>76</v>
      </c>
      <c r="D75" s="146" t="s">
        <v>62</v>
      </c>
      <c r="E75" s="146" t="s">
        <v>80</v>
      </c>
      <c r="F75" s="147" t="s">
        <v>41</v>
      </c>
      <c r="G75" s="147">
        <v>0</v>
      </c>
      <c r="H75" s="147">
        <v>0.01</v>
      </c>
      <c r="I75" s="150">
        <v>2E-3</v>
      </c>
    </row>
    <row r="76" spans="1:9" x14ac:dyDescent="0.3">
      <c r="A76" s="94">
        <v>75</v>
      </c>
      <c r="B76" s="94">
        <v>800053</v>
      </c>
      <c r="C76" s="146" t="s">
        <v>76</v>
      </c>
      <c r="D76" s="146" t="s">
        <v>62</v>
      </c>
      <c r="E76" s="146" t="s">
        <v>80</v>
      </c>
      <c r="F76" s="147" t="s">
        <v>42</v>
      </c>
      <c r="G76" s="147">
        <v>0</v>
      </c>
      <c r="H76" s="147">
        <v>0.01</v>
      </c>
      <c r="I76" s="150">
        <v>0.01</v>
      </c>
    </row>
    <row r="77" spans="1:9" x14ac:dyDescent="0.3">
      <c r="A77" s="94">
        <v>76</v>
      </c>
      <c r="B77" s="94">
        <v>800053</v>
      </c>
      <c r="C77" s="146" t="s">
        <v>76</v>
      </c>
      <c r="D77" s="146" t="s">
        <v>62</v>
      </c>
      <c r="E77" s="146" t="s">
        <v>80</v>
      </c>
      <c r="F77" s="147" t="s">
        <v>43</v>
      </c>
      <c r="G77" s="148">
        <v>0.9</v>
      </c>
      <c r="H77" s="147">
        <v>1.2</v>
      </c>
      <c r="I77" s="150">
        <v>1.07</v>
      </c>
    </row>
    <row r="78" spans="1:9" x14ac:dyDescent="0.3">
      <c r="A78" s="94">
        <v>77</v>
      </c>
      <c r="B78" s="94">
        <v>800053</v>
      </c>
      <c r="C78" s="146" t="s">
        <v>76</v>
      </c>
      <c r="D78" s="146" t="s">
        <v>62</v>
      </c>
      <c r="E78" s="146" t="s">
        <v>80</v>
      </c>
      <c r="F78" s="147" t="s">
        <v>44</v>
      </c>
      <c r="G78" s="148">
        <v>0.4</v>
      </c>
      <c r="H78" s="147">
        <v>0.7</v>
      </c>
      <c r="I78" s="150">
        <v>0.55000000000000004</v>
      </c>
    </row>
    <row r="79" spans="1:9" x14ac:dyDescent="0.3">
      <c r="A79" s="94">
        <v>78</v>
      </c>
      <c r="B79" s="94">
        <v>800053</v>
      </c>
      <c r="C79" s="146" t="s">
        <v>76</v>
      </c>
      <c r="D79" s="146" t="s">
        <v>62</v>
      </c>
      <c r="E79" s="146" t="s">
        <v>80</v>
      </c>
      <c r="F79" s="147" t="s">
        <v>47</v>
      </c>
      <c r="G79" s="148">
        <v>0.9</v>
      </c>
      <c r="H79" s="147">
        <v>1.1000000000000001</v>
      </c>
      <c r="I79" s="150">
        <v>1.01</v>
      </c>
    </row>
    <row r="80" spans="1:9" x14ac:dyDescent="0.3">
      <c r="A80" s="94">
        <v>79</v>
      </c>
      <c r="B80" s="94">
        <v>800053</v>
      </c>
      <c r="C80" s="146" t="s">
        <v>76</v>
      </c>
      <c r="D80" s="146" t="s">
        <v>62</v>
      </c>
      <c r="E80" s="146" t="s">
        <v>80</v>
      </c>
      <c r="F80" s="147" t="s">
        <v>45</v>
      </c>
      <c r="G80" s="148">
        <v>0</v>
      </c>
      <c r="H80" s="147">
        <v>0.35</v>
      </c>
      <c r="I80" s="150">
        <v>0.04</v>
      </c>
    </row>
    <row r="81" spans="1:9" x14ac:dyDescent="0.3">
      <c r="A81" s="94">
        <v>80</v>
      </c>
      <c r="B81" s="94">
        <v>800053</v>
      </c>
      <c r="C81" s="146" t="s">
        <v>76</v>
      </c>
      <c r="D81" s="146" t="s">
        <v>62</v>
      </c>
      <c r="E81" s="146" t="s">
        <v>80</v>
      </c>
      <c r="F81" s="147" t="s">
        <v>61</v>
      </c>
      <c r="G81" s="148">
        <v>0.08</v>
      </c>
      <c r="H81" s="147">
        <v>0.15</v>
      </c>
      <c r="I81" s="150">
        <v>0.12</v>
      </c>
    </row>
    <row r="82" spans="1:9" x14ac:dyDescent="0.3">
      <c r="A82" s="94">
        <v>81</v>
      </c>
      <c r="B82" s="94">
        <v>800054</v>
      </c>
      <c r="C82" s="146" t="s">
        <v>81</v>
      </c>
      <c r="D82" s="146" t="s">
        <v>62</v>
      </c>
      <c r="E82" s="146" t="s">
        <v>82</v>
      </c>
      <c r="F82" s="147" t="s">
        <v>38</v>
      </c>
      <c r="G82" s="147">
        <v>0.45</v>
      </c>
      <c r="H82" s="147">
        <v>0.5</v>
      </c>
      <c r="I82" s="150">
        <v>0.48</v>
      </c>
    </row>
    <row r="83" spans="1:9" x14ac:dyDescent="0.3">
      <c r="A83" s="94">
        <v>82</v>
      </c>
      <c r="B83" s="94">
        <v>800054</v>
      </c>
      <c r="C83" s="146" t="s">
        <v>81</v>
      </c>
      <c r="D83" s="146" t="s">
        <v>62</v>
      </c>
      <c r="E83" s="146" t="s">
        <v>82</v>
      </c>
      <c r="F83" s="147" t="s">
        <v>39</v>
      </c>
      <c r="G83" s="147">
        <v>0.6</v>
      </c>
      <c r="H83" s="147">
        <v>0.9</v>
      </c>
      <c r="I83" s="150">
        <v>0.79</v>
      </c>
    </row>
    <row r="84" spans="1:9" x14ac:dyDescent="0.3">
      <c r="A84" s="94">
        <v>83</v>
      </c>
      <c r="B84" s="94">
        <v>800054</v>
      </c>
      <c r="C84" s="146" t="s">
        <v>81</v>
      </c>
      <c r="D84" s="146" t="s">
        <v>62</v>
      </c>
      <c r="E84" s="146" t="s">
        <v>82</v>
      </c>
      <c r="F84" s="147" t="s">
        <v>40</v>
      </c>
      <c r="G84" s="147">
        <v>0.15</v>
      </c>
      <c r="H84" s="147">
        <v>0.3</v>
      </c>
      <c r="I84" s="150">
        <v>0.26</v>
      </c>
    </row>
    <row r="85" spans="1:9" x14ac:dyDescent="0.3">
      <c r="A85" s="94">
        <v>84</v>
      </c>
      <c r="B85" s="94">
        <v>800054</v>
      </c>
      <c r="C85" s="146" t="s">
        <v>81</v>
      </c>
      <c r="D85" s="146" t="s">
        <v>62</v>
      </c>
      <c r="E85" s="146" t="s">
        <v>82</v>
      </c>
      <c r="F85" s="147" t="s">
        <v>41</v>
      </c>
      <c r="G85" s="147">
        <v>0</v>
      </c>
      <c r="H85" s="147">
        <v>0.01</v>
      </c>
      <c r="I85" s="150">
        <v>1E-3</v>
      </c>
    </row>
    <row r="86" spans="1:9" x14ac:dyDescent="0.3">
      <c r="A86" s="94">
        <v>85</v>
      </c>
      <c r="B86" s="94">
        <v>800054</v>
      </c>
      <c r="C86" s="146" t="s">
        <v>81</v>
      </c>
      <c r="D86" s="146" t="s">
        <v>62</v>
      </c>
      <c r="E86" s="146" t="s">
        <v>82</v>
      </c>
      <c r="F86" s="147" t="s">
        <v>42</v>
      </c>
      <c r="G86" s="147">
        <v>0</v>
      </c>
      <c r="H86" s="147">
        <v>0.01</v>
      </c>
      <c r="I86" s="150">
        <v>7.0000000000000001E-3</v>
      </c>
    </row>
    <row r="87" spans="1:9" x14ac:dyDescent="0.3">
      <c r="A87" s="94">
        <v>86</v>
      </c>
      <c r="B87" s="94">
        <v>800054</v>
      </c>
      <c r="C87" s="146" t="s">
        <v>81</v>
      </c>
      <c r="D87" s="146" t="s">
        <v>62</v>
      </c>
      <c r="E87" s="146" t="s">
        <v>82</v>
      </c>
      <c r="F87" s="147" t="s">
        <v>43</v>
      </c>
      <c r="G87" s="148">
        <v>0.9</v>
      </c>
      <c r="H87" s="147">
        <v>1.2</v>
      </c>
      <c r="I87" s="150">
        <v>1.08</v>
      </c>
    </row>
    <row r="88" spans="1:9" x14ac:dyDescent="0.3">
      <c r="A88" s="94">
        <v>87</v>
      </c>
      <c r="B88" s="94">
        <v>800054</v>
      </c>
      <c r="C88" s="146" t="s">
        <v>81</v>
      </c>
      <c r="D88" s="146" t="s">
        <v>62</v>
      </c>
      <c r="E88" s="146" t="s">
        <v>82</v>
      </c>
      <c r="F88" s="147" t="s">
        <v>44</v>
      </c>
      <c r="G88" s="148">
        <v>0.4</v>
      </c>
      <c r="H88" s="147">
        <v>0.7</v>
      </c>
      <c r="I88" s="150">
        <v>0.59</v>
      </c>
    </row>
    <row r="89" spans="1:9" x14ac:dyDescent="0.3">
      <c r="A89" s="94">
        <v>88</v>
      </c>
      <c r="B89" s="94">
        <v>800054</v>
      </c>
      <c r="C89" s="146" t="s">
        <v>81</v>
      </c>
      <c r="D89" s="146" t="s">
        <v>62</v>
      </c>
      <c r="E89" s="146" t="s">
        <v>82</v>
      </c>
      <c r="F89" s="147" t="s">
        <v>47</v>
      </c>
      <c r="G89" s="148">
        <v>0.9</v>
      </c>
      <c r="H89" s="147">
        <v>1.1000000000000001</v>
      </c>
      <c r="I89" s="150">
        <v>1.01</v>
      </c>
    </row>
    <row r="90" spans="1:9" x14ac:dyDescent="0.3">
      <c r="A90" s="94">
        <v>89</v>
      </c>
      <c r="B90" s="94">
        <v>800054</v>
      </c>
      <c r="C90" s="146" t="s">
        <v>81</v>
      </c>
      <c r="D90" s="146" t="s">
        <v>62</v>
      </c>
      <c r="E90" s="146" t="s">
        <v>82</v>
      </c>
      <c r="F90" s="147" t="s">
        <v>45</v>
      </c>
      <c r="G90" s="148">
        <v>0</v>
      </c>
      <c r="H90" s="147">
        <v>0.35</v>
      </c>
      <c r="I90" s="150">
        <v>0.06</v>
      </c>
    </row>
    <row r="91" spans="1:9" x14ac:dyDescent="0.3">
      <c r="A91" s="94">
        <v>90</v>
      </c>
      <c r="B91" s="94">
        <v>800054</v>
      </c>
      <c r="C91" s="146" t="s">
        <v>81</v>
      </c>
      <c r="D91" s="146" t="s">
        <v>62</v>
      </c>
      <c r="E91" s="146" t="s">
        <v>82</v>
      </c>
      <c r="F91" s="147" t="s">
        <v>61</v>
      </c>
      <c r="G91" s="148">
        <v>0.08</v>
      </c>
      <c r="H91" s="147">
        <v>0.15</v>
      </c>
      <c r="I91" s="150">
        <v>0.11</v>
      </c>
    </row>
    <row r="92" spans="1:9" x14ac:dyDescent="0.3">
      <c r="A92" s="94">
        <v>91</v>
      </c>
      <c r="B92" s="94">
        <v>800055</v>
      </c>
      <c r="C92" s="146" t="s">
        <v>83</v>
      </c>
      <c r="D92" s="146" t="s">
        <v>62</v>
      </c>
      <c r="E92" s="146" t="s">
        <v>84</v>
      </c>
      <c r="F92" s="147" t="s">
        <v>38</v>
      </c>
      <c r="G92" s="147">
        <v>0.45</v>
      </c>
      <c r="H92" s="147">
        <v>0.5</v>
      </c>
      <c r="I92" s="150">
        <v>0.48</v>
      </c>
    </row>
    <row r="93" spans="1:9" x14ac:dyDescent="0.3">
      <c r="A93" s="94">
        <v>92</v>
      </c>
      <c r="B93" s="94">
        <v>800055</v>
      </c>
      <c r="C93" s="146" t="s">
        <v>83</v>
      </c>
      <c r="D93" s="146" t="s">
        <v>62</v>
      </c>
      <c r="E93" s="146" t="s">
        <v>84</v>
      </c>
      <c r="F93" s="147" t="s">
        <v>39</v>
      </c>
      <c r="G93" s="147">
        <v>0.6</v>
      </c>
      <c r="H93" s="147">
        <v>0.9</v>
      </c>
      <c r="I93" s="150">
        <v>0.8</v>
      </c>
    </row>
    <row r="94" spans="1:9" x14ac:dyDescent="0.3">
      <c r="A94" s="94">
        <v>93</v>
      </c>
      <c r="B94" s="94">
        <v>800055</v>
      </c>
      <c r="C94" s="146" t="s">
        <v>83</v>
      </c>
      <c r="D94" s="146" t="s">
        <v>62</v>
      </c>
      <c r="E94" s="146" t="s">
        <v>84</v>
      </c>
      <c r="F94" s="147" t="s">
        <v>40</v>
      </c>
      <c r="G94" s="147">
        <v>0.15</v>
      </c>
      <c r="H94" s="147">
        <v>0.3</v>
      </c>
      <c r="I94" s="150">
        <v>0.26</v>
      </c>
    </row>
    <row r="95" spans="1:9" x14ac:dyDescent="0.3">
      <c r="A95" s="94">
        <v>94</v>
      </c>
      <c r="B95" s="94">
        <v>800055</v>
      </c>
      <c r="C95" s="146" t="s">
        <v>83</v>
      </c>
      <c r="D95" s="146" t="s">
        <v>62</v>
      </c>
      <c r="E95" s="146" t="s">
        <v>84</v>
      </c>
      <c r="F95" s="147" t="s">
        <v>41</v>
      </c>
      <c r="G95" s="147">
        <v>0</v>
      </c>
      <c r="H95" s="147">
        <v>0.01</v>
      </c>
      <c r="I95" s="150">
        <v>1E-3</v>
      </c>
    </row>
    <row r="96" spans="1:9" x14ac:dyDescent="0.3">
      <c r="A96" s="94">
        <v>95</v>
      </c>
      <c r="B96" s="94">
        <v>800055</v>
      </c>
      <c r="C96" s="146" t="s">
        <v>83</v>
      </c>
      <c r="D96" s="146" t="s">
        <v>62</v>
      </c>
      <c r="E96" s="146" t="s">
        <v>84</v>
      </c>
      <c r="F96" s="147" t="s">
        <v>42</v>
      </c>
      <c r="G96" s="147">
        <v>0</v>
      </c>
      <c r="H96" s="147">
        <v>0.01</v>
      </c>
      <c r="I96" s="150">
        <v>6.0000000000000001E-3</v>
      </c>
    </row>
    <row r="97" spans="1:9" x14ac:dyDescent="0.3">
      <c r="A97" s="94">
        <v>96</v>
      </c>
      <c r="B97" s="94">
        <v>800055</v>
      </c>
      <c r="C97" s="146" t="s">
        <v>83</v>
      </c>
      <c r="D97" s="146" t="s">
        <v>62</v>
      </c>
      <c r="E97" s="146" t="s">
        <v>84</v>
      </c>
      <c r="F97" s="147" t="s">
        <v>43</v>
      </c>
      <c r="G97" s="148">
        <v>0.9</v>
      </c>
      <c r="H97" s="147">
        <v>1.2</v>
      </c>
      <c r="I97" s="150">
        <v>1.07</v>
      </c>
    </row>
    <row r="98" spans="1:9" x14ac:dyDescent="0.3">
      <c r="A98" s="94">
        <v>97</v>
      </c>
      <c r="B98" s="94">
        <v>800055</v>
      </c>
      <c r="C98" s="146" t="s">
        <v>83</v>
      </c>
      <c r="D98" s="146" t="s">
        <v>62</v>
      </c>
      <c r="E98" s="146" t="s">
        <v>84</v>
      </c>
      <c r="F98" s="147" t="s">
        <v>44</v>
      </c>
      <c r="G98" s="148">
        <v>0.4</v>
      </c>
      <c r="H98" s="147">
        <v>0.7</v>
      </c>
      <c r="I98" s="150">
        <v>0.6</v>
      </c>
    </row>
    <row r="99" spans="1:9" x14ac:dyDescent="0.3">
      <c r="A99" s="94">
        <v>98</v>
      </c>
      <c r="B99" s="94">
        <v>800055</v>
      </c>
      <c r="C99" s="146" t="s">
        <v>83</v>
      </c>
      <c r="D99" s="146" t="s">
        <v>62</v>
      </c>
      <c r="E99" s="146" t="s">
        <v>84</v>
      </c>
      <c r="F99" s="147" t="s">
        <v>47</v>
      </c>
      <c r="G99" s="148">
        <v>0.9</v>
      </c>
      <c r="H99" s="147">
        <v>1.1000000000000001</v>
      </c>
      <c r="I99" s="150">
        <v>1</v>
      </c>
    </row>
    <row r="100" spans="1:9" x14ac:dyDescent="0.3">
      <c r="A100" s="94">
        <v>99</v>
      </c>
      <c r="B100" s="94">
        <v>800055</v>
      </c>
      <c r="C100" s="146" t="s">
        <v>83</v>
      </c>
      <c r="D100" s="146" t="s">
        <v>62</v>
      </c>
      <c r="E100" s="146" t="s">
        <v>84</v>
      </c>
      <c r="F100" s="147" t="s">
        <v>45</v>
      </c>
      <c r="G100" s="148">
        <v>0</v>
      </c>
      <c r="H100" s="147">
        <v>0.35</v>
      </c>
      <c r="I100" s="150">
        <v>0.06</v>
      </c>
    </row>
    <row r="101" spans="1:9" x14ac:dyDescent="0.3">
      <c r="A101" s="94">
        <v>100</v>
      </c>
      <c r="B101" s="94">
        <v>800055</v>
      </c>
      <c r="C101" s="146" t="s">
        <v>83</v>
      </c>
      <c r="D101" s="146" t="s">
        <v>62</v>
      </c>
      <c r="E101" s="146" t="s">
        <v>84</v>
      </c>
      <c r="F101" s="147" t="s">
        <v>61</v>
      </c>
      <c r="G101" s="148">
        <v>0.08</v>
      </c>
      <c r="H101" s="147">
        <v>0.15</v>
      </c>
      <c r="I101" s="150">
        <v>0.11</v>
      </c>
    </row>
    <row r="102" spans="1:9" x14ac:dyDescent="0.3">
      <c r="A102" s="94">
        <v>101</v>
      </c>
      <c r="B102" s="94">
        <v>800084</v>
      </c>
      <c r="C102" s="146" t="s">
        <v>86</v>
      </c>
      <c r="D102" s="146" t="s">
        <v>62</v>
      </c>
      <c r="E102" s="146" t="s">
        <v>85</v>
      </c>
      <c r="F102" s="147" t="s">
        <v>38</v>
      </c>
      <c r="G102" s="147">
        <v>0.45</v>
      </c>
      <c r="H102" s="147">
        <v>0.5</v>
      </c>
      <c r="I102" s="150">
        <v>0.46</v>
      </c>
    </row>
    <row r="103" spans="1:9" x14ac:dyDescent="0.3">
      <c r="A103" s="94">
        <v>102</v>
      </c>
      <c r="B103" s="94">
        <v>800084</v>
      </c>
      <c r="C103" s="146" t="s">
        <v>86</v>
      </c>
      <c r="D103" s="146" t="s">
        <v>62</v>
      </c>
      <c r="E103" s="146" t="s">
        <v>85</v>
      </c>
      <c r="F103" s="147" t="s">
        <v>39</v>
      </c>
      <c r="G103" s="147">
        <v>0.6</v>
      </c>
      <c r="H103" s="147">
        <v>0.9</v>
      </c>
      <c r="I103" s="150">
        <v>0.83</v>
      </c>
    </row>
    <row r="104" spans="1:9" x14ac:dyDescent="0.3">
      <c r="A104" s="94">
        <v>103</v>
      </c>
      <c r="B104" s="94">
        <v>800084</v>
      </c>
      <c r="C104" s="146" t="s">
        <v>86</v>
      </c>
      <c r="D104" s="146" t="s">
        <v>62</v>
      </c>
      <c r="E104" s="146" t="s">
        <v>85</v>
      </c>
      <c r="F104" s="147" t="s">
        <v>40</v>
      </c>
      <c r="G104" s="147">
        <v>0.15</v>
      </c>
      <c r="H104" s="147">
        <v>0.3</v>
      </c>
      <c r="I104" s="150">
        <v>0.3</v>
      </c>
    </row>
    <row r="105" spans="1:9" x14ac:dyDescent="0.3">
      <c r="A105" s="94">
        <v>104</v>
      </c>
      <c r="B105" s="94">
        <v>800084</v>
      </c>
      <c r="C105" s="146" t="s">
        <v>86</v>
      </c>
      <c r="D105" s="146" t="s">
        <v>62</v>
      </c>
      <c r="E105" s="146" t="s">
        <v>85</v>
      </c>
      <c r="F105" s="147" t="s">
        <v>41</v>
      </c>
      <c r="G105" s="147">
        <v>0</v>
      </c>
      <c r="H105" s="147">
        <v>0.01</v>
      </c>
      <c r="I105" s="150">
        <v>1E-3</v>
      </c>
    </row>
    <row r="106" spans="1:9" x14ac:dyDescent="0.3">
      <c r="A106" s="94">
        <v>105</v>
      </c>
      <c r="B106" s="94">
        <v>800084</v>
      </c>
      <c r="C106" s="146" t="s">
        <v>86</v>
      </c>
      <c r="D106" s="146" t="s">
        <v>62</v>
      </c>
      <c r="E106" s="146" t="s">
        <v>85</v>
      </c>
      <c r="F106" s="147" t="s">
        <v>42</v>
      </c>
      <c r="G106" s="147">
        <v>0</v>
      </c>
      <c r="H106" s="147">
        <v>0.01</v>
      </c>
      <c r="I106" s="150">
        <v>7.0000000000000001E-3</v>
      </c>
    </row>
    <row r="107" spans="1:9" x14ac:dyDescent="0.3">
      <c r="A107" s="94">
        <v>106</v>
      </c>
      <c r="B107" s="94">
        <v>800084</v>
      </c>
      <c r="C107" s="146" t="s">
        <v>86</v>
      </c>
      <c r="D107" s="146" t="s">
        <v>62</v>
      </c>
      <c r="E107" s="146" t="s">
        <v>85</v>
      </c>
      <c r="F107" s="147" t="s">
        <v>43</v>
      </c>
      <c r="G107" s="148">
        <v>0.9</v>
      </c>
      <c r="H107" s="147">
        <v>1.2</v>
      </c>
      <c r="I107" s="150">
        <v>1.06</v>
      </c>
    </row>
    <row r="108" spans="1:9" x14ac:dyDescent="0.3">
      <c r="A108" s="94">
        <v>107</v>
      </c>
      <c r="B108" s="94">
        <v>800084</v>
      </c>
      <c r="C108" s="146" t="s">
        <v>86</v>
      </c>
      <c r="D108" s="146" t="s">
        <v>62</v>
      </c>
      <c r="E108" s="146" t="s">
        <v>85</v>
      </c>
      <c r="F108" s="147" t="s">
        <v>44</v>
      </c>
      <c r="G108" s="148">
        <v>0.4</v>
      </c>
      <c r="H108" s="147">
        <v>0.7</v>
      </c>
      <c r="I108" s="150">
        <v>0.55000000000000004</v>
      </c>
    </row>
    <row r="109" spans="1:9" x14ac:dyDescent="0.3">
      <c r="A109" s="94">
        <v>108</v>
      </c>
      <c r="B109" s="94">
        <v>800084</v>
      </c>
      <c r="C109" s="146" t="s">
        <v>86</v>
      </c>
      <c r="D109" s="146" t="s">
        <v>62</v>
      </c>
      <c r="E109" s="146" t="s">
        <v>85</v>
      </c>
      <c r="F109" s="147" t="s">
        <v>47</v>
      </c>
      <c r="G109" s="148">
        <v>0.9</v>
      </c>
      <c r="H109" s="147">
        <v>1.1000000000000001</v>
      </c>
      <c r="I109" s="150">
        <v>1.03</v>
      </c>
    </row>
    <row r="110" spans="1:9" x14ac:dyDescent="0.3">
      <c r="A110" s="94">
        <v>109</v>
      </c>
      <c r="B110" s="94">
        <v>800084</v>
      </c>
      <c r="C110" s="146" t="s">
        <v>86</v>
      </c>
      <c r="D110" s="146" t="s">
        <v>62</v>
      </c>
      <c r="E110" s="146" t="s">
        <v>85</v>
      </c>
      <c r="F110" s="147" t="s">
        <v>45</v>
      </c>
      <c r="G110" s="148">
        <v>0</v>
      </c>
      <c r="H110" s="147">
        <v>0.35</v>
      </c>
      <c r="I110" s="150">
        <v>0.09</v>
      </c>
    </row>
    <row r="111" spans="1:9" x14ac:dyDescent="0.3">
      <c r="A111" s="94">
        <v>110</v>
      </c>
      <c r="B111" s="94">
        <v>800084</v>
      </c>
      <c r="C111" s="146" t="s">
        <v>86</v>
      </c>
      <c r="D111" s="146" t="s">
        <v>62</v>
      </c>
      <c r="E111" s="146" t="s">
        <v>85</v>
      </c>
      <c r="F111" s="147" t="s">
        <v>61</v>
      </c>
      <c r="G111" s="148">
        <v>0.08</v>
      </c>
      <c r="H111" s="147">
        <v>0.15</v>
      </c>
      <c r="I111" s="150">
        <v>0.12</v>
      </c>
    </row>
    <row r="112" spans="1:9" x14ac:dyDescent="0.3">
      <c r="A112" s="94">
        <v>111</v>
      </c>
      <c r="B112" s="94">
        <v>800086</v>
      </c>
      <c r="C112" s="146" t="s">
        <v>88</v>
      </c>
      <c r="D112" s="146" t="s">
        <v>62</v>
      </c>
      <c r="E112" s="146" t="s">
        <v>87</v>
      </c>
      <c r="F112" s="147" t="s">
        <v>38</v>
      </c>
      <c r="G112" s="147">
        <v>0.45</v>
      </c>
      <c r="H112" s="147">
        <v>0.5</v>
      </c>
      <c r="I112" s="150">
        <v>0.46</v>
      </c>
    </row>
    <row r="113" spans="1:9" x14ac:dyDescent="0.3">
      <c r="A113" s="94">
        <v>112</v>
      </c>
      <c r="B113" s="94">
        <v>800086</v>
      </c>
      <c r="C113" s="146" t="s">
        <v>88</v>
      </c>
      <c r="D113" s="146" t="s">
        <v>62</v>
      </c>
      <c r="E113" s="146" t="s">
        <v>87</v>
      </c>
      <c r="F113" s="147" t="s">
        <v>39</v>
      </c>
      <c r="G113" s="147">
        <v>0.6</v>
      </c>
      <c r="H113" s="147">
        <v>0.9</v>
      </c>
      <c r="I113" s="150">
        <v>0.8</v>
      </c>
    </row>
    <row r="114" spans="1:9" x14ac:dyDescent="0.3">
      <c r="A114" s="94">
        <v>113</v>
      </c>
      <c r="B114" s="94">
        <v>800086</v>
      </c>
      <c r="C114" s="146" t="s">
        <v>88</v>
      </c>
      <c r="D114" s="146" t="s">
        <v>62</v>
      </c>
      <c r="E114" s="146" t="s">
        <v>87</v>
      </c>
      <c r="F114" s="147" t="s">
        <v>40</v>
      </c>
      <c r="G114" s="147">
        <v>0.15</v>
      </c>
      <c r="H114" s="147">
        <v>0.3</v>
      </c>
      <c r="I114" s="150">
        <v>0.3</v>
      </c>
    </row>
    <row r="115" spans="1:9" x14ac:dyDescent="0.3">
      <c r="A115" s="94">
        <v>114</v>
      </c>
      <c r="B115" s="94">
        <v>800086</v>
      </c>
      <c r="C115" s="146" t="s">
        <v>88</v>
      </c>
      <c r="D115" s="146" t="s">
        <v>62</v>
      </c>
      <c r="E115" s="146" t="s">
        <v>87</v>
      </c>
      <c r="F115" s="147" t="s">
        <v>41</v>
      </c>
      <c r="G115" s="147">
        <v>0</v>
      </c>
      <c r="H115" s="147">
        <v>0.01</v>
      </c>
      <c r="I115" s="150">
        <v>1E-3</v>
      </c>
    </row>
    <row r="116" spans="1:9" x14ac:dyDescent="0.3">
      <c r="A116" s="94">
        <v>115</v>
      </c>
      <c r="B116" s="94">
        <v>800086</v>
      </c>
      <c r="C116" s="146" t="s">
        <v>88</v>
      </c>
      <c r="D116" s="146" t="s">
        <v>62</v>
      </c>
      <c r="E116" s="146" t="s">
        <v>87</v>
      </c>
      <c r="F116" s="147" t="s">
        <v>42</v>
      </c>
      <c r="G116" s="147">
        <v>0</v>
      </c>
      <c r="H116" s="147">
        <v>0.01</v>
      </c>
      <c r="I116" s="150">
        <v>6.0000000000000001E-3</v>
      </c>
    </row>
    <row r="117" spans="1:9" x14ac:dyDescent="0.3">
      <c r="A117" s="94">
        <v>116</v>
      </c>
      <c r="B117" s="94">
        <v>800086</v>
      </c>
      <c r="C117" s="146" t="s">
        <v>88</v>
      </c>
      <c r="D117" s="146" t="s">
        <v>62</v>
      </c>
      <c r="E117" s="146" t="s">
        <v>87</v>
      </c>
      <c r="F117" s="147" t="s">
        <v>43</v>
      </c>
      <c r="G117" s="148">
        <v>0.9</v>
      </c>
      <c r="H117" s="147">
        <v>1.2</v>
      </c>
      <c r="I117" s="150">
        <v>1.08</v>
      </c>
    </row>
    <row r="118" spans="1:9" x14ac:dyDescent="0.3">
      <c r="A118" s="94">
        <v>117</v>
      </c>
      <c r="B118" s="94">
        <v>800086</v>
      </c>
      <c r="C118" s="146" t="s">
        <v>88</v>
      </c>
      <c r="D118" s="146" t="s">
        <v>62</v>
      </c>
      <c r="E118" s="146" t="s">
        <v>87</v>
      </c>
      <c r="F118" s="147" t="s">
        <v>44</v>
      </c>
      <c r="G118" s="148">
        <v>0.4</v>
      </c>
      <c r="H118" s="147">
        <v>0.7</v>
      </c>
      <c r="I118" s="150">
        <v>0.56000000000000005</v>
      </c>
    </row>
    <row r="119" spans="1:9" x14ac:dyDescent="0.3">
      <c r="A119" s="94">
        <v>118</v>
      </c>
      <c r="B119" s="94">
        <v>800086</v>
      </c>
      <c r="C119" s="146" t="s">
        <v>88</v>
      </c>
      <c r="D119" s="146" t="s">
        <v>62</v>
      </c>
      <c r="E119" s="146" t="s">
        <v>87</v>
      </c>
      <c r="F119" s="147" t="s">
        <v>47</v>
      </c>
      <c r="G119" s="148">
        <v>0.9</v>
      </c>
      <c r="H119" s="147">
        <v>1.1000000000000001</v>
      </c>
      <c r="I119" s="150">
        <v>1</v>
      </c>
    </row>
    <row r="120" spans="1:9" x14ac:dyDescent="0.3">
      <c r="A120" s="94">
        <v>119</v>
      </c>
      <c r="B120" s="94">
        <v>800086</v>
      </c>
      <c r="C120" s="146" t="s">
        <v>88</v>
      </c>
      <c r="D120" s="146" t="s">
        <v>62</v>
      </c>
      <c r="E120" s="146" t="s">
        <v>87</v>
      </c>
      <c r="F120" s="147" t="s">
        <v>45</v>
      </c>
      <c r="G120" s="148">
        <v>0</v>
      </c>
      <c r="H120" s="147">
        <v>0.35</v>
      </c>
      <c r="I120" s="150">
        <v>0.09</v>
      </c>
    </row>
    <row r="121" spans="1:9" x14ac:dyDescent="0.3">
      <c r="A121" s="94">
        <v>120</v>
      </c>
      <c r="B121" s="94">
        <v>800086</v>
      </c>
      <c r="C121" s="146" t="s">
        <v>88</v>
      </c>
      <c r="D121" s="146" t="s">
        <v>62</v>
      </c>
      <c r="E121" s="146" t="s">
        <v>87</v>
      </c>
      <c r="F121" s="147" t="s">
        <v>61</v>
      </c>
      <c r="G121" s="148">
        <v>0.08</v>
      </c>
      <c r="H121" s="147">
        <v>0.15</v>
      </c>
      <c r="I121" s="150">
        <v>0.12</v>
      </c>
    </row>
    <row r="122" spans="1:9" x14ac:dyDescent="0.3">
      <c r="A122" s="94">
        <v>121</v>
      </c>
      <c r="B122" s="94">
        <v>800087</v>
      </c>
      <c r="C122" s="146" t="s">
        <v>89</v>
      </c>
      <c r="D122" s="146" t="s">
        <v>62</v>
      </c>
      <c r="E122" s="146" t="s">
        <v>90</v>
      </c>
      <c r="F122" s="147" t="s">
        <v>38</v>
      </c>
      <c r="G122" s="147">
        <v>0.45</v>
      </c>
      <c r="H122" s="147">
        <v>0.5</v>
      </c>
      <c r="I122" s="150">
        <v>0.49</v>
      </c>
    </row>
    <row r="123" spans="1:9" x14ac:dyDescent="0.3">
      <c r="A123" s="94">
        <v>122</v>
      </c>
      <c r="B123" s="94">
        <v>800087</v>
      </c>
      <c r="C123" s="146" t="s">
        <v>89</v>
      </c>
      <c r="D123" s="146" t="s">
        <v>62</v>
      </c>
      <c r="E123" s="146" t="s">
        <v>90</v>
      </c>
      <c r="F123" s="147" t="s">
        <v>39</v>
      </c>
      <c r="G123" s="147">
        <v>0.6</v>
      </c>
      <c r="H123" s="147">
        <v>0.9</v>
      </c>
      <c r="I123" s="150">
        <v>0.84</v>
      </c>
    </row>
    <row r="124" spans="1:9" x14ac:dyDescent="0.3">
      <c r="A124" s="94">
        <v>123</v>
      </c>
      <c r="B124" s="94">
        <v>800087</v>
      </c>
      <c r="C124" s="146" t="s">
        <v>89</v>
      </c>
      <c r="D124" s="146" t="s">
        <v>62</v>
      </c>
      <c r="E124" s="146" t="s">
        <v>90</v>
      </c>
      <c r="F124" s="147" t="s">
        <v>40</v>
      </c>
      <c r="G124" s="147">
        <v>0.15</v>
      </c>
      <c r="H124" s="147">
        <v>0.3</v>
      </c>
      <c r="I124" s="150">
        <v>0.3</v>
      </c>
    </row>
    <row r="125" spans="1:9" x14ac:dyDescent="0.3">
      <c r="A125" s="94">
        <v>124</v>
      </c>
      <c r="B125" s="94">
        <v>800087</v>
      </c>
      <c r="C125" s="146" t="s">
        <v>89</v>
      </c>
      <c r="D125" s="146" t="s">
        <v>62</v>
      </c>
      <c r="E125" s="146" t="s">
        <v>90</v>
      </c>
      <c r="F125" s="147" t="s">
        <v>41</v>
      </c>
      <c r="G125" s="147">
        <v>0</v>
      </c>
      <c r="H125" s="147">
        <v>0.01</v>
      </c>
      <c r="I125" s="150">
        <v>2E-3</v>
      </c>
    </row>
    <row r="126" spans="1:9" x14ac:dyDescent="0.3">
      <c r="A126" s="94">
        <v>125</v>
      </c>
      <c r="B126" s="94">
        <v>800087</v>
      </c>
      <c r="C126" s="146" t="s">
        <v>89</v>
      </c>
      <c r="D126" s="146" t="s">
        <v>62</v>
      </c>
      <c r="E126" s="146" t="s">
        <v>90</v>
      </c>
      <c r="F126" s="147" t="s">
        <v>42</v>
      </c>
      <c r="G126" s="147">
        <v>0</v>
      </c>
      <c r="H126" s="147">
        <v>0.01</v>
      </c>
      <c r="I126" s="150">
        <v>8.0000000000000002E-3</v>
      </c>
    </row>
    <row r="127" spans="1:9" x14ac:dyDescent="0.3">
      <c r="A127" s="94">
        <v>126</v>
      </c>
      <c r="B127" s="94">
        <v>800087</v>
      </c>
      <c r="C127" s="146" t="s">
        <v>89</v>
      </c>
      <c r="D127" s="146" t="s">
        <v>62</v>
      </c>
      <c r="E127" s="146" t="s">
        <v>90</v>
      </c>
      <c r="F127" s="147" t="s">
        <v>43</v>
      </c>
      <c r="G127" s="148">
        <v>0.9</v>
      </c>
      <c r="H127" s="147">
        <v>1.2</v>
      </c>
      <c r="I127" s="150">
        <v>1.07</v>
      </c>
    </row>
    <row r="128" spans="1:9" x14ac:dyDescent="0.3">
      <c r="A128" s="94">
        <v>127</v>
      </c>
      <c r="B128" s="94">
        <v>800087</v>
      </c>
      <c r="C128" s="146" t="s">
        <v>89</v>
      </c>
      <c r="D128" s="146" t="s">
        <v>62</v>
      </c>
      <c r="E128" s="146" t="s">
        <v>90</v>
      </c>
      <c r="F128" s="147" t="s">
        <v>44</v>
      </c>
      <c r="G128" s="148">
        <v>0.4</v>
      </c>
      <c r="H128" s="147">
        <v>0.7</v>
      </c>
      <c r="I128" s="150">
        <v>0.56000000000000005</v>
      </c>
    </row>
    <row r="129" spans="1:9" x14ac:dyDescent="0.3">
      <c r="A129" s="94">
        <v>128</v>
      </c>
      <c r="B129" s="94">
        <v>800087</v>
      </c>
      <c r="C129" s="146" t="s">
        <v>89</v>
      </c>
      <c r="D129" s="146" t="s">
        <v>62</v>
      </c>
      <c r="E129" s="146" t="s">
        <v>90</v>
      </c>
      <c r="F129" s="147" t="s">
        <v>47</v>
      </c>
      <c r="G129" s="148">
        <v>0.9</v>
      </c>
      <c r="H129" s="147">
        <v>1.1000000000000001</v>
      </c>
      <c r="I129" s="150">
        <v>1</v>
      </c>
    </row>
    <row r="130" spans="1:9" x14ac:dyDescent="0.3">
      <c r="A130" s="94">
        <v>129</v>
      </c>
      <c r="B130" s="94">
        <v>800087</v>
      </c>
      <c r="C130" s="146" t="s">
        <v>89</v>
      </c>
      <c r="D130" s="146" t="s">
        <v>62</v>
      </c>
      <c r="E130" s="146" t="s">
        <v>90</v>
      </c>
      <c r="F130" s="147" t="s">
        <v>45</v>
      </c>
      <c r="G130" s="148">
        <v>0</v>
      </c>
      <c r="H130" s="147">
        <v>0.35</v>
      </c>
      <c r="I130" s="150">
        <v>0.09</v>
      </c>
    </row>
    <row r="131" spans="1:9" x14ac:dyDescent="0.3">
      <c r="A131" s="94">
        <v>130</v>
      </c>
      <c r="B131" s="94">
        <v>800087</v>
      </c>
      <c r="C131" s="146" t="s">
        <v>89</v>
      </c>
      <c r="D131" s="146" t="s">
        <v>62</v>
      </c>
      <c r="E131" s="146" t="s">
        <v>90</v>
      </c>
      <c r="F131" s="147" t="s">
        <v>61</v>
      </c>
      <c r="G131" s="148">
        <v>0.08</v>
      </c>
      <c r="H131" s="147">
        <v>0.15</v>
      </c>
      <c r="I131" s="150">
        <v>0.12</v>
      </c>
    </row>
    <row r="132" spans="1:9" x14ac:dyDescent="0.3">
      <c r="A132" s="94">
        <v>131</v>
      </c>
      <c r="B132" s="94">
        <v>800091</v>
      </c>
      <c r="C132" s="146" t="s">
        <v>91</v>
      </c>
      <c r="D132" s="146" t="s">
        <v>62</v>
      </c>
      <c r="E132" s="146" t="s">
        <v>92</v>
      </c>
      <c r="F132" s="147" t="s">
        <v>38</v>
      </c>
      <c r="G132" s="147">
        <v>0.45</v>
      </c>
      <c r="H132" s="147">
        <v>0.5</v>
      </c>
      <c r="I132" s="150">
        <v>0.45</v>
      </c>
    </row>
    <row r="133" spans="1:9" x14ac:dyDescent="0.3">
      <c r="A133" s="94">
        <v>132</v>
      </c>
      <c r="B133" s="94">
        <v>800091</v>
      </c>
      <c r="C133" s="146" t="s">
        <v>91</v>
      </c>
      <c r="D133" s="146" t="s">
        <v>62</v>
      </c>
      <c r="E133" s="146" t="s">
        <v>92</v>
      </c>
      <c r="F133" s="147" t="s">
        <v>39</v>
      </c>
      <c r="G133" s="147">
        <v>0.6</v>
      </c>
      <c r="H133" s="147">
        <v>0.9</v>
      </c>
      <c r="I133" s="150">
        <v>0.81</v>
      </c>
    </row>
    <row r="134" spans="1:9" x14ac:dyDescent="0.3">
      <c r="A134" s="94">
        <v>133</v>
      </c>
      <c r="B134" s="94">
        <v>800091</v>
      </c>
      <c r="C134" s="146" t="s">
        <v>91</v>
      </c>
      <c r="D134" s="146" t="s">
        <v>62</v>
      </c>
      <c r="E134" s="146" t="s">
        <v>92</v>
      </c>
      <c r="F134" s="147" t="s">
        <v>40</v>
      </c>
      <c r="G134" s="147">
        <v>0.15</v>
      </c>
      <c r="H134" s="147">
        <v>0.3</v>
      </c>
      <c r="I134" s="150">
        <v>0.24</v>
      </c>
    </row>
    <row r="135" spans="1:9" x14ac:dyDescent="0.3">
      <c r="A135" s="94">
        <v>134</v>
      </c>
      <c r="B135" s="94">
        <v>800091</v>
      </c>
      <c r="C135" s="146" t="s">
        <v>91</v>
      </c>
      <c r="D135" s="146" t="s">
        <v>62</v>
      </c>
      <c r="E135" s="146" t="s">
        <v>92</v>
      </c>
      <c r="F135" s="147" t="s">
        <v>41</v>
      </c>
      <c r="G135" s="147">
        <v>0</v>
      </c>
      <c r="H135" s="147">
        <v>0.01</v>
      </c>
      <c r="I135" s="150">
        <v>1E-3</v>
      </c>
    </row>
    <row r="136" spans="1:9" x14ac:dyDescent="0.3">
      <c r="A136" s="94">
        <v>135</v>
      </c>
      <c r="B136" s="94">
        <v>800091</v>
      </c>
      <c r="C136" s="146" t="s">
        <v>91</v>
      </c>
      <c r="D136" s="146" t="s">
        <v>62</v>
      </c>
      <c r="E136" s="146" t="s">
        <v>92</v>
      </c>
      <c r="F136" s="147" t="s">
        <v>42</v>
      </c>
      <c r="G136" s="147">
        <v>0</v>
      </c>
      <c r="H136" s="147">
        <v>0.01</v>
      </c>
      <c r="I136" s="150">
        <v>0.01</v>
      </c>
    </row>
    <row r="137" spans="1:9" x14ac:dyDescent="0.3">
      <c r="A137" s="94">
        <v>136</v>
      </c>
      <c r="B137" s="94">
        <v>800091</v>
      </c>
      <c r="C137" s="146" t="s">
        <v>91</v>
      </c>
      <c r="D137" s="146" t="s">
        <v>62</v>
      </c>
      <c r="E137" s="146" t="s">
        <v>92</v>
      </c>
      <c r="F137" s="147" t="s">
        <v>43</v>
      </c>
      <c r="G137" s="148">
        <v>0.9</v>
      </c>
      <c r="H137" s="147">
        <v>1.2</v>
      </c>
      <c r="I137" s="150">
        <v>1.07</v>
      </c>
    </row>
    <row r="138" spans="1:9" x14ac:dyDescent="0.3">
      <c r="A138" s="94">
        <v>137</v>
      </c>
      <c r="B138" s="94">
        <v>800091</v>
      </c>
      <c r="C138" s="146" t="s">
        <v>91</v>
      </c>
      <c r="D138" s="146" t="s">
        <v>62</v>
      </c>
      <c r="E138" s="146" t="s">
        <v>92</v>
      </c>
      <c r="F138" s="147" t="s">
        <v>44</v>
      </c>
      <c r="G138" s="148">
        <v>0.4</v>
      </c>
      <c r="H138" s="147">
        <v>0.7</v>
      </c>
      <c r="I138" s="150">
        <v>0.57999999999999996</v>
      </c>
    </row>
    <row r="139" spans="1:9" x14ac:dyDescent="0.3">
      <c r="A139" s="94">
        <v>138</v>
      </c>
      <c r="B139" s="94">
        <v>800091</v>
      </c>
      <c r="C139" s="146" t="s">
        <v>91</v>
      </c>
      <c r="D139" s="146" t="s">
        <v>62</v>
      </c>
      <c r="E139" s="146" t="s">
        <v>92</v>
      </c>
      <c r="F139" s="147" t="s">
        <v>47</v>
      </c>
      <c r="G139" s="148">
        <v>0.9</v>
      </c>
      <c r="H139" s="147">
        <v>1.1000000000000001</v>
      </c>
      <c r="I139" s="150">
        <v>1</v>
      </c>
    </row>
    <row r="140" spans="1:9" x14ac:dyDescent="0.3">
      <c r="A140" s="94">
        <v>139</v>
      </c>
      <c r="B140" s="94">
        <v>800091</v>
      </c>
      <c r="C140" s="146" t="s">
        <v>91</v>
      </c>
      <c r="D140" s="146" t="s">
        <v>62</v>
      </c>
      <c r="E140" s="146" t="s">
        <v>92</v>
      </c>
      <c r="F140" s="147" t="s">
        <v>45</v>
      </c>
      <c r="G140" s="148">
        <v>0</v>
      </c>
      <c r="H140" s="147">
        <v>0.35</v>
      </c>
      <c r="I140" s="150">
        <v>0.13</v>
      </c>
    </row>
    <row r="141" spans="1:9" x14ac:dyDescent="0.3">
      <c r="A141" s="94">
        <v>140</v>
      </c>
      <c r="B141" s="94">
        <v>800091</v>
      </c>
      <c r="C141" s="146" t="s">
        <v>91</v>
      </c>
      <c r="D141" s="146" t="s">
        <v>62</v>
      </c>
      <c r="E141" s="146" t="s">
        <v>92</v>
      </c>
      <c r="F141" s="147" t="s">
        <v>61</v>
      </c>
      <c r="G141" s="148">
        <v>0.08</v>
      </c>
      <c r="H141" s="147">
        <v>0.15</v>
      </c>
      <c r="I141" s="150">
        <v>0.11</v>
      </c>
    </row>
    <row r="142" spans="1:9" x14ac:dyDescent="0.3">
      <c r="A142" s="94">
        <v>141</v>
      </c>
      <c r="B142" s="94">
        <v>800092</v>
      </c>
      <c r="C142" s="146" t="s">
        <v>86</v>
      </c>
      <c r="D142" s="146" t="s">
        <v>62</v>
      </c>
      <c r="E142" s="146" t="s">
        <v>93</v>
      </c>
      <c r="F142" s="147" t="s">
        <v>38</v>
      </c>
      <c r="G142" s="147">
        <v>0.45</v>
      </c>
      <c r="H142" s="147">
        <v>0.5</v>
      </c>
      <c r="I142" s="150">
        <v>0.45</v>
      </c>
    </row>
    <row r="143" spans="1:9" x14ac:dyDescent="0.3">
      <c r="A143" s="94">
        <v>142</v>
      </c>
      <c r="B143" s="94">
        <v>800092</v>
      </c>
      <c r="C143" s="146" t="s">
        <v>86</v>
      </c>
      <c r="D143" s="146" t="s">
        <v>62</v>
      </c>
      <c r="E143" s="146" t="s">
        <v>93</v>
      </c>
      <c r="F143" s="147" t="s">
        <v>39</v>
      </c>
      <c r="G143" s="147">
        <v>0.6</v>
      </c>
      <c r="H143" s="147">
        <v>0.9</v>
      </c>
      <c r="I143" s="150">
        <v>0.78</v>
      </c>
    </row>
    <row r="144" spans="1:9" x14ac:dyDescent="0.3">
      <c r="A144" s="94">
        <v>143</v>
      </c>
      <c r="B144" s="94">
        <v>800092</v>
      </c>
      <c r="C144" s="146" t="s">
        <v>86</v>
      </c>
      <c r="D144" s="146" t="s">
        <v>62</v>
      </c>
      <c r="E144" s="146" t="s">
        <v>93</v>
      </c>
      <c r="F144" s="147" t="s">
        <v>40</v>
      </c>
      <c r="G144" s="147">
        <v>0.15</v>
      </c>
      <c r="H144" s="147">
        <v>0.3</v>
      </c>
      <c r="I144" s="150">
        <v>0.28999999999999998</v>
      </c>
    </row>
    <row r="145" spans="1:9" x14ac:dyDescent="0.3">
      <c r="A145" s="94">
        <v>144</v>
      </c>
      <c r="B145" s="94">
        <v>800092</v>
      </c>
      <c r="C145" s="146" t="s">
        <v>86</v>
      </c>
      <c r="D145" s="146" t="s">
        <v>62</v>
      </c>
      <c r="E145" s="146" t="s">
        <v>93</v>
      </c>
      <c r="F145" s="147" t="s">
        <v>41</v>
      </c>
      <c r="G145" s="147">
        <v>0</v>
      </c>
      <c r="H145" s="147">
        <v>0.01</v>
      </c>
      <c r="I145" s="150">
        <v>2E-3</v>
      </c>
    </row>
    <row r="146" spans="1:9" x14ac:dyDescent="0.3">
      <c r="A146" s="94">
        <v>145</v>
      </c>
      <c r="B146" s="94">
        <v>800092</v>
      </c>
      <c r="C146" s="146" t="s">
        <v>86</v>
      </c>
      <c r="D146" s="146" t="s">
        <v>62</v>
      </c>
      <c r="E146" s="146" t="s">
        <v>93</v>
      </c>
      <c r="F146" s="147" t="s">
        <v>42</v>
      </c>
      <c r="G146" s="147">
        <v>0</v>
      </c>
      <c r="H146" s="147">
        <v>0.01</v>
      </c>
      <c r="I146" s="150">
        <v>7.0000000000000001E-3</v>
      </c>
    </row>
    <row r="147" spans="1:9" x14ac:dyDescent="0.3">
      <c r="A147" s="94">
        <v>146</v>
      </c>
      <c r="B147" s="94">
        <v>800092</v>
      </c>
      <c r="C147" s="146" t="s">
        <v>86</v>
      </c>
      <c r="D147" s="146" t="s">
        <v>62</v>
      </c>
      <c r="E147" s="146" t="s">
        <v>93</v>
      </c>
      <c r="F147" s="147" t="s">
        <v>43</v>
      </c>
      <c r="G147" s="148">
        <v>0.9</v>
      </c>
      <c r="H147" s="147">
        <v>1.2</v>
      </c>
      <c r="I147" s="150">
        <v>1.07</v>
      </c>
    </row>
    <row r="148" spans="1:9" x14ac:dyDescent="0.3">
      <c r="A148" s="94">
        <v>147</v>
      </c>
      <c r="B148" s="94">
        <v>800092</v>
      </c>
      <c r="C148" s="146" t="s">
        <v>86</v>
      </c>
      <c r="D148" s="146" t="s">
        <v>62</v>
      </c>
      <c r="E148" s="146" t="s">
        <v>93</v>
      </c>
      <c r="F148" s="147" t="s">
        <v>44</v>
      </c>
      <c r="G148" s="148">
        <v>0.4</v>
      </c>
      <c r="H148" s="147">
        <v>0.7</v>
      </c>
      <c r="I148" s="150">
        <v>0.57999999999999996</v>
      </c>
    </row>
    <row r="149" spans="1:9" x14ac:dyDescent="0.3">
      <c r="A149" s="94">
        <v>148</v>
      </c>
      <c r="B149" s="94">
        <v>800092</v>
      </c>
      <c r="C149" s="146" t="s">
        <v>86</v>
      </c>
      <c r="D149" s="146" t="s">
        <v>62</v>
      </c>
      <c r="E149" s="146" t="s">
        <v>93</v>
      </c>
      <c r="F149" s="147" t="s">
        <v>47</v>
      </c>
      <c r="G149" s="148">
        <v>0.9</v>
      </c>
      <c r="H149" s="147">
        <v>1.1000000000000001</v>
      </c>
      <c r="I149" s="150">
        <v>1.03</v>
      </c>
    </row>
    <row r="150" spans="1:9" x14ac:dyDescent="0.3">
      <c r="A150" s="94">
        <v>149</v>
      </c>
      <c r="B150" s="94">
        <v>800092</v>
      </c>
      <c r="C150" s="146" t="s">
        <v>86</v>
      </c>
      <c r="D150" s="146" t="s">
        <v>62</v>
      </c>
      <c r="E150" s="146" t="s">
        <v>93</v>
      </c>
      <c r="F150" s="147" t="s">
        <v>45</v>
      </c>
      <c r="G150" s="148">
        <v>0</v>
      </c>
      <c r="H150" s="147">
        <v>0.35</v>
      </c>
      <c r="I150" s="150">
        <v>0.13</v>
      </c>
    </row>
    <row r="151" spans="1:9" x14ac:dyDescent="0.3">
      <c r="A151" s="94">
        <v>150</v>
      </c>
      <c r="B151" s="94">
        <v>800092</v>
      </c>
      <c r="C151" s="146" t="s">
        <v>86</v>
      </c>
      <c r="D151" s="146" t="s">
        <v>62</v>
      </c>
      <c r="E151" s="146" t="s">
        <v>93</v>
      </c>
      <c r="F151" s="147" t="s">
        <v>61</v>
      </c>
      <c r="G151" s="148">
        <v>0.08</v>
      </c>
      <c r="H151" s="147">
        <v>0.15</v>
      </c>
      <c r="I151" s="150">
        <v>0.11</v>
      </c>
    </row>
    <row r="152" spans="1:9" x14ac:dyDescent="0.3">
      <c r="A152" s="94">
        <v>151</v>
      </c>
      <c r="B152" s="94">
        <v>800093</v>
      </c>
      <c r="C152" s="146" t="s">
        <v>94</v>
      </c>
      <c r="D152" s="146" t="s">
        <v>62</v>
      </c>
      <c r="E152" s="146" t="s">
        <v>95</v>
      </c>
      <c r="F152" s="147" t="s">
        <v>38</v>
      </c>
      <c r="G152" s="147">
        <v>0.45</v>
      </c>
      <c r="H152" s="147">
        <v>0.5</v>
      </c>
      <c r="I152" s="150">
        <v>0.46</v>
      </c>
    </row>
    <row r="153" spans="1:9" x14ac:dyDescent="0.3">
      <c r="A153" s="94">
        <v>152</v>
      </c>
      <c r="B153" s="94">
        <v>800093</v>
      </c>
      <c r="C153" s="146" t="s">
        <v>94</v>
      </c>
      <c r="D153" s="146" t="s">
        <v>62</v>
      </c>
      <c r="E153" s="146" t="s">
        <v>95</v>
      </c>
      <c r="F153" s="147" t="s">
        <v>39</v>
      </c>
      <c r="G153" s="147">
        <v>0.6</v>
      </c>
      <c r="H153" s="147">
        <v>0.9</v>
      </c>
      <c r="I153" s="150">
        <v>0.85</v>
      </c>
    </row>
    <row r="154" spans="1:9" x14ac:dyDescent="0.3">
      <c r="A154" s="94">
        <v>153</v>
      </c>
      <c r="B154" s="94">
        <v>800093</v>
      </c>
      <c r="C154" s="146" t="s">
        <v>94</v>
      </c>
      <c r="D154" s="146" t="s">
        <v>62</v>
      </c>
      <c r="E154" s="146" t="s">
        <v>95</v>
      </c>
      <c r="F154" s="147" t="s">
        <v>40</v>
      </c>
      <c r="G154" s="147">
        <v>0.15</v>
      </c>
      <c r="H154" s="147">
        <v>0.3</v>
      </c>
      <c r="I154" s="150">
        <v>0.24</v>
      </c>
    </row>
    <row r="155" spans="1:9" x14ac:dyDescent="0.3">
      <c r="A155" s="94">
        <v>154</v>
      </c>
      <c r="B155" s="94">
        <v>800093</v>
      </c>
      <c r="C155" s="146" t="s">
        <v>94</v>
      </c>
      <c r="D155" s="146" t="s">
        <v>62</v>
      </c>
      <c r="E155" s="146" t="s">
        <v>95</v>
      </c>
      <c r="F155" s="147" t="s">
        <v>41</v>
      </c>
      <c r="G155" s="147">
        <v>0</v>
      </c>
      <c r="H155" s="147">
        <v>0.01</v>
      </c>
      <c r="I155" s="150">
        <v>1E-3</v>
      </c>
    </row>
    <row r="156" spans="1:9" x14ac:dyDescent="0.3">
      <c r="A156" s="94">
        <v>155</v>
      </c>
      <c r="B156" s="94">
        <v>800093</v>
      </c>
      <c r="C156" s="146" t="s">
        <v>94</v>
      </c>
      <c r="D156" s="146" t="s">
        <v>62</v>
      </c>
      <c r="E156" s="146" t="s">
        <v>95</v>
      </c>
      <c r="F156" s="147" t="s">
        <v>42</v>
      </c>
      <c r="G156" s="147">
        <v>0</v>
      </c>
      <c r="H156" s="147">
        <v>0.01</v>
      </c>
      <c r="I156" s="150">
        <v>0.01</v>
      </c>
    </row>
    <row r="157" spans="1:9" x14ac:dyDescent="0.3">
      <c r="A157" s="94">
        <v>156</v>
      </c>
      <c r="B157" s="94">
        <v>800093</v>
      </c>
      <c r="C157" s="146" t="s">
        <v>94</v>
      </c>
      <c r="D157" s="146" t="s">
        <v>62</v>
      </c>
      <c r="E157" s="146" t="s">
        <v>95</v>
      </c>
      <c r="F157" s="147" t="s">
        <v>43</v>
      </c>
      <c r="G157" s="148">
        <v>0.9</v>
      </c>
      <c r="H157" s="147">
        <v>1.2</v>
      </c>
      <c r="I157" s="150">
        <v>1.07</v>
      </c>
    </row>
    <row r="158" spans="1:9" x14ac:dyDescent="0.3">
      <c r="A158" s="94">
        <v>157</v>
      </c>
      <c r="B158" s="94">
        <v>800093</v>
      </c>
      <c r="C158" s="146" t="s">
        <v>94</v>
      </c>
      <c r="D158" s="146" t="s">
        <v>62</v>
      </c>
      <c r="E158" s="146" t="s">
        <v>95</v>
      </c>
      <c r="F158" s="147" t="s">
        <v>44</v>
      </c>
      <c r="G158" s="148">
        <v>0.4</v>
      </c>
      <c r="H158" s="147">
        <v>0.7</v>
      </c>
      <c r="I158" s="150">
        <v>0.57999999999999996</v>
      </c>
    </row>
    <row r="159" spans="1:9" x14ac:dyDescent="0.3">
      <c r="A159" s="94">
        <v>158</v>
      </c>
      <c r="B159" s="94">
        <v>800093</v>
      </c>
      <c r="C159" s="146" t="s">
        <v>94</v>
      </c>
      <c r="D159" s="146" t="s">
        <v>62</v>
      </c>
      <c r="E159" s="146" t="s">
        <v>95</v>
      </c>
      <c r="F159" s="147" t="s">
        <v>47</v>
      </c>
      <c r="G159" s="148">
        <v>0.9</v>
      </c>
      <c r="H159" s="147">
        <v>1.1000000000000001</v>
      </c>
      <c r="I159" s="150">
        <v>1.01</v>
      </c>
    </row>
    <row r="160" spans="1:9" x14ac:dyDescent="0.3">
      <c r="A160" s="94">
        <v>159</v>
      </c>
      <c r="B160" s="94">
        <v>800093</v>
      </c>
      <c r="C160" s="146" t="s">
        <v>94</v>
      </c>
      <c r="D160" s="146" t="s">
        <v>62</v>
      </c>
      <c r="E160" s="146" t="s">
        <v>95</v>
      </c>
      <c r="F160" s="147" t="s">
        <v>45</v>
      </c>
      <c r="G160" s="148">
        <v>0</v>
      </c>
      <c r="H160" s="147">
        <v>0.35</v>
      </c>
      <c r="I160" s="150">
        <v>0.12</v>
      </c>
    </row>
    <row r="161" spans="1:9" x14ac:dyDescent="0.3">
      <c r="A161" s="94">
        <v>160</v>
      </c>
      <c r="B161" s="94">
        <v>800093</v>
      </c>
      <c r="C161" s="146" t="s">
        <v>94</v>
      </c>
      <c r="D161" s="146" t="s">
        <v>62</v>
      </c>
      <c r="E161" s="146" t="s">
        <v>95</v>
      </c>
      <c r="F161" s="147" t="s">
        <v>61</v>
      </c>
      <c r="G161" s="148">
        <v>0.08</v>
      </c>
      <c r="H161" s="147">
        <v>0.15</v>
      </c>
      <c r="I161" s="150">
        <v>0.11</v>
      </c>
    </row>
    <row r="162" spans="1:9" x14ac:dyDescent="0.3">
      <c r="A162" s="94">
        <v>161</v>
      </c>
      <c r="B162" s="94">
        <v>800094</v>
      </c>
      <c r="C162" s="146" t="s">
        <v>97</v>
      </c>
      <c r="D162" s="146" t="s">
        <v>62</v>
      </c>
      <c r="E162" s="146" t="s">
        <v>96</v>
      </c>
      <c r="F162" s="147" t="s">
        <v>38</v>
      </c>
      <c r="G162" s="147">
        <v>0.45</v>
      </c>
      <c r="H162" s="147">
        <v>0.5</v>
      </c>
      <c r="I162" s="150">
        <v>0.48</v>
      </c>
    </row>
    <row r="163" spans="1:9" x14ac:dyDescent="0.3">
      <c r="A163" s="94">
        <v>162</v>
      </c>
      <c r="B163" s="94">
        <v>800094</v>
      </c>
      <c r="C163" s="146" t="s">
        <v>97</v>
      </c>
      <c r="D163" s="146" t="s">
        <v>62</v>
      </c>
      <c r="E163" s="146" t="s">
        <v>96</v>
      </c>
      <c r="F163" s="147" t="s">
        <v>39</v>
      </c>
      <c r="G163" s="147">
        <v>0.6</v>
      </c>
      <c r="H163" s="147">
        <v>0.9</v>
      </c>
      <c r="I163" s="150">
        <v>0.85</v>
      </c>
    </row>
    <row r="164" spans="1:9" x14ac:dyDescent="0.3">
      <c r="A164" s="94">
        <v>163</v>
      </c>
      <c r="B164" s="94">
        <v>800094</v>
      </c>
      <c r="C164" s="146" t="s">
        <v>97</v>
      </c>
      <c r="D164" s="146" t="s">
        <v>62</v>
      </c>
      <c r="E164" s="146" t="s">
        <v>96</v>
      </c>
      <c r="F164" s="147" t="s">
        <v>40</v>
      </c>
      <c r="G164" s="147">
        <v>0.15</v>
      </c>
      <c r="H164" s="147">
        <v>0.3</v>
      </c>
      <c r="I164" s="150">
        <v>0.23</v>
      </c>
    </row>
    <row r="165" spans="1:9" x14ac:dyDescent="0.3">
      <c r="A165" s="94">
        <v>164</v>
      </c>
      <c r="B165" s="94">
        <v>800094</v>
      </c>
      <c r="C165" s="146" t="s">
        <v>97</v>
      </c>
      <c r="D165" s="146" t="s">
        <v>62</v>
      </c>
      <c r="E165" s="146" t="s">
        <v>96</v>
      </c>
      <c r="F165" s="147" t="s">
        <v>41</v>
      </c>
      <c r="G165" s="147">
        <v>0</v>
      </c>
      <c r="H165" s="147">
        <v>0.01</v>
      </c>
      <c r="I165" s="150">
        <v>1E-3</v>
      </c>
    </row>
    <row r="166" spans="1:9" x14ac:dyDescent="0.3">
      <c r="A166" s="94">
        <v>165</v>
      </c>
      <c r="B166" s="94">
        <v>800094</v>
      </c>
      <c r="C166" s="146" t="s">
        <v>97</v>
      </c>
      <c r="D166" s="146" t="s">
        <v>62</v>
      </c>
      <c r="E166" s="146" t="s">
        <v>96</v>
      </c>
      <c r="F166" s="147" t="s">
        <v>42</v>
      </c>
      <c r="G166" s="147">
        <v>0</v>
      </c>
      <c r="H166" s="147">
        <v>0.01</v>
      </c>
      <c r="I166" s="150">
        <v>0.01</v>
      </c>
    </row>
    <row r="167" spans="1:9" x14ac:dyDescent="0.3">
      <c r="A167" s="94">
        <v>166</v>
      </c>
      <c r="B167" s="94">
        <v>800094</v>
      </c>
      <c r="C167" s="146" t="s">
        <v>97</v>
      </c>
      <c r="D167" s="146" t="s">
        <v>62</v>
      </c>
      <c r="E167" s="146" t="s">
        <v>96</v>
      </c>
      <c r="F167" s="147" t="s">
        <v>43</v>
      </c>
      <c r="G167" s="148">
        <v>0.9</v>
      </c>
      <c r="H167" s="147">
        <v>1.2</v>
      </c>
      <c r="I167" s="150">
        <v>1.05</v>
      </c>
    </row>
    <row r="168" spans="1:9" x14ac:dyDescent="0.3">
      <c r="A168" s="94">
        <v>167</v>
      </c>
      <c r="B168" s="94">
        <v>800094</v>
      </c>
      <c r="C168" s="146" t="s">
        <v>97</v>
      </c>
      <c r="D168" s="146" t="s">
        <v>62</v>
      </c>
      <c r="E168" s="146" t="s">
        <v>96</v>
      </c>
      <c r="F168" s="147" t="s">
        <v>44</v>
      </c>
      <c r="G168" s="148">
        <v>0.4</v>
      </c>
      <c r="H168" s="147">
        <v>0.7</v>
      </c>
      <c r="I168" s="150">
        <v>0.57999999999999996</v>
      </c>
    </row>
    <row r="169" spans="1:9" x14ac:dyDescent="0.3">
      <c r="A169" s="94">
        <v>168</v>
      </c>
      <c r="B169" s="94">
        <v>800094</v>
      </c>
      <c r="C169" s="146" t="s">
        <v>97</v>
      </c>
      <c r="D169" s="146" t="s">
        <v>62</v>
      </c>
      <c r="E169" s="146" t="s">
        <v>96</v>
      </c>
      <c r="F169" s="147" t="s">
        <v>47</v>
      </c>
      <c r="G169" s="148">
        <v>0.9</v>
      </c>
      <c r="H169" s="147">
        <v>1.1000000000000001</v>
      </c>
      <c r="I169" s="150">
        <v>1</v>
      </c>
    </row>
    <row r="170" spans="1:9" x14ac:dyDescent="0.3">
      <c r="A170" s="94">
        <v>169</v>
      </c>
      <c r="B170" s="94">
        <v>800094</v>
      </c>
      <c r="C170" s="146" t="s">
        <v>97</v>
      </c>
      <c r="D170" s="146" t="s">
        <v>62</v>
      </c>
      <c r="E170" s="146" t="s">
        <v>96</v>
      </c>
      <c r="F170" s="147" t="s">
        <v>45</v>
      </c>
      <c r="G170" s="148">
        <v>0</v>
      </c>
      <c r="H170" s="147">
        <v>0.35</v>
      </c>
      <c r="I170" s="150">
        <v>0.06</v>
      </c>
    </row>
    <row r="171" spans="1:9" x14ac:dyDescent="0.3">
      <c r="A171" s="94">
        <v>170</v>
      </c>
      <c r="B171" s="94">
        <v>800094</v>
      </c>
      <c r="C171" s="146" t="s">
        <v>97</v>
      </c>
      <c r="D171" s="146" t="s">
        <v>62</v>
      </c>
      <c r="E171" s="146" t="s">
        <v>96</v>
      </c>
      <c r="F171" s="147" t="s">
        <v>61</v>
      </c>
      <c r="G171" s="148">
        <v>0.08</v>
      </c>
      <c r="H171" s="147">
        <v>0.15</v>
      </c>
      <c r="I171" s="150">
        <v>0.12</v>
      </c>
    </row>
    <row r="172" spans="1:9" x14ac:dyDescent="0.3">
      <c r="A172" s="94">
        <v>171</v>
      </c>
      <c r="B172" s="94">
        <v>800095</v>
      </c>
      <c r="C172" s="146" t="s">
        <v>99</v>
      </c>
      <c r="D172" s="146" t="s">
        <v>62</v>
      </c>
      <c r="E172" s="146" t="s">
        <v>98</v>
      </c>
      <c r="F172" s="147" t="s">
        <v>38</v>
      </c>
      <c r="G172" s="147">
        <v>0.45</v>
      </c>
      <c r="H172" s="147">
        <v>0.5</v>
      </c>
      <c r="I172" s="150">
        <v>0.45</v>
      </c>
    </row>
    <row r="173" spans="1:9" x14ac:dyDescent="0.3">
      <c r="A173" s="94">
        <v>172</v>
      </c>
      <c r="B173" s="94">
        <v>800095</v>
      </c>
      <c r="C173" s="146" t="s">
        <v>99</v>
      </c>
      <c r="D173" s="146" t="s">
        <v>62</v>
      </c>
      <c r="E173" s="146" t="s">
        <v>98</v>
      </c>
      <c r="F173" s="147" t="s">
        <v>39</v>
      </c>
      <c r="G173" s="147">
        <v>0.6</v>
      </c>
      <c r="H173" s="147">
        <v>0.9</v>
      </c>
      <c r="I173" s="150">
        <v>0.78</v>
      </c>
    </row>
    <row r="174" spans="1:9" x14ac:dyDescent="0.3">
      <c r="A174" s="94">
        <v>173</v>
      </c>
      <c r="B174" s="94">
        <v>800095</v>
      </c>
      <c r="C174" s="146" t="s">
        <v>99</v>
      </c>
      <c r="D174" s="146" t="s">
        <v>62</v>
      </c>
      <c r="E174" s="146" t="s">
        <v>98</v>
      </c>
      <c r="F174" s="147" t="s">
        <v>40</v>
      </c>
      <c r="G174" s="147">
        <v>0.15</v>
      </c>
      <c r="H174" s="147">
        <v>0.3</v>
      </c>
      <c r="I174" s="150">
        <v>0.23</v>
      </c>
    </row>
    <row r="175" spans="1:9" x14ac:dyDescent="0.3">
      <c r="A175" s="94">
        <v>174</v>
      </c>
      <c r="B175" s="94">
        <v>800095</v>
      </c>
      <c r="C175" s="146" t="s">
        <v>99</v>
      </c>
      <c r="D175" s="146" t="s">
        <v>62</v>
      </c>
      <c r="E175" s="146" t="s">
        <v>98</v>
      </c>
      <c r="F175" s="147" t="s">
        <v>41</v>
      </c>
      <c r="G175" s="147">
        <v>0</v>
      </c>
      <c r="H175" s="147">
        <v>0.01</v>
      </c>
      <c r="I175" s="150">
        <v>1E-3</v>
      </c>
    </row>
    <row r="176" spans="1:9" x14ac:dyDescent="0.3">
      <c r="A176" s="94">
        <v>175</v>
      </c>
      <c r="B176" s="94">
        <v>800095</v>
      </c>
      <c r="C176" s="146" t="s">
        <v>99</v>
      </c>
      <c r="D176" s="146" t="s">
        <v>62</v>
      </c>
      <c r="E176" s="146" t="s">
        <v>98</v>
      </c>
      <c r="F176" s="147" t="s">
        <v>42</v>
      </c>
      <c r="G176" s="147">
        <v>0</v>
      </c>
      <c r="H176" s="147">
        <v>0.01</v>
      </c>
      <c r="I176" s="150">
        <v>0.01</v>
      </c>
    </row>
    <row r="177" spans="1:9" x14ac:dyDescent="0.3">
      <c r="A177" s="94">
        <v>176</v>
      </c>
      <c r="B177" s="94">
        <v>800095</v>
      </c>
      <c r="C177" s="146" t="s">
        <v>99</v>
      </c>
      <c r="D177" s="146" t="s">
        <v>62</v>
      </c>
      <c r="E177" s="146" t="s">
        <v>98</v>
      </c>
      <c r="F177" s="147" t="s">
        <v>43</v>
      </c>
      <c r="G177" s="148">
        <v>0.9</v>
      </c>
      <c r="H177" s="147">
        <v>1.2</v>
      </c>
      <c r="I177" s="150">
        <v>1.08</v>
      </c>
    </row>
    <row r="178" spans="1:9" x14ac:dyDescent="0.3">
      <c r="A178" s="94">
        <v>177</v>
      </c>
      <c r="B178" s="94">
        <v>800095</v>
      </c>
      <c r="C178" s="146" t="s">
        <v>99</v>
      </c>
      <c r="D178" s="146" t="s">
        <v>62</v>
      </c>
      <c r="E178" s="146" t="s">
        <v>98</v>
      </c>
      <c r="F178" s="147" t="s">
        <v>44</v>
      </c>
      <c r="G178" s="148">
        <v>0.4</v>
      </c>
      <c r="H178" s="147">
        <v>0.7</v>
      </c>
      <c r="I178" s="150">
        <v>0.57999999999999996</v>
      </c>
    </row>
    <row r="179" spans="1:9" x14ac:dyDescent="0.3">
      <c r="A179" s="94">
        <v>178</v>
      </c>
      <c r="B179" s="94">
        <v>800095</v>
      </c>
      <c r="C179" s="146" t="s">
        <v>99</v>
      </c>
      <c r="D179" s="146" t="s">
        <v>62</v>
      </c>
      <c r="E179" s="146" t="s">
        <v>98</v>
      </c>
      <c r="F179" s="147" t="s">
        <v>47</v>
      </c>
      <c r="G179" s="148">
        <v>0.9</v>
      </c>
      <c r="H179" s="147">
        <v>1.1000000000000001</v>
      </c>
      <c r="I179" s="150">
        <v>1.01</v>
      </c>
    </row>
    <row r="180" spans="1:9" x14ac:dyDescent="0.3">
      <c r="A180" s="94">
        <v>179</v>
      </c>
      <c r="B180" s="94">
        <v>800095</v>
      </c>
      <c r="C180" s="146" t="s">
        <v>99</v>
      </c>
      <c r="D180" s="146" t="s">
        <v>62</v>
      </c>
      <c r="E180" s="146" t="s">
        <v>98</v>
      </c>
      <c r="F180" s="147" t="s">
        <v>45</v>
      </c>
      <c r="G180" s="148">
        <v>0</v>
      </c>
      <c r="H180" s="147">
        <v>0.35</v>
      </c>
      <c r="I180" s="150">
        <v>0.05</v>
      </c>
    </row>
    <row r="181" spans="1:9" x14ac:dyDescent="0.3">
      <c r="A181" s="94">
        <v>180</v>
      </c>
      <c r="B181" s="94">
        <v>800095</v>
      </c>
      <c r="C181" s="146" t="s">
        <v>99</v>
      </c>
      <c r="D181" s="146" t="s">
        <v>62</v>
      </c>
      <c r="E181" s="146" t="s">
        <v>98</v>
      </c>
      <c r="F181" s="147" t="s">
        <v>61</v>
      </c>
      <c r="G181" s="148">
        <v>0.08</v>
      </c>
      <c r="H181" s="147">
        <v>0.15</v>
      </c>
      <c r="I181" s="150">
        <v>0.12</v>
      </c>
    </row>
    <row r="182" spans="1:9" x14ac:dyDescent="0.3">
      <c r="A182" s="94">
        <v>181</v>
      </c>
      <c r="B182" s="94">
        <v>800097</v>
      </c>
      <c r="C182" s="146" t="s">
        <v>101</v>
      </c>
      <c r="D182" s="146" t="s">
        <v>62</v>
      </c>
      <c r="E182" s="146" t="s">
        <v>100</v>
      </c>
      <c r="F182" s="147" t="s">
        <v>38</v>
      </c>
      <c r="G182" s="147">
        <v>0.45</v>
      </c>
      <c r="H182" s="147">
        <v>0.5</v>
      </c>
      <c r="I182" s="150">
        <v>0.47</v>
      </c>
    </row>
    <row r="183" spans="1:9" x14ac:dyDescent="0.3">
      <c r="A183" s="94">
        <v>182</v>
      </c>
      <c r="B183" s="94">
        <v>800097</v>
      </c>
      <c r="C183" s="146" t="s">
        <v>101</v>
      </c>
      <c r="D183" s="146" t="s">
        <v>62</v>
      </c>
      <c r="E183" s="146" t="s">
        <v>100</v>
      </c>
      <c r="F183" s="147" t="s">
        <v>39</v>
      </c>
      <c r="G183" s="147">
        <v>0.6</v>
      </c>
      <c r="H183" s="147">
        <v>0.9</v>
      </c>
      <c r="I183" s="150">
        <v>0.79</v>
      </c>
    </row>
    <row r="184" spans="1:9" x14ac:dyDescent="0.3">
      <c r="A184" s="94">
        <v>183</v>
      </c>
      <c r="B184" s="94">
        <v>800097</v>
      </c>
      <c r="C184" s="146" t="s">
        <v>101</v>
      </c>
      <c r="D184" s="146" t="s">
        <v>62</v>
      </c>
      <c r="E184" s="146" t="s">
        <v>100</v>
      </c>
      <c r="F184" s="147" t="s">
        <v>40</v>
      </c>
      <c r="G184" s="147">
        <v>0.15</v>
      </c>
      <c r="H184" s="147">
        <v>0.3</v>
      </c>
      <c r="I184" s="150">
        <v>0.24</v>
      </c>
    </row>
    <row r="185" spans="1:9" x14ac:dyDescent="0.3">
      <c r="A185" s="94">
        <v>184</v>
      </c>
      <c r="B185" s="94">
        <v>800097</v>
      </c>
      <c r="C185" s="146" t="s">
        <v>101</v>
      </c>
      <c r="D185" s="146" t="s">
        <v>62</v>
      </c>
      <c r="E185" s="146" t="s">
        <v>100</v>
      </c>
      <c r="F185" s="147" t="s">
        <v>41</v>
      </c>
      <c r="G185" s="147">
        <v>0</v>
      </c>
      <c r="H185" s="147">
        <v>0.01</v>
      </c>
      <c r="I185" s="150">
        <v>1E-3</v>
      </c>
    </row>
    <row r="186" spans="1:9" x14ac:dyDescent="0.3">
      <c r="A186" s="94">
        <v>185</v>
      </c>
      <c r="B186" s="94">
        <v>800097</v>
      </c>
      <c r="C186" s="146" t="s">
        <v>101</v>
      </c>
      <c r="D186" s="146" t="s">
        <v>62</v>
      </c>
      <c r="E186" s="146" t="s">
        <v>100</v>
      </c>
      <c r="F186" s="147" t="s">
        <v>42</v>
      </c>
      <c r="G186" s="147">
        <v>0</v>
      </c>
      <c r="H186" s="147">
        <v>0.01</v>
      </c>
      <c r="I186" s="150">
        <v>0.01</v>
      </c>
    </row>
    <row r="187" spans="1:9" x14ac:dyDescent="0.3">
      <c r="A187" s="94">
        <v>186</v>
      </c>
      <c r="B187" s="94">
        <v>800097</v>
      </c>
      <c r="C187" s="146" t="s">
        <v>101</v>
      </c>
      <c r="D187" s="146" t="s">
        <v>62</v>
      </c>
      <c r="E187" s="146" t="s">
        <v>100</v>
      </c>
      <c r="F187" s="147" t="s">
        <v>43</v>
      </c>
      <c r="G187" s="148">
        <v>0.9</v>
      </c>
      <c r="H187" s="147">
        <v>1.2</v>
      </c>
      <c r="I187" s="150">
        <v>1.06</v>
      </c>
    </row>
    <row r="188" spans="1:9" x14ac:dyDescent="0.3">
      <c r="A188" s="94">
        <v>187</v>
      </c>
      <c r="B188" s="94">
        <v>800097</v>
      </c>
      <c r="C188" s="146" t="s">
        <v>101</v>
      </c>
      <c r="D188" s="146" t="s">
        <v>62</v>
      </c>
      <c r="E188" s="146" t="s">
        <v>100</v>
      </c>
      <c r="F188" s="147" t="s">
        <v>44</v>
      </c>
      <c r="G188" s="148">
        <v>0.4</v>
      </c>
      <c r="H188" s="147">
        <v>0.7</v>
      </c>
      <c r="I188" s="150">
        <v>0.59</v>
      </c>
    </row>
    <row r="189" spans="1:9" x14ac:dyDescent="0.3">
      <c r="A189" s="94">
        <v>188</v>
      </c>
      <c r="B189" s="94">
        <v>800097</v>
      </c>
      <c r="C189" s="146" t="s">
        <v>101</v>
      </c>
      <c r="D189" s="146" t="s">
        <v>62</v>
      </c>
      <c r="E189" s="146" t="s">
        <v>100</v>
      </c>
      <c r="F189" s="147" t="s">
        <v>47</v>
      </c>
      <c r="G189" s="148">
        <v>0.9</v>
      </c>
      <c r="H189" s="147">
        <v>1.1000000000000001</v>
      </c>
      <c r="I189" s="150">
        <v>1.01</v>
      </c>
    </row>
    <row r="190" spans="1:9" x14ac:dyDescent="0.3">
      <c r="A190" s="94">
        <v>189</v>
      </c>
      <c r="B190" s="94">
        <v>800097</v>
      </c>
      <c r="C190" s="146" t="s">
        <v>101</v>
      </c>
      <c r="D190" s="146" t="s">
        <v>62</v>
      </c>
      <c r="E190" s="146" t="s">
        <v>100</v>
      </c>
      <c r="F190" s="147" t="s">
        <v>45</v>
      </c>
      <c r="G190" s="148">
        <v>0</v>
      </c>
      <c r="H190" s="147">
        <v>0.35</v>
      </c>
      <c r="I190" s="150">
        <v>0.06</v>
      </c>
    </row>
    <row r="191" spans="1:9" x14ac:dyDescent="0.3">
      <c r="A191" s="94">
        <v>190</v>
      </c>
      <c r="B191" s="94">
        <v>800097</v>
      </c>
      <c r="C191" s="146" t="s">
        <v>101</v>
      </c>
      <c r="D191" s="146" t="s">
        <v>62</v>
      </c>
      <c r="E191" s="146" t="s">
        <v>100</v>
      </c>
      <c r="F191" s="147" t="s">
        <v>61</v>
      </c>
      <c r="G191" s="148">
        <v>0.08</v>
      </c>
      <c r="H191" s="147">
        <v>0.15</v>
      </c>
      <c r="I191" s="150">
        <v>0.12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4"/>
  <sheetViews>
    <sheetView workbookViewId="0">
      <pane xSplit="3" topLeftCell="D1" activePane="topRight" state="frozen"/>
      <selection pane="topRight" activeCell="C23" sqref="C23"/>
    </sheetView>
  </sheetViews>
  <sheetFormatPr defaultRowHeight="14.4" x14ac:dyDescent="0.3"/>
  <cols>
    <col min="1" max="1" width="24.44140625" bestFit="1" customWidth="1"/>
    <col min="2" max="2" width="10" bestFit="1" customWidth="1"/>
  </cols>
  <sheetData>
    <row r="1" spans="1:39" ht="18" x14ac:dyDescent="0.35">
      <c r="A1" s="1" t="s">
        <v>0</v>
      </c>
      <c r="B1" s="2" t="s">
        <v>1</v>
      </c>
    </row>
    <row r="2" spans="1:39" ht="18" x14ac:dyDescent="0.35">
      <c r="A2" s="1" t="s">
        <v>2</v>
      </c>
      <c r="B2" s="2" t="s">
        <v>3</v>
      </c>
      <c r="C2" t="s">
        <v>4</v>
      </c>
    </row>
    <row r="3" spans="1:39" ht="15.75" customHeight="1" x14ac:dyDescent="0.3">
      <c r="A3" s="18"/>
      <c r="B3" s="109">
        <v>1</v>
      </c>
      <c r="C3" s="109"/>
      <c r="D3" s="109">
        <v>2</v>
      </c>
      <c r="E3" s="109"/>
      <c r="F3" s="109">
        <v>3</v>
      </c>
      <c r="G3" s="109"/>
      <c r="H3" s="109">
        <v>4</v>
      </c>
      <c r="I3" s="109"/>
      <c r="J3" s="109">
        <v>5</v>
      </c>
      <c r="K3" s="109"/>
      <c r="L3" s="109">
        <v>6</v>
      </c>
      <c r="M3" s="109"/>
      <c r="N3" s="109">
        <v>7</v>
      </c>
      <c r="O3" s="109"/>
      <c r="P3" s="109">
        <v>8</v>
      </c>
      <c r="Q3" s="109"/>
      <c r="R3" s="109">
        <v>9</v>
      </c>
      <c r="S3" s="109"/>
      <c r="T3" s="109">
        <v>10</v>
      </c>
      <c r="U3" s="109"/>
      <c r="V3" s="109">
        <v>11</v>
      </c>
      <c r="W3" s="109"/>
      <c r="X3" s="109">
        <v>12</v>
      </c>
      <c r="Y3" s="109"/>
      <c r="Z3" s="109">
        <v>13</v>
      </c>
      <c r="AA3" s="109"/>
      <c r="AB3" s="109">
        <v>14</v>
      </c>
      <c r="AC3" s="109"/>
      <c r="AD3" s="109">
        <v>15</v>
      </c>
      <c r="AE3" s="109"/>
      <c r="AF3" s="109">
        <v>16</v>
      </c>
      <c r="AG3" s="109"/>
      <c r="AH3" s="109">
        <v>17</v>
      </c>
      <c r="AI3" s="109"/>
      <c r="AJ3" s="109">
        <v>18</v>
      </c>
      <c r="AK3" s="109"/>
      <c r="AL3" s="109">
        <v>19</v>
      </c>
      <c r="AM3" s="109"/>
    </row>
    <row r="4" spans="1:39" x14ac:dyDescent="0.3">
      <c r="A4" s="19" t="s">
        <v>5</v>
      </c>
      <c r="B4" s="110"/>
      <c r="C4" s="111"/>
      <c r="D4" s="110"/>
      <c r="E4" s="111"/>
      <c r="F4" s="110"/>
      <c r="G4" s="111"/>
      <c r="H4" s="110"/>
      <c r="I4" s="111"/>
      <c r="J4" s="110"/>
      <c r="K4" s="111"/>
      <c r="L4" s="103"/>
      <c r="M4" s="104"/>
      <c r="N4" s="103"/>
      <c r="O4" s="104"/>
      <c r="P4" s="103"/>
      <c r="Q4" s="104"/>
      <c r="R4" s="103"/>
      <c r="S4" s="104"/>
      <c r="T4" s="103"/>
      <c r="U4" s="104"/>
      <c r="V4" s="103"/>
      <c r="W4" s="104"/>
      <c r="X4" s="107"/>
      <c r="Y4" s="108"/>
      <c r="Z4" s="103"/>
      <c r="AA4" s="104"/>
      <c r="AB4" s="103"/>
      <c r="AC4" s="104"/>
      <c r="AD4" s="103"/>
      <c r="AE4" s="104"/>
      <c r="AF4" s="103"/>
      <c r="AG4" s="104"/>
      <c r="AH4" s="103"/>
      <c r="AI4" s="104"/>
      <c r="AJ4" s="103"/>
      <c r="AK4" s="104"/>
      <c r="AL4" s="103"/>
      <c r="AM4" s="104"/>
    </row>
    <row r="5" spans="1:39" x14ac:dyDescent="0.3">
      <c r="A5" s="19" t="s">
        <v>6</v>
      </c>
      <c r="B5" s="105"/>
      <c r="C5" s="106"/>
      <c r="D5" s="105"/>
      <c r="E5" s="106"/>
      <c r="F5" s="105"/>
      <c r="G5" s="106"/>
      <c r="H5" s="105"/>
      <c r="I5" s="106"/>
      <c r="J5" s="105"/>
      <c r="K5" s="106"/>
      <c r="L5" s="105"/>
      <c r="M5" s="106"/>
      <c r="N5" s="105"/>
      <c r="O5" s="106"/>
      <c r="P5" s="105"/>
      <c r="Q5" s="106"/>
      <c r="R5" s="105"/>
      <c r="S5" s="106"/>
      <c r="T5" s="105"/>
      <c r="U5" s="106"/>
      <c r="V5" s="105"/>
      <c r="W5" s="106"/>
      <c r="X5" s="105"/>
      <c r="Y5" s="106"/>
      <c r="Z5" s="105"/>
      <c r="AA5" s="106"/>
      <c r="AB5" s="105"/>
      <c r="AC5" s="106"/>
      <c r="AD5" s="105"/>
      <c r="AE5" s="106"/>
      <c r="AF5" s="105"/>
      <c r="AG5" s="106"/>
      <c r="AH5" s="105"/>
      <c r="AI5" s="106"/>
      <c r="AJ5" s="105"/>
      <c r="AK5" s="106"/>
      <c r="AL5" s="105"/>
      <c r="AM5" s="106"/>
    </row>
    <row r="6" spans="1:39" x14ac:dyDescent="0.3">
      <c r="A6" s="19" t="s">
        <v>7</v>
      </c>
      <c r="B6" s="101"/>
      <c r="C6" s="102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  <c r="P6" s="101"/>
      <c r="Q6" s="102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  <c r="AF6" s="101"/>
      <c r="AG6" s="102"/>
      <c r="AH6" s="101"/>
      <c r="AI6" s="102"/>
      <c r="AJ6" s="101"/>
      <c r="AK6" s="102"/>
      <c r="AL6" s="101"/>
      <c r="AM6" s="102"/>
    </row>
    <row r="7" spans="1:39" x14ac:dyDescent="0.3">
      <c r="B7" s="4" t="s">
        <v>8</v>
      </c>
      <c r="C7" s="5" t="s">
        <v>9</v>
      </c>
      <c r="D7" s="4" t="s">
        <v>8</v>
      </c>
      <c r="E7" s="5" t="s">
        <v>9</v>
      </c>
      <c r="F7" s="4" t="s">
        <v>8</v>
      </c>
      <c r="G7" s="5" t="s">
        <v>9</v>
      </c>
      <c r="H7" s="4" t="s">
        <v>8</v>
      </c>
      <c r="I7" s="5" t="s">
        <v>9</v>
      </c>
      <c r="J7" s="4" t="s">
        <v>8</v>
      </c>
      <c r="K7" s="5" t="s">
        <v>9</v>
      </c>
      <c r="L7" s="4" t="s">
        <v>8</v>
      </c>
      <c r="M7" s="5" t="s">
        <v>9</v>
      </c>
      <c r="N7" s="4" t="s">
        <v>8</v>
      </c>
      <c r="O7" s="5" t="s">
        <v>9</v>
      </c>
      <c r="P7" s="4" t="s">
        <v>8</v>
      </c>
      <c r="Q7" s="5" t="s">
        <v>9</v>
      </c>
      <c r="R7" s="4" t="s">
        <v>8</v>
      </c>
      <c r="S7" s="5" t="s">
        <v>9</v>
      </c>
      <c r="T7" s="4" t="s">
        <v>8</v>
      </c>
      <c r="U7" s="5" t="s">
        <v>9</v>
      </c>
      <c r="V7" s="4" t="s">
        <v>8</v>
      </c>
      <c r="W7" s="5" t="s">
        <v>9</v>
      </c>
      <c r="X7" s="4" t="s">
        <v>8</v>
      </c>
      <c r="Y7" s="5" t="s">
        <v>9</v>
      </c>
      <c r="Z7" s="4" t="s">
        <v>8</v>
      </c>
      <c r="AA7" s="5" t="s">
        <v>9</v>
      </c>
      <c r="AB7" s="4" t="s">
        <v>8</v>
      </c>
      <c r="AC7" s="5" t="s">
        <v>9</v>
      </c>
      <c r="AD7" s="4" t="s">
        <v>8</v>
      </c>
      <c r="AE7" s="5" t="s">
        <v>9</v>
      </c>
      <c r="AF7" s="4" t="s">
        <v>8</v>
      </c>
      <c r="AG7" s="5" t="s">
        <v>9</v>
      </c>
      <c r="AH7" s="4" t="s">
        <v>8</v>
      </c>
      <c r="AI7" s="5" t="s">
        <v>9</v>
      </c>
      <c r="AJ7" s="4" t="s">
        <v>8</v>
      </c>
      <c r="AK7" s="5" t="s">
        <v>9</v>
      </c>
      <c r="AL7" s="4" t="s">
        <v>8</v>
      </c>
      <c r="AM7" s="5" t="s">
        <v>9</v>
      </c>
    </row>
    <row r="8" spans="1:39" ht="16.5" customHeight="1" x14ac:dyDescent="0.3">
      <c r="A8" s="9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6"/>
      <c r="O8" s="7"/>
      <c r="P8" s="6"/>
      <c r="Q8" s="7"/>
      <c r="R8" s="6"/>
      <c r="S8" s="7"/>
      <c r="T8" s="6"/>
      <c r="U8" s="7"/>
      <c r="V8" s="6"/>
      <c r="W8" s="7"/>
      <c r="X8" s="6"/>
      <c r="Y8" s="7"/>
      <c r="Z8" s="6"/>
      <c r="AA8" s="7"/>
      <c r="AB8" s="6"/>
      <c r="AC8" s="7"/>
      <c r="AD8" s="6"/>
      <c r="AE8" s="7"/>
      <c r="AF8" s="6"/>
      <c r="AG8" s="7"/>
      <c r="AH8" s="6"/>
      <c r="AI8" s="7"/>
      <c r="AJ8" s="6"/>
      <c r="AK8" s="7"/>
      <c r="AL8" s="6"/>
      <c r="AM8" s="7"/>
    </row>
    <row r="9" spans="1:39" x14ac:dyDescent="0.3">
      <c r="A9" s="8" t="s">
        <v>11</v>
      </c>
      <c r="B9" s="54"/>
      <c r="C9" s="55"/>
      <c r="D9" s="54"/>
      <c r="E9" s="55"/>
      <c r="F9" s="54"/>
      <c r="G9" s="55"/>
      <c r="H9" s="54"/>
      <c r="I9" s="55"/>
      <c r="J9" s="54"/>
      <c r="K9" s="55"/>
      <c r="L9" s="54"/>
      <c r="M9" s="55"/>
      <c r="N9" s="54"/>
      <c r="O9" s="55"/>
      <c r="P9" s="54"/>
      <c r="Q9" s="55"/>
      <c r="R9" s="54"/>
      <c r="S9" s="55"/>
      <c r="T9" s="54"/>
      <c r="U9" s="55"/>
      <c r="V9" s="54"/>
      <c r="W9" s="55"/>
      <c r="X9" s="54"/>
      <c r="Y9" s="55"/>
      <c r="Z9" s="54"/>
      <c r="AA9" s="55"/>
      <c r="AB9" s="54"/>
      <c r="AC9" s="55"/>
      <c r="AD9" s="54"/>
      <c r="AE9" s="55"/>
      <c r="AF9" s="54"/>
      <c r="AG9" s="55"/>
      <c r="AH9" s="54"/>
      <c r="AI9" s="55"/>
      <c r="AJ9" s="54"/>
      <c r="AK9" s="55"/>
      <c r="AL9" s="54"/>
      <c r="AM9" s="55"/>
    </row>
    <row r="10" spans="1:39" x14ac:dyDescent="0.3">
      <c r="A10" s="3" t="s">
        <v>12</v>
      </c>
      <c r="B10" s="56"/>
      <c r="C10" s="57"/>
      <c r="D10" s="56"/>
      <c r="E10" s="57"/>
      <c r="F10" s="56"/>
      <c r="G10" s="57"/>
      <c r="H10" s="56"/>
      <c r="I10" s="57"/>
      <c r="J10" s="56"/>
      <c r="K10" s="57"/>
      <c r="L10" s="56"/>
      <c r="M10" s="57"/>
      <c r="N10" s="56"/>
      <c r="O10" s="57"/>
      <c r="P10" s="56"/>
      <c r="Q10" s="57"/>
      <c r="R10" s="56"/>
      <c r="S10" s="57"/>
      <c r="T10" s="56"/>
      <c r="U10" s="57"/>
      <c r="V10" s="56"/>
      <c r="W10" s="57"/>
      <c r="X10" s="56"/>
      <c r="Y10" s="57"/>
      <c r="Z10" s="56"/>
      <c r="AA10" s="57"/>
      <c r="AB10" s="56"/>
      <c r="AC10" s="57"/>
      <c r="AD10" s="56"/>
      <c r="AE10" s="57"/>
      <c r="AF10" s="56"/>
      <c r="AG10" s="57"/>
      <c r="AH10" s="56"/>
      <c r="AI10" s="57"/>
      <c r="AJ10" s="56"/>
      <c r="AK10" s="57"/>
      <c r="AL10" s="56"/>
      <c r="AM10" s="57"/>
    </row>
    <row r="11" spans="1:39" x14ac:dyDescent="0.3">
      <c r="A11" s="3" t="s">
        <v>13</v>
      </c>
      <c r="B11" s="56"/>
      <c r="C11" s="57"/>
      <c r="D11" s="56"/>
      <c r="E11" s="57"/>
      <c r="F11" s="56"/>
      <c r="G11" s="57"/>
      <c r="H11" s="56"/>
      <c r="I11" s="57"/>
      <c r="J11" s="56"/>
      <c r="K11" s="57"/>
      <c r="L11" s="56"/>
      <c r="M11" s="57"/>
      <c r="N11" s="56"/>
      <c r="O11" s="57"/>
      <c r="P11" s="56"/>
      <c r="Q11" s="57"/>
      <c r="R11" s="56"/>
      <c r="S11" s="57"/>
      <c r="T11" s="56"/>
      <c r="U11" s="57"/>
      <c r="V11" s="56"/>
      <c r="W11" s="57"/>
      <c r="X11" s="56"/>
      <c r="Y11" s="57"/>
      <c r="Z11" s="56"/>
      <c r="AA11" s="57"/>
      <c r="AB11" s="56"/>
      <c r="AC11" s="57"/>
      <c r="AD11" s="56"/>
      <c r="AE11" s="57"/>
      <c r="AF11" s="56"/>
      <c r="AG11" s="57"/>
      <c r="AH11" s="56"/>
      <c r="AI11" s="57"/>
      <c r="AJ11" s="56"/>
      <c r="AK11" s="57"/>
      <c r="AL11" s="56"/>
      <c r="AM11" s="57"/>
    </row>
    <row r="12" spans="1:39" x14ac:dyDescent="0.3">
      <c r="A12" s="3" t="s">
        <v>14</v>
      </c>
      <c r="B12" s="56"/>
      <c r="C12" s="57"/>
      <c r="D12" s="56"/>
      <c r="E12" s="57"/>
      <c r="F12" s="56"/>
      <c r="G12" s="57"/>
      <c r="H12" s="56"/>
      <c r="I12" s="57"/>
      <c r="J12" s="56"/>
      <c r="K12" s="57"/>
      <c r="L12" s="56"/>
      <c r="M12" s="57"/>
      <c r="N12" s="56"/>
      <c r="O12" s="57"/>
      <c r="P12" s="56"/>
      <c r="Q12" s="57"/>
      <c r="R12" s="56"/>
      <c r="S12" s="57"/>
      <c r="T12" s="56"/>
      <c r="U12" s="57"/>
      <c r="V12" s="56"/>
      <c r="W12" s="57"/>
      <c r="X12" s="56"/>
      <c r="Y12" s="57"/>
      <c r="Z12" s="56"/>
      <c r="AA12" s="57"/>
      <c r="AB12" s="56"/>
      <c r="AC12" s="57"/>
      <c r="AD12" s="56"/>
      <c r="AE12" s="57"/>
      <c r="AF12" s="56"/>
      <c r="AG12" s="57"/>
      <c r="AH12" s="56"/>
      <c r="AI12" s="57"/>
      <c r="AJ12" s="56"/>
      <c r="AK12" s="57"/>
      <c r="AL12" s="56"/>
      <c r="AM12" s="57"/>
    </row>
    <row r="13" spans="1:39" x14ac:dyDescent="0.3">
      <c r="A13" s="10" t="s">
        <v>15</v>
      </c>
      <c r="B13" s="14"/>
      <c r="C13" s="15"/>
      <c r="D13" s="14"/>
      <c r="E13" s="15"/>
      <c r="F13" s="14"/>
      <c r="G13" s="15"/>
      <c r="H13" s="14"/>
      <c r="I13" s="15"/>
      <c r="J13" s="14"/>
      <c r="K13" s="15"/>
      <c r="L13" s="14"/>
      <c r="M13" s="15"/>
      <c r="N13" s="14"/>
      <c r="O13" s="15"/>
      <c r="P13" s="14"/>
      <c r="Q13" s="15"/>
      <c r="R13" s="14"/>
      <c r="S13" s="15"/>
      <c r="T13" s="14"/>
      <c r="U13" s="15"/>
      <c r="V13" s="14"/>
      <c r="W13" s="15"/>
      <c r="X13" s="14"/>
      <c r="Y13" s="15"/>
      <c r="Z13" s="14"/>
      <c r="AA13" s="15"/>
      <c r="AB13" s="14"/>
      <c r="AC13" s="15"/>
      <c r="AD13" s="14"/>
      <c r="AE13" s="15"/>
      <c r="AF13" s="14"/>
      <c r="AG13" s="15"/>
      <c r="AH13" s="14"/>
      <c r="AI13" s="15"/>
      <c r="AJ13" s="14"/>
      <c r="AK13" s="15"/>
      <c r="AL13" s="14"/>
      <c r="AM13" s="15"/>
    </row>
    <row r="14" spans="1:39" x14ac:dyDescent="0.3">
      <c r="A14" s="10" t="s">
        <v>16</v>
      </c>
      <c r="B14" s="14"/>
      <c r="C14" s="15"/>
      <c r="D14" s="14"/>
      <c r="E14" s="15"/>
      <c r="F14" s="14"/>
      <c r="G14" s="15"/>
      <c r="H14" s="14"/>
      <c r="I14" s="15"/>
      <c r="J14" s="14"/>
      <c r="K14" s="15"/>
      <c r="L14" s="14"/>
      <c r="M14" s="15"/>
      <c r="N14" s="14"/>
      <c r="O14" s="15"/>
      <c r="P14" s="14"/>
      <c r="Q14" s="15"/>
      <c r="R14" s="14"/>
      <c r="S14" s="15"/>
      <c r="T14" s="14"/>
      <c r="U14" s="15"/>
      <c r="V14" s="14"/>
      <c r="W14" s="15"/>
      <c r="X14" s="14"/>
      <c r="Y14" s="15"/>
      <c r="Z14" s="14"/>
      <c r="AA14" s="15"/>
      <c r="AB14" s="14"/>
      <c r="AC14" s="15"/>
      <c r="AD14" s="14"/>
      <c r="AE14" s="15"/>
      <c r="AF14" s="14"/>
      <c r="AG14" s="15"/>
      <c r="AH14" s="14"/>
      <c r="AI14" s="15"/>
      <c r="AJ14" s="14"/>
      <c r="AK14" s="15"/>
      <c r="AL14" s="14"/>
      <c r="AM14" s="15"/>
    </row>
    <row r="15" spans="1:39" ht="15.6" x14ac:dyDescent="0.3">
      <c r="A15" s="9" t="s">
        <v>17</v>
      </c>
      <c r="B15" s="11"/>
      <c r="C15" s="12"/>
      <c r="D15" s="11"/>
      <c r="E15" s="12"/>
      <c r="F15" s="11"/>
      <c r="G15" s="12"/>
      <c r="H15" s="11"/>
      <c r="I15" s="12"/>
      <c r="J15" s="11"/>
      <c r="K15" s="12"/>
      <c r="L15" s="11"/>
      <c r="M15" s="12"/>
      <c r="N15" s="11"/>
      <c r="O15" s="12"/>
      <c r="P15" s="11"/>
      <c r="Q15" s="12"/>
      <c r="R15" s="11"/>
      <c r="S15" s="12"/>
      <c r="T15" s="11"/>
      <c r="U15" s="12"/>
      <c r="V15" s="11"/>
      <c r="W15" s="12"/>
      <c r="X15" s="11"/>
      <c r="Y15" s="12"/>
      <c r="Z15" s="11"/>
      <c r="AA15" s="12"/>
      <c r="AB15" s="11"/>
      <c r="AC15" s="12"/>
      <c r="AD15" s="11"/>
      <c r="AE15" s="12"/>
      <c r="AF15" s="11"/>
      <c r="AG15" s="12"/>
      <c r="AH15" s="11"/>
      <c r="AI15" s="12"/>
      <c r="AJ15" s="11"/>
      <c r="AK15" s="12"/>
      <c r="AL15" s="11"/>
      <c r="AM15" s="12"/>
    </row>
    <row r="16" spans="1:39" x14ac:dyDescent="0.3">
      <c r="A16" s="8" t="s">
        <v>18</v>
      </c>
      <c r="B16" s="16"/>
      <c r="C16" s="17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16"/>
      <c r="AA16" s="17"/>
      <c r="AB16" s="16"/>
      <c r="AC16" s="17"/>
      <c r="AD16" s="16"/>
      <c r="AE16" s="17"/>
      <c r="AF16" s="16"/>
      <c r="AG16" s="17"/>
      <c r="AH16" s="16"/>
      <c r="AI16" s="17"/>
      <c r="AJ16" s="16"/>
      <c r="AK16" s="17"/>
      <c r="AL16" s="16"/>
      <c r="AM16" s="17"/>
    </row>
    <row r="17" spans="1:39" x14ac:dyDescent="0.3">
      <c r="A17" s="3" t="s">
        <v>19</v>
      </c>
      <c r="B17" s="14"/>
      <c r="C17" s="15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4"/>
      <c r="AA17" s="15"/>
      <c r="AB17" s="14"/>
      <c r="AC17" s="15"/>
      <c r="AD17" s="14"/>
      <c r="AE17" s="15"/>
      <c r="AF17" s="14"/>
      <c r="AG17" s="15"/>
      <c r="AH17" s="14"/>
      <c r="AI17" s="15"/>
      <c r="AJ17" s="14"/>
      <c r="AK17" s="15"/>
      <c r="AL17" s="14"/>
      <c r="AM17" s="15"/>
    </row>
    <row r="19" spans="1:39" x14ac:dyDescent="0.3">
      <c r="A19" s="13" t="s">
        <v>20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16"/>
      <c r="AA19" s="17"/>
      <c r="AB19" s="16"/>
      <c r="AC19" s="17"/>
      <c r="AD19" s="16"/>
      <c r="AE19" s="17"/>
      <c r="AF19" s="16"/>
      <c r="AG19" s="17"/>
      <c r="AH19" s="16"/>
      <c r="AI19" s="17"/>
      <c r="AJ19" s="16"/>
      <c r="AK19" s="17"/>
      <c r="AL19" s="16"/>
      <c r="AM19" s="17"/>
    </row>
    <row r="20" spans="1:39" x14ac:dyDescent="0.3">
      <c r="A20" s="13" t="s">
        <v>21</v>
      </c>
      <c r="B20" s="14"/>
      <c r="C20" s="15"/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5"/>
      <c r="P20" s="14"/>
      <c r="Q20" s="15"/>
      <c r="R20" s="14"/>
      <c r="S20" s="15"/>
      <c r="T20" s="14"/>
      <c r="U20" s="15"/>
      <c r="V20" s="14"/>
      <c r="W20" s="15"/>
      <c r="X20" s="14"/>
      <c r="Y20" s="15"/>
      <c r="Z20" s="14"/>
      <c r="AA20" s="15"/>
      <c r="AB20" s="14"/>
      <c r="AC20" s="15"/>
      <c r="AD20" s="14"/>
      <c r="AE20" s="15"/>
      <c r="AF20" s="14"/>
      <c r="AG20" s="15"/>
      <c r="AH20" s="14"/>
      <c r="AI20" s="15"/>
      <c r="AJ20" s="14"/>
      <c r="AK20" s="15"/>
      <c r="AL20" s="14"/>
      <c r="AM20" s="15"/>
    </row>
    <row r="22" spans="1:39" x14ac:dyDescent="0.3">
      <c r="A22" s="49"/>
    </row>
    <row r="24" spans="1:39" x14ac:dyDescent="0.3">
      <c r="N24" t="s">
        <v>22</v>
      </c>
    </row>
  </sheetData>
  <mergeCells count="76">
    <mergeCell ref="AF3:AG3"/>
    <mergeCell ref="AH3:AI3"/>
    <mergeCell ref="AJ3:AK3"/>
    <mergeCell ref="AL3:AM3"/>
    <mergeCell ref="V3:W3"/>
    <mergeCell ref="X3:Y3"/>
    <mergeCell ref="Z3:AA3"/>
    <mergeCell ref="AB3:AC3"/>
    <mergeCell ref="AD3:AE3"/>
    <mergeCell ref="L3:M3"/>
    <mergeCell ref="N3:O3"/>
    <mergeCell ref="P3:Q3"/>
    <mergeCell ref="R3:S3"/>
    <mergeCell ref="T3:U3"/>
    <mergeCell ref="V6:W6"/>
    <mergeCell ref="L6:M6"/>
    <mergeCell ref="N6:O6"/>
    <mergeCell ref="P6:Q6"/>
    <mergeCell ref="R6:S6"/>
    <mergeCell ref="T6:U6"/>
    <mergeCell ref="H6:I6"/>
    <mergeCell ref="J6:K6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6:C6"/>
    <mergeCell ref="D6:E6"/>
    <mergeCell ref="F6:G6"/>
    <mergeCell ref="B5:C5"/>
    <mergeCell ref="V4:W4"/>
    <mergeCell ref="L4:M4"/>
    <mergeCell ref="N4:O4"/>
    <mergeCell ref="P4:Q4"/>
    <mergeCell ref="R4:S4"/>
    <mergeCell ref="T4:U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4:Y4"/>
    <mergeCell ref="X5:Y5"/>
    <mergeCell ref="X6:Y6"/>
    <mergeCell ref="Z4:AA4"/>
    <mergeCell ref="AD4:AE4"/>
    <mergeCell ref="Z6:AA6"/>
    <mergeCell ref="AD6:AE6"/>
    <mergeCell ref="Z5:AA5"/>
    <mergeCell ref="AD5:AE5"/>
    <mergeCell ref="AL6:AM6"/>
    <mergeCell ref="AB4:AC4"/>
    <mergeCell ref="AB5:AC5"/>
    <mergeCell ref="AB6:AC6"/>
    <mergeCell ref="AF4:AG4"/>
    <mergeCell ref="AH4:AI4"/>
    <mergeCell ref="AJ4:AK4"/>
    <mergeCell ref="AL4:AM4"/>
    <mergeCell ref="AL5:AM5"/>
    <mergeCell ref="AF5:AG5"/>
    <mergeCell ref="AH5:AI5"/>
    <mergeCell ref="AJ5:AK5"/>
    <mergeCell ref="AF6:AG6"/>
    <mergeCell ref="AH6:AI6"/>
    <mergeCell ref="AJ6:AK6"/>
  </mergeCells>
  <conditionalFormatting sqref="B9:AM20">
    <cfRule type="containsText" dxfId="21" priority="7" operator="containsText" text="Fail">
      <formula>NOT(ISERROR(SEARCH("Fail",B9)))</formula>
    </cfRule>
    <cfRule type="containsText" dxfId="20" priority="8" operator="containsText" text="Pass">
      <formula>NOT(ISERROR(SEARCH("Pass",B9)))</formula>
    </cfRule>
  </conditionalFormatting>
  <pageMargins left="0.7" right="0.7" top="0.75" bottom="0.75" header="0.3" footer="0.3"/>
  <pageSetup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94"/>
  <sheetViews>
    <sheetView zoomScaleNormal="100" workbookViewId="0">
      <selection activeCell="A3" sqref="A3:E4"/>
    </sheetView>
  </sheetViews>
  <sheetFormatPr defaultRowHeight="14.4" x14ac:dyDescent="0.3"/>
  <cols>
    <col min="4" max="4" width="12" customWidth="1"/>
    <col min="5" max="5" width="27.109375" bestFit="1" customWidth="1"/>
    <col min="6" max="6" width="10.109375" customWidth="1"/>
    <col min="8" max="9" width="10.109375" bestFit="1" customWidth="1"/>
    <col min="11" max="11" width="4.109375" customWidth="1"/>
    <col min="12" max="12" width="20.88671875" bestFit="1" customWidth="1"/>
    <col min="13" max="13" width="10.109375" bestFit="1" customWidth="1"/>
    <col min="15" max="15" width="4.5546875" customWidth="1"/>
    <col min="17" max="17" width="22" bestFit="1" customWidth="1"/>
    <col min="18" max="18" width="21.5546875" bestFit="1" customWidth="1"/>
    <col min="19" max="19" width="32.88671875" customWidth="1"/>
  </cols>
  <sheetData>
    <row r="2" spans="1:26" ht="24" customHeight="1" x14ac:dyDescent="0.3">
      <c r="C2" s="20"/>
      <c r="D2" s="20"/>
      <c r="E2" s="20"/>
      <c r="F2" s="38" t="s">
        <v>23</v>
      </c>
      <c r="G2" s="30"/>
      <c r="H2" s="30" t="s">
        <v>3</v>
      </c>
      <c r="I2" s="39" t="s">
        <v>4</v>
      </c>
      <c r="J2" s="30" t="s">
        <v>24</v>
      </c>
      <c r="K2" s="30" t="s">
        <v>24</v>
      </c>
      <c r="L2" s="30" t="s">
        <v>24</v>
      </c>
      <c r="M2" s="30" t="s">
        <v>24</v>
      </c>
      <c r="N2" s="30"/>
      <c r="O2" s="30"/>
      <c r="P2" s="124" t="s">
        <v>25</v>
      </c>
      <c r="Q2" s="124"/>
      <c r="R2" s="124"/>
      <c r="S2" s="124"/>
    </row>
    <row r="3" spans="1:26" x14ac:dyDescent="0.3">
      <c r="A3" s="122" t="s">
        <v>64</v>
      </c>
      <c r="B3" s="122" t="s">
        <v>5</v>
      </c>
      <c r="C3" s="122" t="s">
        <v>6</v>
      </c>
      <c r="D3" s="121" t="s">
        <v>26</v>
      </c>
      <c r="E3" s="121" t="s">
        <v>27</v>
      </c>
      <c r="F3" s="48"/>
      <c r="G3" s="28"/>
      <c r="H3" s="28" t="s">
        <v>24</v>
      </c>
      <c r="I3" s="123" t="s">
        <v>8</v>
      </c>
      <c r="J3" s="123"/>
      <c r="K3" s="25"/>
      <c r="L3" s="121" t="s">
        <v>27</v>
      </c>
      <c r="M3" s="123" t="s">
        <v>28</v>
      </c>
      <c r="N3" s="123"/>
      <c r="O3" s="25"/>
      <c r="P3" s="124"/>
      <c r="Q3" s="124"/>
      <c r="R3" s="124"/>
      <c r="S3" s="124"/>
    </row>
    <row r="4" spans="1:26" s="24" customFormat="1" ht="15" customHeight="1" x14ac:dyDescent="0.3">
      <c r="A4" s="122"/>
      <c r="B4" s="122"/>
      <c r="C4" s="122"/>
      <c r="D4" s="122"/>
      <c r="E4" s="122"/>
      <c r="F4" s="23" t="s">
        <v>29</v>
      </c>
      <c r="G4" s="23" t="s">
        <v>30</v>
      </c>
      <c r="H4" s="23" t="s">
        <v>31</v>
      </c>
      <c r="I4" s="23" t="s">
        <v>32</v>
      </c>
      <c r="J4" s="23" t="s">
        <v>33</v>
      </c>
      <c r="K4" s="26"/>
      <c r="L4" s="122"/>
      <c r="M4" s="23" t="s">
        <v>32</v>
      </c>
      <c r="N4" s="23" t="s">
        <v>33</v>
      </c>
      <c r="O4" s="26"/>
      <c r="P4" s="69" t="s">
        <v>34</v>
      </c>
      <c r="Q4" s="69" t="s">
        <v>35</v>
      </c>
      <c r="R4" s="69" t="s">
        <v>36</v>
      </c>
      <c r="S4" s="24" t="s">
        <v>37</v>
      </c>
      <c r="W4"/>
      <c r="X4"/>
      <c r="Y4"/>
    </row>
    <row r="5" spans="1:26" x14ac:dyDescent="0.3">
      <c r="A5" s="118">
        <v>1</v>
      </c>
      <c r="B5" s="118">
        <v>800035</v>
      </c>
      <c r="C5" s="112"/>
      <c r="D5" s="112" t="s">
        <v>62</v>
      </c>
      <c r="E5" s="125" t="s">
        <v>63</v>
      </c>
      <c r="F5" s="34" t="s">
        <v>38</v>
      </c>
      <c r="G5" s="34">
        <v>0.45</v>
      </c>
      <c r="H5" s="34">
        <v>0.5</v>
      </c>
      <c r="I5" s="35">
        <v>0.48</v>
      </c>
      <c r="J5" s="44" t="str">
        <f>IF(AND(I5&gt;=G5,I5&lt;=H5),"Pass","Fail")</f>
        <v>Pass</v>
      </c>
      <c r="K5" s="36"/>
      <c r="L5" s="112"/>
      <c r="M5" s="35"/>
      <c r="N5" s="44" t="str">
        <f>IF(AND(M5&gt;=G5,M5&lt;=H5),"Pass","Fail")</f>
        <v>Fail</v>
      </c>
      <c r="O5" s="36"/>
      <c r="P5" s="37">
        <f t="shared" ref="P5:P14" si="0">I5-M5</f>
        <v>0.48</v>
      </c>
      <c r="Q5" s="40">
        <f>((M5 - I5) / I5)</f>
        <v>-1</v>
      </c>
      <c r="R5" s="40">
        <f>P5/(H5-G5)</f>
        <v>9.6000000000000014</v>
      </c>
      <c r="S5" s="115"/>
      <c r="Z5" s="24"/>
    </row>
    <row r="6" spans="1:26" x14ac:dyDescent="0.3">
      <c r="A6" s="119"/>
      <c r="B6" s="119"/>
      <c r="C6" s="113"/>
      <c r="D6" s="113"/>
      <c r="E6" s="126"/>
      <c r="F6" s="22" t="s">
        <v>39</v>
      </c>
      <c r="G6" s="22">
        <v>0.6</v>
      </c>
      <c r="H6" s="22">
        <v>0.9</v>
      </c>
      <c r="I6" s="21">
        <v>0.79</v>
      </c>
      <c r="J6" s="45" t="str">
        <f t="shared" ref="J6:J10" si="1">IF(AND(I6&gt;=G6,I6&lt;=H6),"Pass","Fail")</f>
        <v>Pass</v>
      </c>
      <c r="K6" s="25"/>
      <c r="L6" s="113"/>
      <c r="M6" s="21"/>
      <c r="N6" s="45" t="str">
        <f t="shared" ref="N6:N11" si="2">IF(AND(M6&gt;=G6,M6&lt;=H6),"Pass","Fail")</f>
        <v>Fail</v>
      </c>
      <c r="O6" s="25"/>
      <c r="P6" s="20">
        <f t="shared" si="0"/>
        <v>0.79</v>
      </c>
      <c r="Q6" s="41">
        <f>((M6 - I6) / I6)</f>
        <v>-1</v>
      </c>
      <c r="R6" s="41">
        <f>P6/(H6-G6)</f>
        <v>2.6333333333333329</v>
      </c>
      <c r="S6" s="116"/>
      <c r="Z6" s="24"/>
    </row>
    <row r="7" spans="1:26" x14ac:dyDescent="0.3">
      <c r="A7" s="119"/>
      <c r="B7" s="119"/>
      <c r="C7" s="113"/>
      <c r="D7" s="113"/>
      <c r="E7" s="126"/>
      <c r="F7" s="22" t="s">
        <v>40</v>
      </c>
      <c r="G7" s="22">
        <v>0.15</v>
      </c>
      <c r="H7" s="22">
        <v>0.3</v>
      </c>
      <c r="I7" s="21">
        <v>0.24</v>
      </c>
      <c r="J7" s="45" t="str">
        <f t="shared" si="1"/>
        <v>Pass</v>
      </c>
      <c r="K7" s="25"/>
      <c r="L7" s="113"/>
      <c r="M7" s="21"/>
      <c r="N7" s="45" t="str">
        <f t="shared" si="2"/>
        <v>Fail</v>
      </c>
      <c r="O7" s="25"/>
      <c r="P7" s="20">
        <f t="shared" si="0"/>
        <v>0.24</v>
      </c>
      <c r="Q7" s="41">
        <f t="shared" ref="Q7:Q13" si="3">((M7 - I7) / I7)</f>
        <v>-1</v>
      </c>
      <c r="R7" s="41">
        <f t="shared" ref="R7:R16" si="4">P7/(H7-G7)</f>
        <v>1.6</v>
      </c>
      <c r="S7" s="116"/>
      <c r="Z7" s="24"/>
    </row>
    <row r="8" spans="1:26" x14ac:dyDescent="0.3">
      <c r="A8" s="119"/>
      <c r="B8" s="119"/>
      <c r="C8" s="113"/>
      <c r="D8" s="113"/>
      <c r="E8" s="126"/>
      <c r="F8" s="22" t="s">
        <v>41</v>
      </c>
      <c r="G8" s="22">
        <v>0</v>
      </c>
      <c r="H8" s="22">
        <v>0.01</v>
      </c>
      <c r="I8" s="21">
        <v>1E-4</v>
      </c>
      <c r="J8" s="45" t="str">
        <f t="shared" si="1"/>
        <v>Pass</v>
      </c>
      <c r="K8" s="25"/>
      <c r="L8" s="113"/>
      <c r="M8" s="21"/>
      <c r="N8" s="45" t="str">
        <f t="shared" si="2"/>
        <v>Pass</v>
      </c>
      <c r="O8" s="25"/>
      <c r="P8" s="20">
        <f t="shared" si="0"/>
        <v>1E-4</v>
      </c>
      <c r="Q8" s="41">
        <f t="shared" si="3"/>
        <v>-1</v>
      </c>
      <c r="R8" s="41">
        <f t="shared" si="4"/>
        <v>0.01</v>
      </c>
      <c r="S8" s="116"/>
      <c r="Z8" s="24"/>
    </row>
    <row r="9" spans="1:26" x14ac:dyDescent="0.3">
      <c r="A9" s="119"/>
      <c r="B9" s="119"/>
      <c r="C9" s="113"/>
      <c r="D9" s="113"/>
      <c r="E9" s="126"/>
      <c r="F9" s="22" t="s">
        <v>42</v>
      </c>
      <c r="G9" s="22">
        <v>0</v>
      </c>
      <c r="H9" s="22">
        <v>0.01</v>
      </c>
      <c r="I9" s="68">
        <v>6.0000000000000001E-3</v>
      </c>
      <c r="J9" s="45" t="str">
        <f t="shared" si="1"/>
        <v>Pass</v>
      </c>
      <c r="K9" s="25"/>
      <c r="L9" s="113"/>
      <c r="M9" s="21"/>
      <c r="N9" s="45" t="str">
        <f t="shared" si="2"/>
        <v>Pass</v>
      </c>
      <c r="O9" s="25"/>
      <c r="P9" s="70">
        <f t="shared" si="0"/>
        <v>6.0000000000000001E-3</v>
      </c>
      <c r="Q9" s="41">
        <f t="shared" si="3"/>
        <v>-1</v>
      </c>
      <c r="R9" s="41">
        <f t="shared" si="4"/>
        <v>0.6</v>
      </c>
      <c r="S9" s="116"/>
      <c r="Z9" s="24"/>
    </row>
    <row r="10" spans="1:26" x14ac:dyDescent="0.3">
      <c r="A10" s="119"/>
      <c r="B10" s="119"/>
      <c r="C10" s="113"/>
      <c r="D10" s="113"/>
      <c r="E10" s="126"/>
      <c r="F10" s="22" t="s">
        <v>43</v>
      </c>
      <c r="G10" s="20">
        <v>0.9</v>
      </c>
      <c r="H10" s="22">
        <v>1.2</v>
      </c>
      <c r="I10" s="21">
        <v>1.0900000000000001</v>
      </c>
      <c r="J10" s="45" t="str">
        <f t="shared" si="1"/>
        <v>Pass</v>
      </c>
      <c r="K10" s="25"/>
      <c r="L10" s="113"/>
      <c r="M10" s="21"/>
      <c r="N10" s="45" t="str">
        <f t="shared" si="2"/>
        <v>Fail</v>
      </c>
      <c r="O10" s="25"/>
      <c r="P10" s="20">
        <f t="shared" si="0"/>
        <v>1.0900000000000001</v>
      </c>
      <c r="Q10" s="41">
        <f t="shared" si="3"/>
        <v>-1</v>
      </c>
      <c r="R10" s="41">
        <f t="shared" si="4"/>
        <v>3.6333333333333342</v>
      </c>
      <c r="S10" s="116"/>
      <c r="Z10" s="24"/>
    </row>
    <row r="11" spans="1:26" x14ac:dyDescent="0.3">
      <c r="A11" s="119"/>
      <c r="B11" s="119"/>
      <c r="C11" s="113"/>
      <c r="D11" s="113"/>
      <c r="E11" s="126"/>
      <c r="F11" s="22" t="s">
        <v>44</v>
      </c>
      <c r="G11" s="20">
        <v>0.4</v>
      </c>
      <c r="H11" s="22">
        <v>0.7</v>
      </c>
      <c r="I11" s="21">
        <v>0.56999999999999995</v>
      </c>
      <c r="J11" s="45" t="str">
        <f>IF(AND(I11&gt;=G11,I11&lt;=H11),"Pass","Fail")</f>
        <v>Pass</v>
      </c>
      <c r="K11" s="25"/>
      <c r="L11" s="113"/>
      <c r="M11" s="21"/>
      <c r="N11" s="45" t="str">
        <f t="shared" si="2"/>
        <v>Fail</v>
      </c>
      <c r="O11" s="25"/>
      <c r="P11" s="20">
        <f t="shared" si="0"/>
        <v>0.56999999999999995</v>
      </c>
      <c r="Q11" s="41">
        <f t="shared" si="3"/>
        <v>-1</v>
      </c>
      <c r="R11" s="41">
        <f t="shared" si="4"/>
        <v>1.9000000000000004</v>
      </c>
      <c r="S11" s="116"/>
      <c r="Z11" s="24"/>
    </row>
    <row r="12" spans="1:26" x14ac:dyDescent="0.3">
      <c r="A12" s="119"/>
      <c r="B12" s="119"/>
      <c r="C12" s="113"/>
      <c r="D12" s="113"/>
      <c r="E12" s="126"/>
      <c r="F12" s="22" t="s">
        <v>47</v>
      </c>
      <c r="G12" s="27">
        <v>0.9</v>
      </c>
      <c r="H12" s="22">
        <v>1.1000000000000001</v>
      </c>
      <c r="I12" s="21">
        <v>1.04</v>
      </c>
      <c r="J12" s="45" t="str">
        <f>IF(AND(I12&gt;=G12,I12&lt;=H12),"Pass","Fail")</f>
        <v>Pass</v>
      </c>
      <c r="K12" s="25"/>
      <c r="L12" s="113"/>
      <c r="M12" s="21"/>
      <c r="N12" s="45" t="str">
        <f t="shared" ref="N12:N13" si="5">IF(AND(M12&gt;=G12,M12&lt;=H12),"Pass","Fail")</f>
        <v>Fail</v>
      </c>
      <c r="O12" s="25"/>
      <c r="P12" s="20">
        <f t="shared" si="0"/>
        <v>1.04</v>
      </c>
      <c r="Q12" s="41">
        <f t="shared" si="3"/>
        <v>-1</v>
      </c>
      <c r="R12" s="41">
        <f>P12/(H12-(I5*5))</f>
        <v>-0.80000000000000016</v>
      </c>
      <c r="S12" s="116"/>
      <c r="Z12" s="24"/>
    </row>
    <row r="13" spans="1:26" x14ac:dyDescent="0.3">
      <c r="A13" s="119"/>
      <c r="B13" s="119"/>
      <c r="C13" s="113"/>
      <c r="D13" s="113"/>
      <c r="E13" s="126"/>
      <c r="F13" s="22" t="s">
        <v>45</v>
      </c>
      <c r="G13" s="20">
        <v>0</v>
      </c>
      <c r="H13" s="22">
        <v>0.35</v>
      </c>
      <c r="I13" s="21">
        <v>0.03</v>
      </c>
      <c r="J13" s="45" t="str">
        <f>IF(AND(I13&gt;=G13,I13&lt;=H13),"Pass","Fail")</f>
        <v>Pass</v>
      </c>
      <c r="K13" s="25"/>
      <c r="L13" s="113"/>
      <c r="M13" s="21"/>
      <c r="N13" s="45" t="str">
        <f t="shared" si="5"/>
        <v>Pass</v>
      </c>
      <c r="O13" s="25"/>
      <c r="P13" s="20">
        <f t="shared" si="0"/>
        <v>0.03</v>
      </c>
      <c r="Q13" s="41">
        <f t="shared" si="3"/>
        <v>-1</v>
      </c>
      <c r="R13" s="41">
        <f t="shared" si="4"/>
        <v>8.5714285714285715E-2</v>
      </c>
      <c r="S13" s="116"/>
      <c r="T13" s="29" t="s">
        <v>46</v>
      </c>
      <c r="Z13" s="24"/>
    </row>
    <row r="14" spans="1:26" x14ac:dyDescent="0.3">
      <c r="A14" s="120"/>
      <c r="B14" s="120"/>
      <c r="C14" s="114"/>
      <c r="D14" s="114"/>
      <c r="E14" s="127"/>
      <c r="F14" s="22" t="s">
        <v>61</v>
      </c>
      <c r="G14" s="27">
        <v>0.08</v>
      </c>
      <c r="H14" s="22">
        <v>0.15</v>
      </c>
      <c r="I14" s="32">
        <v>0.11</v>
      </c>
      <c r="J14" s="46" t="str">
        <f>IF(AND(I14&gt;=G14,I14&lt;=H14),"Pass","Fail")</f>
        <v>Pass</v>
      </c>
      <c r="K14" s="33"/>
      <c r="L14" s="114"/>
      <c r="M14" s="32"/>
      <c r="N14" s="45" t="str">
        <f>IF(AND(M14&gt;=G14,M14&lt;=H14),"Pass","Fail")</f>
        <v>Fail</v>
      </c>
      <c r="O14" s="33"/>
      <c r="P14" s="31">
        <f t="shared" si="0"/>
        <v>0.11</v>
      </c>
      <c r="Q14" s="42">
        <f>((M14 - I14) / I14)</f>
        <v>-1</v>
      </c>
      <c r="R14" s="42">
        <f t="shared" si="4"/>
        <v>1.5714285714285716</v>
      </c>
      <c r="S14" s="117"/>
      <c r="T14" s="43">
        <f>AVERAGE(Q5:Q14)</f>
        <v>-1</v>
      </c>
      <c r="Z14" s="24"/>
    </row>
    <row r="15" spans="1:26" x14ac:dyDescent="0.3">
      <c r="A15" s="118">
        <v>2</v>
      </c>
      <c r="B15" s="118">
        <v>800045</v>
      </c>
      <c r="C15" s="112" t="s">
        <v>65</v>
      </c>
      <c r="D15" s="112" t="s">
        <v>62</v>
      </c>
      <c r="E15" s="125" t="s">
        <v>66</v>
      </c>
      <c r="F15" s="34" t="s">
        <v>38</v>
      </c>
      <c r="G15" s="34">
        <v>0.45</v>
      </c>
      <c r="H15" s="34">
        <v>0.5</v>
      </c>
      <c r="I15" s="35">
        <v>0.5</v>
      </c>
      <c r="J15" s="44" t="str">
        <f t="shared" ref="J15:J78" si="6">IF(AND(I15&gt;=G15,I15&lt;=H15),"Pass","Fail")</f>
        <v>Pass</v>
      </c>
      <c r="K15" s="36"/>
      <c r="L15" s="112"/>
      <c r="M15" s="35"/>
      <c r="N15" s="44" t="str">
        <f t="shared" ref="N15:N78" si="7">IF(AND(M15&gt;=G15,M15&lt;=H15),"Pass","Fail")</f>
        <v>Fail</v>
      </c>
      <c r="O15" s="36"/>
      <c r="P15" s="37">
        <f t="shared" ref="P15:P78" si="8">I15-M15</f>
        <v>0.5</v>
      </c>
      <c r="Q15" s="40">
        <f t="shared" ref="Q15:Q78" si="9">((M15 - I15) / I15)</f>
        <v>-1</v>
      </c>
      <c r="R15" s="40">
        <f t="shared" si="4"/>
        <v>10.000000000000002</v>
      </c>
      <c r="S15" s="115"/>
      <c r="Z15" s="24"/>
    </row>
    <row r="16" spans="1:26" x14ac:dyDescent="0.3">
      <c r="A16" s="119"/>
      <c r="B16" s="119"/>
      <c r="C16" s="113"/>
      <c r="D16" s="113"/>
      <c r="E16" s="126"/>
      <c r="F16" s="22" t="s">
        <v>39</v>
      </c>
      <c r="G16" s="22">
        <v>0.6</v>
      </c>
      <c r="H16" s="22">
        <v>0.9</v>
      </c>
      <c r="I16" s="21">
        <v>0.83</v>
      </c>
      <c r="J16" s="45" t="str">
        <f t="shared" si="6"/>
        <v>Pass</v>
      </c>
      <c r="K16" s="25"/>
      <c r="L16" s="113"/>
      <c r="M16" s="21"/>
      <c r="N16" s="45" t="str">
        <f t="shared" si="7"/>
        <v>Fail</v>
      </c>
      <c r="O16" s="25"/>
      <c r="P16" s="20">
        <f t="shared" si="8"/>
        <v>0.83</v>
      </c>
      <c r="Q16" s="41">
        <f t="shared" si="9"/>
        <v>-1</v>
      </c>
      <c r="R16" s="41">
        <f t="shared" si="4"/>
        <v>2.7666666666666662</v>
      </c>
      <c r="S16" s="116"/>
      <c r="Z16" s="24"/>
    </row>
    <row r="17" spans="1:20" x14ac:dyDescent="0.3">
      <c r="A17" s="119"/>
      <c r="B17" s="119"/>
      <c r="C17" s="113"/>
      <c r="D17" s="113"/>
      <c r="E17" s="126"/>
      <c r="F17" s="22" t="s">
        <v>40</v>
      </c>
      <c r="G17" s="22">
        <v>0.15</v>
      </c>
      <c r="H17" s="22">
        <v>0.3</v>
      </c>
      <c r="I17" s="21">
        <v>0.25</v>
      </c>
      <c r="J17" s="45" t="str">
        <f t="shared" si="6"/>
        <v>Pass</v>
      </c>
      <c r="K17" s="25"/>
      <c r="L17" s="113"/>
      <c r="M17" s="21"/>
      <c r="N17" s="45" t="str">
        <f t="shared" si="7"/>
        <v>Fail</v>
      </c>
      <c r="O17" s="25"/>
      <c r="P17" s="20">
        <f t="shared" si="8"/>
        <v>0.25</v>
      </c>
      <c r="Q17" s="41">
        <f t="shared" si="9"/>
        <v>-1</v>
      </c>
      <c r="R17" s="41">
        <f t="shared" ref="R17:R21" si="10">P17/(H17-G17)</f>
        <v>1.6666666666666667</v>
      </c>
      <c r="S17" s="116"/>
    </row>
    <row r="18" spans="1:20" x14ac:dyDescent="0.3">
      <c r="A18" s="119"/>
      <c r="B18" s="119"/>
      <c r="C18" s="113"/>
      <c r="D18" s="113"/>
      <c r="E18" s="126"/>
      <c r="F18" s="22" t="s">
        <v>41</v>
      </c>
      <c r="G18" s="22">
        <v>0</v>
      </c>
      <c r="H18" s="22">
        <v>0.01</v>
      </c>
      <c r="I18" s="21">
        <v>1E-4</v>
      </c>
      <c r="J18" s="45" t="str">
        <f t="shared" si="6"/>
        <v>Pass</v>
      </c>
      <c r="K18" s="25"/>
      <c r="L18" s="113"/>
      <c r="M18" s="21"/>
      <c r="N18" s="45" t="str">
        <f t="shared" si="7"/>
        <v>Pass</v>
      </c>
      <c r="O18" s="25"/>
      <c r="P18" s="20">
        <f t="shared" si="8"/>
        <v>1E-4</v>
      </c>
      <c r="Q18" s="41">
        <f t="shared" si="9"/>
        <v>-1</v>
      </c>
      <c r="R18" s="41">
        <f t="shared" si="10"/>
        <v>0.01</v>
      </c>
      <c r="S18" s="116"/>
    </row>
    <row r="19" spans="1:20" x14ac:dyDescent="0.3">
      <c r="A19" s="119"/>
      <c r="B19" s="119"/>
      <c r="C19" s="113"/>
      <c r="D19" s="113"/>
      <c r="E19" s="126"/>
      <c r="F19" s="22" t="s">
        <v>42</v>
      </c>
      <c r="G19" s="22">
        <v>0</v>
      </c>
      <c r="H19" s="22">
        <v>0.01</v>
      </c>
      <c r="I19" s="68">
        <v>7.0000000000000001E-3</v>
      </c>
      <c r="J19" s="45" t="str">
        <f t="shared" si="6"/>
        <v>Pass</v>
      </c>
      <c r="K19" s="25"/>
      <c r="L19" s="113"/>
      <c r="M19" s="21"/>
      <c r="N19" s="45" t="str">
        <f t="shared" si="7"/>
        <v>Pass</v>
      </c>
      <c r="O19" s="25"/>
      <c r="P19" s="70">
        <f t="shared" si="8"/>
        <v>7.0000000000000001E-3</v>
      </c>
      <c r="Q19" s="41">
        <f t="shared" si="9"/>
        <v>-1</v>
      </c>
      <c r="R19" s="41">
        <f t="shared" si="10"/>
        <v>0.7</v>
      </c>
      <c r="S19" s="116"/>
    </row>
    <row r="20" spans="1:20" x14ac:dyDescent="0.3">
      <c r="A20" s="119"/>
      <c r="B20" s="119"/>
      <c r="C20" s="113"/>
      <c r="D20" s="113"/>
      <c r="E20" s="126"/>
      <c r="F20" s="22" t="s">
        <v>43</v>
      </c>
      <c r="G20" s="20">
        <v>0.9</v>
      </c>
      <c r="H20" s="22">
        <v>1.2</v>
      </c>
      <c r="I20" s="21">
        <v>1.1000000000000001</v>
      </c>
      <c r="J20" s="45" t="str">
        <f t="shared" si="6"/>
        <v>Pass</v>
      </c>
      <c r="K20" s="25"/>
      <c r="L20" s="113"/>
      <c r="M20" s="21"/>
      <c r="N20" s="45" t="str">
        <f t="shared" si="7"/>
        <v>Fail</v>
      </c>
      <c r="O20" s="25"/>
      <c r="P20" s="20">
        <f t="shared" si="8"/>
        <v>1.1000000000000001</v>
      </c>
      <c r="Q20" s="41">
        <f t="shared" si="9"/>
        <v>-1</v>
      </c>
      <c r="R20" s="41">
        <f t="shared" si="10"/>
        <v>3.6666666666666679</v>
      </c>
      <c r="S20" s="116"/>
    </row>
    <row r="21" spans="1:20" x14ac:dyDescent="0.3">
      <c r="A21" s="119"/>
      <c r="B21" s="119"/>
      <c r="C21" s="113"/>
      <c r="D21" s="113"/>
      <c r="E21" s="126"/>
      <c r="F21" s="22" t="s">
        <v>44</v>
      </c>
      <c r="G21" s="20">
        <v>0.4</v>
      </c>
      <c r="H21" s="22">
        <v>0.7</v>
      </c>
      <c r="I21" s="21">
        <v>0.55000000000000004</v>
      </c>
      <c r="J21" s="45" t="str">
        <f t="shared" si="6"/>
        <v>Pass</v>
      </c>
      <c r="K21" s="25"/>
      <c r="L21" s="113"/>
      <c r="M21" s="21"/>
      <c r="N21" s="45" t="str">
        <f t="shared" si="7"/>
        <v>Fail</v>
      </c>
      <c r="O21" s="25"/>
      <c r="P21" s="20">
        <f t="shared" si="8"/>
        <v>0.55000000000000004</v>
      </c>
      <c r="Q21" s="41">
        <f t="shared" si="9"/>
        <v>-1</v>
      </c>
      <c r="R21" s="41">
        <f t="shared" si="10"/>
        <v>1.8333333333333339</v>
      </c>
      <c r="S21" s="116"/>
    </row>
    <row r="22" spans="1:20" x14ac:dyDescent="0.3">
      <c r="A22" s="119"/>
      <c r="B22" s="119"/>
      <c r="C22" s="113"/>
      <c r="D22" s="113"/>
      <c r="E22" s="126"/>
      <c r="F22" s="22" t="s">
        <v>47</v>
      </c>
      <c r="G22" s="27">
        <v>0.9</v>
      </c>
      <c r="H22" s="22">
        <v>1.1000000000000001</v>
      </c>
      <c r="I22" s="21">
        <v>1.01</v>
      </c>
      <c r="J22" s="45" t="str">
        <f t="shared" si="6"/>
        <v>Pass</v>
      </c>
      <c r="K22" s="25"/>
      <c r="L22" s="113"/>
      <c r="M22" s="21"/>
      <c r="N22" s="45" t="str">
        <f t="shared" si="7"/>
        <v>Fail</v>
      </c>
      <c r="O22" s="25"/>
      <c r="P22" s="20">
        <f t="shared" si="8"/>
        <v>1.01</v>
      </c>
      <c r="Q22" s="41">
        <f t="shared" si="9"/>
        <v>-1</v>
      </c>
      <c r="R22" s="41">
        <f t="shared" ref="R22" si="11">P22/(H22-(I15*5))</f>
        <v>-0.72142857142857153</v>
      </c>
      <c r="S22" s="116"/>
    </row>
    <row r="23" spans="1:20" x14ac:dyDescent="0.3">
      <c r="A23" s="119"/>
      <c r="B23" s="119"/>
      <c r="C23" s="113"/>
      <c r="D23" s="113"/>
      <c r="E23" s="126"/>
      <c r="F23" s="22" t="s">
        <v>45</v>
      </c>
      <c r="G23" s="20">
        <v>0</v>
      </c>
      <c r="H23" s="22">
        <v>0.35</v>
      </c>
      <c r="I23" s="21">
        <v>0.05</v>
      </c>
      <c r="J23" s="45" t="str">
        <f t="shared" si="6"/>
        <v>Pass</v>
      </c>
      <c r="K23" s="25"/>
      <c r="L23" s="113"/>
      <c r="M23" s="21"/>
      <c r="N23" s="45" t="str">
        <f t="shared" si="7"/>
        <v>Pass</v>
      </c>
      <c r="O23" s="25"/>
      <c r="P23" s="20">
        <f t="shared" si="8"/>
        <v>0.05</v>
      </c>
      <c r="Q23" s="41">
        <f t="shared" si="9"/>
        <v>-1</v>
      </c>
      <c r="R23" s="41">
        <f t="shared" ref="R23:R31" si="12">P23/(H23-G23)</f>
        <v>0.14285714285714288</v>
      </c>
      <c r="S23" s="116"/>
      <c r="T23" s="29" t="s">
        <v>46</v>
      </c>
    </row>
    <row r="24" spans="1:20" x14ac:dyDescent="0.3">
      <c r="A24" s="120"/>
      <c r="B24" s="120"/>
      <c r="C24" s="114"/>
      <c r="D24" s="114"/>
      <c r="E24" s="127"/>
      <c r="F24" s="22" t="s">
        <v>61</v>
      </c>
      <c r="G24" s="27">
        <v>0.08</v>
      </c>
      <c r="H24" s="22">
        <v>0.15</v>
      </c>
      <c r="I24" s="32">
        <v>0.126</v>
      </c>
      <c r="J24" s="46" t="str">
        <f t="shared" si="6"/>
        <v>Pass</v>
      </c>
      <c r="K24" s="33"/>
      <c r="L24" s="114"/>
      <c r="M24" s="32"/>
      <c r="N24" s="45" t="str">
        <f t="shared" si="7"/>
        <v>Fail</v>
      </c>
      <c r="O24" s="33"/>
      <c r="P24" s="31">
        <f t="shared" si="8"/>
        <v>0.126</v>
      </c>
      <c r="Q24" s="42">
        <f t="shared" si="9"/>
        <v>-1</v>
      </c>
      <c r="R24" s="42">
        <f t="shared" si="12"/>
        <v>1.8000000000000003</v>
      </c>
      <c r="S24" s="117"/>
      <c r="T24" s="43">
        <f>AVERAGE(Q15:Q24)</f>
        <v>-1</v>
      </c>
    </row>
    <row r="25" spans="1:20" x14ac:dyDescent="0.3">
      <c r="A25" s="118">
        <v>3</v>
      </c>
      <c r="B25" s="118">
        <v>800046</v>
      </c>
      <c r="C25" s="112" t="s">
        <v>70</v>
      </c>
      <c r="D25" s="112" t="s">
        <v>62</v>
      </c>
      <c r="E25" s="112" t="s">
        <v>71</v>
      </c>
      <c r="F25" s="34" t="s">
        <v>38</v>
      </c>
      <c r="G25" s="34">
        <v>0.45</v>
      </c>
      <c r="H25" s="34">
        <v>0.5</v>
      </c>
      <c r="I25" s="35">
        <v>0.5</v>
      </c>
      <c r="J25" s="44" t="str">
        <f t="shared" si="6"/>
        <v>Pass</v>
      </c>
      <c r="K25" s="36"/>
      <c r="L25" s="112"/>
      <c r="M25" s="35"/>
      <c r="N25" s="44" t="str">
        <f t="shared" si="7"/>
        <v>Fail</v>
      </c>
      <c r="O25" s="36"/>
      <c r="P25" s="37">
        <f t="shared" si="8"/>
        <v>0.5</v>
      </c>
      <c r="Q25" s="40">
        <f t="shared" si="9"/>
        <v>-1</v>
      </c>
      <c r="R25" s="40">
        <f t="shared" si="12"/>
        <v>10.000000000000002</v>
      </c>
      <c r="S25" s="115"/>
    </row>
    <row r="26" spans="1:20" x14ac:dyDescent="0.3">
      <c r="A26" s="119"/>
      <c r="B26" s="119"/>
      <c r="C26" s="113"/>
      <c r="D26" s="113"/>
      <c r="E26" s="113"/>
      <c r="F26" s="22" t="s">
        <v>39</v>
      </c>
      <c r="G26" s="22">
        <v>0.6</v>
      </c>
      <c r="H26" s="22">
        <v>0.9</v>
      </c>
      <c r="I26" s="21">
        <v>0.81</v>
      </c>
      <c r="J26" s="45" t="str">
        <f t="shared" si="6"/>
        <v>Pass</v>
      </c>
      <c r="K26" s="25"/>
      <c r="L26" s="113"/>
      <c r="M26" s="21"/>
      <c r="N26" s="45" t="str">
        <f t="shared" si="7"/>
        <v>Fail</v>
      </c>
      <c r="O26" s="25"/>
      <c r="P26" s="20">
        <f t="shared" si="8"/>
        <v>0.81</v>
      </c>
      <c r="Q26" s="41">
        <f t="shared" si="9"/>
        <v>-1</v>
      </c>
      <c r="R26" s="41">
        <f t="shared" si="12"/>
        <v>2.6999999999999997</v>
      </c>
      <c r="S26" s="116"/>
    </row>
    <row r="27" spans="1:20" x14ac:dyDescent="0.3">
      <c r="A27" s="119"/>
      <c r="B27" s="119"/>
      <c r="C27" s="113"/>
      <c r="D27" s="113"/>
      <c r="E27" s="113"/>
      <c r="F27" s="22" t="s">
        <v>40</v>
      </c>
      <c r="G27" s="22">
        <v>0.15</v>
      </c>
      <c r="H27" s="22">
        <v>0.3</v>
      </c>
      <c r="I27" s="21">
        <v>0.25</v>
      </c>
      <c r="J27" s="45" t="str">
        <f t="shared" si="6"/>
        <v>Pass</v>
      </c>
      <c r="K27" s="25"/>
      <c r="L27" s="113"/>
      <c r="M27" s="21"/>
      <c r="N27" s="45" t="str">
        <f t="shared" si="7"/>
        <v>Fail</v>
      </c>
      <c r="O27" s="25"/>
      <c r="P27" s="20">
        <f t="shared" si="8"/>
        <v>0.25</v>
      </c>
      <c r="Q27" s="41">
        <f t="shared" si="9"/>
        <v>-1</v>
      </c>
      <c r="R27" s="41">
        <f t="shared" si="12"/>
        <v>1.6666666666666667</v>
      </c>
      <c r="S27" s="116"/>
    </row>
    <row r="28" spans="1:20" x14ac:dyDescent="0.3">
      <c r="A28" s="119"/>
      <c r="B28" s="119"/>
      <c r="C28" s="113"/>
      <c r="D28" s="113"/>
      <c r="E28" s="113"/>
      <c r="F28" s="22" t="s">
        <v>41</v>
      </c>
      <c r="G28" s="22">
        <v>0</v>
      </c>
      <c r="H28" s="22">
        <v>0.01</v>
      </c>
      <c r="I28" s="21">
        <v>5.9999999999999995E-4</v>
      </c>
      <c r="J28" s="45" t="str">
        <f t="shared" si="6"/>
        <v>Pass</v>
      </c>
      <c r="K28" s="25"/>
      <c r="L28" s="113"/>
      <c r="M28" s="21"/>
      <c r="N28" s="45" t="str">
        <f t="shared" si="7"/>
        <v>Pass</v>
      </c>
      <c r="O28" s="25"/>
      <c r="P28" s="20">
        <f t="shared" si="8"/>
        <v>5.9999999999999995E-4</v>
      </c>
      <c r="Q28" s="41">
        <f t="shared" si="9"/>
        <v>-1</v>
      </c>
      <c r="R28" s="41">
        <f t="shared" si="12"/>
        <v>5.9999999999999991E-2</v>
      </c>
      <c r="S28" s="116"/>
    </row>
    <row r="29" spans="1:20" x14ac:dyDescent="0.3">
      <c r="A29" s="119"/>
      <c r="B29" s="119"/>
      <c r="C29" s="113"/>
      <c r="D29" s="113"/>
      <c r="E29" s="113"/>
      <c r="F29" s="22" t="s">
        <v>42</v>
      </c>
      <c r="G29" s="22">
        <v>0</v>
      </c>
      <c r="H29" s="22">
        <v>0.01</v>
      </c>
      <c r="I29" s="68">
        <v>8.0000000000000002E-3</v>
      </c>
      <c r="J29" s="45" t="str">
        <f t="shared" si="6"/>
        <v>Pass</v>
      </c>
      <c r="K29" s="25"/>
      <c r="L29" s="113"/>
      <c r="M29" s="21"/>
      <c r="N29" s="45" t="str">
        <f t="shared" si="7"/>
        <v>Pass</v>
      </c>
      <c r="O29" s="25"/>
      <c r="P29" s="70">
        <f t="shared" si="8"/>
        <v>8.0000000000000002E-3</v>
      </c>
      <c r="Q29" s="41">
        <f t="shared" si="9"/>
        <v>-1</v>
      </c>
      <c r="R29" s="41">
        <f t="shared" si="12"/>
        <v>0.8</v>
      </c>
      <c r="S29" s="116"/>
    </row>
    <row r="30" spans="1:20" x14ac:dyDescent="0.3">
      <c r="A30" s="119"/>
      <c r="B30" s="119"/>
      <c r="C30" s="113"/>
      <c r="D30" s="113"/>
      <c r="E30" s="113"/>
      <c r="F30" s="22" t="s">
        <v>43</v>
      </c>
      <c r="G30" s="20">
        <v>0.9</v>
      </c>
      <c r="H30" s="22">
        <v>1.2</v>
      </c>
      <c r="I30" s="21">
        <v>1.0900000000000001</v>
      </c>
      <c r="J30" s="45" t="str">
        <f t="shared" si="6"/>
        <v>Pass</v>
      </c>
      <c r="K30" s="25"/>
      <c r="L30" s="113"/>
      <c r="M30" s="21"/>
      <c r="N30" s="45" t="str">
        <f t="shared" si="7"/>
        <v>Fail</v>
      </c>
      <c r="O30" s="25"/>
      <c r="P30" s="20">
        <f t="shared" si="8"/>
        <v>1.0900000000000001</v>
      </c>
      <c r="Q30" s="41">
        <f t="shared" si="9"/>
        <v>-1</v>
      </c>
      <c r="R30" s="41">
        <f t="shared" si="12"/>
        <v>3.6333333333333342</v>
      </c>
      <c r="S30" s="116"/>
    </row>
    <row r="31" spans="1:20" x14ac:dyDescent="0.3">
      <c r="A31" s="119"/>
      <c r="B31" s="119"/>
      <c r="C31" s="113"/>
      <c r="D31" s="113"/>
      <c r="E31" s="113"/>
      <c r="F31" s="22" t="s">
        <v>44</v>
      </c>
      <c r="G31" s="20">
        <v>0.4</v>
      </c>
      <c r="H31" s="22">
        <v>0.7</v>
      </c>
      <c r="I31" s="21">
        <v>0.56000000000000005</v>
      </c>
      <c r="J31" s="45" t="str">
        <f t="shared" si="6"/>
        <v>Pass</v>
      </c>
      <c r="K31" s="25"/>
      <c r="L31" s="113"/>
      <c r="M31" s="21"/>
      <c r="N31" s="45" t="str">
        <f t="shared" si="7"/>
        <v>Fail</v>
      </c>
      <c r="O31" s="25"/>
      <c r="P31" s="20">
        <f t="shared" si="8"/>
        <v>0.56000000000000005</v>
      </c>
      <c r="Q31" s="41">
        <f t="shared" si="9"/>
        <v>-1</v>
      </c>
      <c r="R31" s="41">
        <f t="shared" si="12"/>
        <v>1.8666666666666674</v>
      </c>
      <c r="S31" s="116"/>
    </row>
    <row r="32" spans="1:20" x14ac:dyDescent="0.3">
      <c r="A32" s="119"/>
      <c r="B32" s="119"/>
      <c r="C32" s="113"/>
      <c r="D32" s="113"/>
      <c r="E32" s="113"/>
      <c r="F32" s="22" t="s">
        <v>47</v>
      </c>
      <c r="G32" s="27">
        <v>0.9</v>
      </c>
      <c r="H32" s="22">
        <v>1.1000000000000001</v>
      </c>
      <c r="I32" s="21">
        <v>1</v>
      </c>
      <c r="J32" s="45" t="str">
        <f t="shared" si="6"/>
        <v>Pass</v>
      </c>
      <c r="K32" s="25"/>
      <c r="L32" s="113"/>
      <c r="M32" s="21"/>
      <c r="N32" s="45" t="str">
        <f t="shared" si="7"/>
        <v>Fail</v>
      </c>
      <c r="O32" s="25"/>
      <c r="P32" s="20">
        <f t="shared" si="8"/>
        <v>1</v>
      </c>
      <c r="Q32" s="41">
        <f t="shared" si="9"/>
        <v>-1</v>
      </c>
      <c r="R32" s="41">
        <f t="shared" ref="R32" si="13">P32/(H32-(I25*5))</f>
        <v>-0.7142857142857143</v>
      </c>
      <c r="S32" s="116"/>
    </row>
    <row r="33" spans="1:20" x14ac:dyDescent="0.3">
      <c r="A33" s="119"/>
      <c r="B33" s="119"/>
      <c r="C33" s="113"/>
      <c r="D33" s="113"/>
      <c r="E33" s="113"/>
      <c r="F33" s="22" t="s">
        <v>45</v>
      </c>
      <c r="G33" s="20">
        <v>0</v>
      </c>
      <c r="H33" s="22">
        <v>0.35</v>
      </c>
      <c r="I33" s="21">
        <v>0.05</v>
      </c>
      <c r="J33" s="45" t="str">
        <f t="shared" si="6"/>
        <v>Pass</v>
      </c>
      <c r="K33" s="25"/>
      <c r="L33" s="113"/>
      <c r="M33" s="21"/>
      <c r="N33" s="45" t="str">
        <f t="shared" si="7"/>
        <v>Pass</v>
      </c>
      <c r="O33" s="25"/>
      <c r="P33" s="20">
        <f t="shared" si="8"/>
        <v>0.05</v>
      </c>
      <c r="Q33" s="41">
        <f t="shared" si="9"/>
        <v>-1</v>
      </c>
      <c r="R33" s="41">
        <f t="shared" ref="R33:R41" si="14">P33/(H33-G33)</f>
        <v>0.14285714285714288</v>
      </c>
      <c r="S33" s="116"/>
      <c r="T33" s="29" t="s">
        <v>46</v>
      </c>
    </row>
    <row r="34" spans="1:20" x14ac:dyDescent="0.3">
      <c r="A34" s="120"/>
      <c r="B34" s="120"/>
      <c r="C34" s="114"/>
      <c r="D34" s="114"/>
      <c r="E34" s="114"/>
      <c r="F34" s="22" t="s">
        <v>61</v>
      </c>
      <c r="G34" s="27">
        <v>0.08</v>
      </c>
      <c r="H34" s="22">
        <v>0.15</v>
      </c>
      <c r="I34" s="32">
        <v>0.126</v>
      </c>
      <c r="J34" s="46" t="str">
        <f t="shared" si="6"/>
        <v>Pass</v>
      </c>
      <c r="K34" s="33"/>
      <c r="L34" s="114"/>
      <c r="M34" s="32"/>
      <c r="N34" s="45" t="str">
        <f t="shared" si="7"/>
        <v>Fail</v>
      </c>
      <c r="O34" s="33"/>
      <c r="P34" s="31">
        <f t="shared" si="8"/>
        <v>0.126</v>
      </c>
      <c r="Q34" s="42">
        <f t="shared" si="9"/>
        <v>-1</v>
      </c>
      <c r="R34" s="42">
        <f t="shared" si="14"/>
        <v>1.8000000000000003</v>
      </c>
      <c r="S34" s="117"/>
      <c r="T34" s="43">
        <f>AVERAGE(Q25:Q34)</f>
        <v>-1</v>
      </c>
    </row>
    <row r="35" spans="1:20" x14ac:dyDescent="0.3">
      <c r="A35" s="118">
        <v>4</v>
      </c>
      <c r="B35" s="118">
        <v>800049</v>
      </c>
      <c r="C35" s="112" t="s">
        <v>72</v>
      </c>
      <c r="D35" s="112" t="s">
        <v>62</v>
      </c>
      <c r="E35" s="112" t="s">
        <v>73</v>
      </c>
      <c r="F35" s="34" t="s">
        <v>38</v>
      </c>
      <c r="G35" s="34">
        <v>0.45</v>
      </c>
      <c r="H35" s="34">
        <v>0.5</v>
      </c>
      <c r="I35" s="35">
        <v>0.5</v>
      </c>
      <c r="J35" s="44" t="str">
        <f t="shared" si="6"/>
        <v>Pass</v>
      </c>
      <c r="K35" s="36"/>
      <c r="L35" s="112"/>
      <c r="M35" s="35"/>
      <c r="N35" s="44" t="str">
        <f t="shared" si="7"/>
        <v>Fail</v>
      </c>
      <c r="O35" s="36"/>
      <c r="P35" s="37">
        <f t="shared" si="8"/>
        <v>0.5</v>
      </c>
      <c r="Q35" s="40">
        <f t="shared" si="9"/>
        <v>-1</v>
      </c>
      <c r="R35" s="40">
        <f t="shared" si="14"/>
        <v>10.000000000000002</v>
      </c>
      <c r="S35" s="115"/>
    </row>
    <row r="36" spans="1:20" x14ac:dyDescent="0.3">
      <c r="A36" s="119"/>
      <c r="B36" s="119"/>
      <c r="C36" s="113"/>
      <c r="D36" s="113"/>
      <c r="E36" s="113"/>
      <c r="F36" s="22" t="s">
        <v>39</v>
      </c>
      <c r="G36" s="22">
        <v>0.6</v>
      </c>
      <c r="H36" s="22">
        <v>0.9</v>
      </c>
      <c r="I36" s="21">
        <v>0.81</v>
      </c>
      <c r="J36" s="45" t="str">
        <f t="shared" si="6"/>
        <v>Pass</v>
      </c>
      <c r="K36" s="25"/>
      <c r="L36" s="113"/>
      <c r="M36" s="21"/>
      <c r="N36" s="45" t="str">
        <f t="shared" si="7"/>
        <v>Fail</v>
      </c>
      <c r="O36" s="25"/>
      <c r="P36" s="20">
        <f t="shared" si="8"/>
        <v>0.81</v>
      </c>
      <c r="Q36" s="41">
        <f t="shared" si="9"/>
        <v>-1</v>
      </c>
      <c r="R36" s="41">
        <f t="shared" si="14"/>
        <v>2.6999999999999997</v>
      </c>
      <c r="S36" s="116"/>
    </row>
    <row r="37" spans="1:20" x14ac:dyDescent="0.3">
      <c r="A37" s="119"/>
      <c r="B37" s="119"/>
      <c r="C37" s="113"/>
      <c r="D37" s="113"/>
      <c r="E37" s="113"/>
      <c r="F37" s="22" t="s">
        <v>40</v>
      </c>
      <c r="G37" s="22">
        <v>0.15</v>
      </c>
      <c r="H37" s="22">
        <v>0.3</v>
      </c>
      <c r="I37" s="21">
        <v>0.25</v>
      </c>
      <c r="J37" s="45" t="str">
        <f t="shared" si="6"/>
        <v>Pass</v>
      </c>
      <c r="K37" s="25"/>
      <c r="L37" s="113"/>
      <c r="M37" s="21"/>
      <c r="N37" s="45" t="str">
        <f t="shared" si="7"/>
        <v>Fail</v>
      </c>
      <c r="O37" s="25"/>
      <c r="P37" s="20">
        <f t="shared" si="8"/>
        <v>0.25</v>
      </c>
      <c r="Q37" s="41">
        <f t="shared" si="9"/>
        <v>-1</v>
      </c>
      <c r="R37" s="41">
        <f t="shared" si="14"/>
        <v>1.6666666666666667</v>
      </c>
      <c r="S37" s="116"/>
    </row>
    <row r="38" spans="1:20" x14ac:dyDescent="0.3">
      <c r="A38" s="119"/>
      <c r="B38" s="119"/>
      <c r="C38" s="113"/>
      <c r="D38" s="113"/>
      <c r="E38" s="113"/>
      <c r="F38" s="22" t="s">
        <v>41</v>
      </c>
      <c r="G38" s="22">
        <v>0</v>
      </c>
      <c r="H38" s="22">
        <v>0.01</v>
      </c>
      <c r="I38" s="21">
        <v>1E-4</v>
      </c>
      <c r="J38" s="45" t="str">
        <f t="shared" si="6"/>
        <v>Pass</v>
      </c>
      <c r="K38" s="25"/>
      <c r="L38" s="113"/>
      <c r="M38" s="21"/>
      <c r="N38" s="45" t="str">
        <f t="shared" si="7"/>
        <v>Pass</v>
      </c>
      <c r="O38" s="25"/>
      <c r="P38" s="20">
        <f t="shared" si="8"/>
        <v>1E-4</v>
      </c>
      <c r="Q38" s="41">
        <f t="shared" si="9"/>
        <v>-1</v>
      </c>
      <c r="R38" s="41">
        <f t="shared" si="14"/>
        <v>0.01</v>
      </c>
      <c r="S38" s="116"/>
    </row>
    <row r="39" spans="1:20" x14ac:dyDescent="0.3">
      <c r="A39" s="119"/>
      <c r="B39" s="119"/>
      <c r="C39" s="113"/>
      <c r="D39" s="113"/>
      <c r="E39" s="113"/>
      <c r="F39" s="22" t="s">
        <v>42</v>
      </c>
      <c r="G39" s="22">
        <v>0</v>
      </c>
      <c r="H39" s="22">
        <v>0.01</v>
      </c>
      <c r="I39" s="68">
        <v>8.0000000000000002E-3</v>
      </c>
      <c r="J39" s="45" t="str">
        <f t="shared" si="6"/>
        <v>Pass</v>
      </c>
      <c r="K39" s="25"/>
      <c r="L39" s="113"/>
      <c r="M39" s="21"/>
      <c r="N39" s="45" t="str">
        <f t="shared" si="7"/>
        <v>Pass</v>
      </c>
      <c r="O39" s="25"/>
      <c r="P39" s="70">
        <f t="shared" si="8"/>
        <v>8.0000000000000002E-3</v>
      </c>
      <c r="Q39" s="41">
        <f t="shared" si="9"/>
        <v>-1</v>
      </c>
      <c r="R39" s="41">
        <f t="shared" si="14"/>
        <v>0.8</v>
      </c>
      <c r="S39" s="116"/>
    </row>
    <row r="40" spans="1:20" x14ac:dyDescent="0.3">
      <c r="A40" s="119"/>
      <c r="B40" s="119"/>
      <c r="C40" s="113"/>
      <c r="D40" s="113"/>
      <c r="E40" s="113"/>
      <c r="F40" s="22" t="s">
        <v>43</v>
      </c>
      <c r="G40" s="20">
        <v>0.9</v>
      </c>
      <c r="H40" s="22">
        <v>1.2</v>
      </c>
      <c r="I40" s="21">
        <v>1.1000000000000001</v>
      </c>
      <c r="J40" s="45" t="str">
        <f t="shared" si="6"/>
        <v>Pass</v>
      </c>
      <c r="K40" s="25"/>
      <c r="L40" s="113"/>
      <c r="M40" s="21"/>
      <c r="N40" s="45" t="str">
        <f t="shared" si="7"/>
        <v>Fail</v>
      </c>
      <c r="O40" s="25"/>
      <c r="P40" s="20">
        <f t="shared" si="8"/>
        <v>1.1000000000000001</v>
      </c>
      <c r="Q40" s="41">
        <f t="shared" si="9"/>
        <v>-1</v>
      </c>
      <c r="R40" s="41">
        <f t="shared" si="14"/>
        <v>3.6666666666666679</v>
      </c>
      <c r="S40" s="116"/>
    </row>
    <row r="41" spans="1:20" x14ac:dyDescent="0.3">
      <c r="A41" s="119"/>
      <c r="B41" s="119"/>
      <c r="C41" s="113"/>
      <c r="D41" s="113"/>
      <c r="E41" s="113"/>
      <c r="F41" s="22" t="s">
        <v>44</v>
      </c>
      <c r="G41" s="20">
        <v>0.4</v>
      </c>
      <c r="H41" s="22">
        <v>0.7</v>
      </c>
      <c r="I41" s="21">
        <v>0.56000000000000005</v>
      </c>
      <c r="J41" s="45" t="str">
        <f t="shared" si="6"/>
        <v>Pass</v>
      </c>
      <c r="K41" s="25"/>
      <c r="L41" s="113"/>
      <c r="M41" s="21"/>
      <c r="N41" s="45" t="str">
        <f t="shared" si="7"/>
        <v>Fail</v>
      </c>
      <c r="O41" s="25"/>
      <c r="P41" s="20">
        <f t="shared" si="8"/>
        <v>0.56000000000000005</v>
      </c>
      <c r="Q41" s="41">
        <f t="shared" si="9"/>
        <v>-1</v>
      </c>
      <c r="R41" s="41">
        <f t="shared" si="14"/>
        <v>1.8666666666666674</v>
      </c>
      <c r="S41" s="116"/>
    </row>
    <row r="42" spans="1:20" x14ac:dyDescent="0.3">
      <c r="A42" s="119"/>
      <c r="B42" s="119"/>
      <c r="C42" s="113"/>
      <c r="D42" s="113"/>
      <c r="E42" s="113"/>
      <c r="F42" s="22" t="s">
        <v>47</v>
      </c>
      <c r="G42" s="27">
        <v>0.9</v>
      </c>
      <c r="H42" s="22">
        <v>1.1000000000000001</v>
      </c>
      <c r="I42" s="21">
        <v>1</v>
      </c>
      <c r="J42" s="45" t="str">
        <f t="shared" si="6"/>
        <v>Pass</v>
      </c>
      <c r="K42" s="25"/>
      <c r="L42" s="113"/>
      <c r="M42" s="21"/>
      <c r="N42" s="45" t="str">
        <f t="shared" si="7"/>
        <v>Fail</v>
      </c>
      <c r="O42" s="25"/>
      <c r="P42" s="20">
        <f t="shared" si="8"/>
        <v>1</v>
      </c>
      <c r="Q42" s="41">
        <f t="shared" si="9"/>
        <v>-1</v>
      </c>
      <c r="R42" s="41">
        <f t="shared" ref="R42" si="15">P42/(H42-(I35*5))</f>
        <v>-0.7142857142857143</v>
      </c>
      <c r="S42" s="116"/>
    </row>
    <row r="43" spans="1:20" x14ac:dyDescent="0.3">
      <c r="A43" s="119"/>
      <c r="B43" s="119"/>
      <c r="C43" s="113"/>
      <c r="D43" s="113"/>
      <c r="E43" s="113"/>
      <c r="F43" s="22" t="s">
        <v>45</v>
      </c>
      <c r="G43" s="20">
        <v>0</v>
      </c>
      <c r="H43" s="22">
        <v>0.35</v>
      </c>
      <c r="I43" s="21">
        <v>0.05</v>
      </c>
      <c r="J43" s="45" t="str">
        <f t="shared" si="6"/>
        <v>Pass</v>
      </c>
      <c r="K43" s="25"/>
      <c r="L43" s="113"/>
      <c r="M43" s="21"/>
      <c r="N43" s="45" t="str">
        <f t="shared" si="7"/>
        <v>Pass</v>
      </c>
      <c r="O43" s="25"/>
      <c r="P43" s="20">
        <f t="shared" si="8"/>
        <v>0.05</v>
      </c>
      <c r="Q43" s="41">
        <f t="shared" si="9"/>
        <v>-1</v>
      </c>
      <c r="R43" s="41">
        <f t="shared" ref="R43:R51" si="16">P43/(H43-G43)</f>
        <v>0.14285714285714288</v>
      </c>
      <c r="S43" s="116"/>
      <c r="T43" s="29" t="s">
        <v>46</v>
      </c>
    </row>
    <row r="44" spans="1:20" x14ac:dyDescent="0.3">
      <c r="A44" s="120"/>
      <c r="B44" s="120"/>
      <c r="C44" s="114"/>
      <c r="D44" s="114"/>
      <c r="E44" s="114"/>
      <c r="F44" s="22" t="s">
        <v>61</v>
      </c>
      <c r="G44" s="27">
        <v>0.08</v>
      </c>
      <c r="H44" s="22">
        <v>0.15</v>
      </c>
      <c r="I44" s="32">
        <v>0.127</v>
      </c>
      <c r="J44" s="46" t="str">
        <f t="shared" si="6"/>
        <v>Pass</v>
      </c>
      <c r="K44" s="33"/>
      <c r="L44" s="114"/>
      <c r="M44" s="32"/>
      <c r="N44" s="45" t="str">
        <f t="shared" si="7"/>
        <v>Fail</v>
      </c>
      <c r="O44" s="33"/>
      <c r="P44" s="31">
        <f t="shared" si="8"/>
        <v>0.127</v>
      </c>
      <c r="Q44" s="42">
        <f t="shared" si="9"/>
        <v>-1</v>
      </c>
      <c r="R44" s="42">
        <f t="shared" si="16"/>
        <v>1.8142857142857145</v>
      </c>
      <c r="S44" s="117"/>
      <c r="T44" s="43">
        <f>AVERAGE(Q35:Q44)</f>
        <v>-1</v>
      </c>
    </row>
    <row r="45" spans="1:20" x14ac:dyDescent="0.3">
      <c r="A45" s="118">
        <v>5</v>
      </c>
      <c r="B45" s="118">
        <v>800050</v>
      </c>
      <c r="C45" s="112" t="s">
        <v>74</v>
      </c>
      <c r="D45" s="112" t="s">
        <v>62</v>
      </c>
      <c r="E45" s="112" t="s">
        <v>75</v>
      </c>
      <c r="F45" s="34" t="s">
        <v>38</v>
      </c>
      <c r="G45" s="34">
        <v>0.45</v>
      </c>
      <c r="H45" s="34">
        <v>0.5</v>
      </c>
      <c r="I45" s="35">
        <v>0.48</v>
      </c>
      <c r="J45" s="44" t="str">
        <f t="shared" si="6"/>
        <v>Pass</v>
      </c>
      <c r="K45" s="36"/>
      <c r="L45" s="112"/>
      <c r="M45" s="35"/>
      <c r="N45" s="44" t="str">
        <f t="shared" si="7"/>
        <v>Fail</v>
      </c>
      <c r="O45" s="36"/>
      <c r="P45" s="37">
        <f t="shared" si="8"/>
        <v>0.48</v>
      </c>
      <c r="Q45" s="40">
        <f t="shared" si="9"/>
        <v>-1</v>
      </c>
      <c r="R45" s="40">
        <f t="shared" si="16"/>
        <v>9.6000000000000014</v>
      </c>
      <c r="S45" s="115"/>
    </row>
    <row r="46" spans="1:20" x14ac:dyDescent="0.3">
      <c r="A46" s="119"/>
      <c r="B46" s="119"/>
      <c r="C46" s="113"/>
      <c r="D46" s="113"/>
      <c r="E46" s="113"/>
      <c r="F46" s="22" t="s">
        <v>39</v>
      </c>
      <c r="G46" s="22">
        <v>0.6</v>
      </c>
      <c r="H46" s="22">
        <v>0.9</v>
      </c>
      <c r="I46" s="21">
        <v>0.83</v>
      </c>
      <c r="J46" s="45" t="str">
        <f t="shared" si="6"/>
        <v>Pass</v>
      </c>
      <c r="K46" s="25"/>
      <c r="L46" s="113"/>
      <c r="M46" s="21"/>
      <c r="N46" s="45" t="str">
        <f t="shared" si="7"/>
        <v>Fail</v>
      </c>
      <c r="O46" s="25"/>
      <c r="P46" s="20">
        <f t="shared" si="8"/>
        <v>0.83</v>
      </c>
      <c r="Q46" s="41">
        <f t="shared" si="9"/>
        <v>-1</v>
      </c>
      <c r="R46" s="41">
        <f t="shared" si="16"/>
        <v>2.7666666666666662</v>
      </c>
      <c r="S46" s="116"/>
    </row>
    <row r="47" spans="1:20" x14ac:dyDescent="0.3">
      <c r="A47" s="119"/>
      <c r="B47" s="119"/>
      <c r="C47" s="113"/>
      <c r="D47" s="113"/>
      <c r="E47" s="113"/>
      <c r="F47" s="22" t="s">
        <v>40</v>
      </c>
      <c r="G47" s="22">
        <v>0.15</v>
      </c>
      <c r="H47" s="22">
        <v>0.3</v>
      </c>
      <c r="I47" s="21">
        <v>0.3</v>
      </c>
      <c r="J47" s="45" t="str">
        <f t="shared" si="6"/>
        <v>Pass</v>
      </c>
      <c r="K47" s="25"/>
      <c r="L47" s="113"/>
      <c r="M47" s="21"/>
      <c r="N47" s="45" t="str">
        <f t="shared" si="7"/>
        <v>Fail</v>
      </c>
      <c r="O47" s="25"/>
      <c r="P47" s="20">
        <f t="shared" si="8"/>
        <v>0.3</v>
      </c>
      <c r="Q47" s="41">
        <f t="shared" si="9"/>
        <v>-1</v>
      </c>
      <c r="R47" s="41">
        <f t="shared" si="16"/>
        <v>2</v>
      </c>
      <c r="S47" s="116"/>
    </row>
    <row r="48" spans="1:20" x14ac:dyDescent="0.3">
      <c r="A48" s="119"/>
      <c r="B48" s="119"/>
      <c r="C48" s="113"/>
      <c r="D48" s="113"/>
      <c r="E48" s="113"/>
      <c r="F48" s="22" t="s">
        <v>41</v>
      </c>
      <c r="G48" s="22">
        <v>0</v>
      </c>
      <c r="H48" s="22">
        <v>0.01</v>
      </c>
      <c r="I48" s="21">
        <v>2E-3</v>
      </c>
      <c r="J48" s="45" t="str">
        <f t="shared" si="6"/>
        <v>Pass</v>
      </c>
      <c r="K48" s="25"/>
      <c r="L48" s="113"/>
      <c r="M48" s="21"/>
      <c r="N48" s="45" t="str">
        <f t="shared" si="7"/>
        <v>Pass</v>
      </c>
      <c r="O48" s="25"/>
      <c r="P48" s="20">
        <f t="shared" si="8"/>
        <v>2E-3</v>
      </c>
      <c r="Q48" s="41">
        <f t="shared" si="9"/>
        <v>-1</v>
      </c>
      <c r="R48" s="41">
        <f t="shared" si="16"/>
        <v>0.2</v>
      </c>
      <c r="S48" s="116"/>
    </row>
    <row r="49" spans="1:20" x14ac:dyDescent="0.3">
      <c r="A49" s="119"/>
      <c r="B49" s="119"/>
      <c r="C49" s="113"/>
      <c r="D49" s="113"/>
      <c r="E49" s="113"/>
      <c r="F49" s="22" t="s">
        <v>42</v>
      </c>
      <c r="G49" s="22">
        <v>0</v>
      </c>
      <c r="H49" s="22">
        <v>0.01</v>
      </c>
      <c r="I49" s="68">
        <v>0.01</v>
      </c>
      <c r="J49" s="45" t="str">
        <f t="shared" si="6"/>
        <v>Pass</v>
      </c>
      <c r="K49" s="25"/>
      <c r="L49" s="113"/>
      <c r="M49" s="21"/>
      <c r="N49" s="45" t="str">
        <f t="shared" si="7"/>
        <v>Pass</v>
      </c>
      <c r="O49" s="25"/>
      <c r="P49" s="70">
        <f t="shared" si="8"/>
        <v>0.01</v>
      </c>
      <c r="Q49" s="41">
        <f t="shared" si="9"/>
        <v>-1</v>
      </c>
      <c r="R49" s="41">
        <f t="shared" si="16"/>
        <v>1</v>
      </c>
      <c r="S49" s="116"/>
    </row>
    <row r="50" spans="1:20" x14ac:dyDescent="0.3">
      <c r="A50" s="119"/>
      <c r="B50" s="119"/>
      <c r="C50" s="113"/>
      <c r="D50" s="113"/>
      <c r="E50" s="113"/>
      <c r="F50" s="22" t="s">
        <v>43</v>
      </c>
      <c r="G50" s="20">
        <v>0.9</v>
      </c>
      <c r="H50" s="22">
        <v>1.2</v>
      </c>
      <c r="I50" s="21">
        <v>1.08</v>
      </c>
      <c r="J50" s="45" t="str">
        <f t="shared" si="6"/>
        <v>Pass</v>
      </c>
      <c r="K50" s="25"/>
      <c r="L50" s="113"/>
      <c r="M50" s="21"/>
      <c r="N50" s="45" t="str">
        <f t="shared" si="7"/>
        <v>Fail</v>
      </c>
      <c r="O50" s="25"/>
      <c r="P50" s="20">
        <f t="shared" si="8"/>
        <v>1.08</v>
      </c>
      <c r="Q50" s="41">
        <f t="shared" si="9"/>
        <v>-1</v>
      </c>
      <c r="R50" s="41">
        <f t="shared" si="16"/>
        <v>3.600000000000001</v>
      </c>
      <c r="S50" s="116"/>
    </row>
    <row r="51" spans="1:20" x14ac:dyDescent="0.3">
      <c r="A51" s="119"/>
      <c r="B51" s="119"/>
      <c r="C51" s="113"/>
      <c r="D51" s="113"/>
      <c r="E51" s="113"/>
      <c r="F51" s="22" t="s">
        <v>44</v>
      </c>
      <c r="G51" s="20">
        <v>0.4</v>
      </c>
      <c r="H51" s="22">
        <v>0.7</v>
      </c>
      <c r="I51" s="21">
        <v>0.55000000000000004</v>
      </c>
      <c r="J51" s="45" t="str">
        <f t="shared" si="6"/>
        <v>Pass</v>
      </c>
      <c r="K51" s="25"/>
      <c r="L51" s="113"/>
      <c r="M51" s="21"/>
      <c r="N51" s="45" t="str">
        <f t="shared" si="7"/>
        <v>Fail</v>
      </c>
      <c r="O51" s="25"/>
      <c r="P51" s="20">
        <f t="shared" si="8"/>
        <v>0.55000000000000004</v>
      </c>
      <c r="Q51" s="41">
        <f t="shared" si="9"/>
        <v>-1</v>
      </c>
      <c r="R51" s="41">
        <f t="shared" si="16"/>
        <v>1.8333333333333339</v>
      </c>
      <c r="S51" s="116"/>
    </row>
    <row r="52" spans="1:20" x14ac:dyDescent="0.3">
      <c r="A52" s="119"/>
      <c r="B52" s="119"/>
      <c r="C52" s="113"/>
      <c r="D52" s="113"/>
      <c r="E52" s="113"/>
      <c r="F52" s="22" t="s">
        <v>47</v>
      </c>
      <c r="G52" s="27">
        <v>0.9</v>
      </c>
      <c r="H52" s="22">
        <v>1.1000000000000001</v>
      </c>
      <c r="I52" s="21">
        <v>1.01</v>
      </c>
      <c r="J52" s="45" t="str">
        <f t="shared" si="6"/>
        <v>Pass</v>
      </c>
      <c r="K52" s="25"/>
      <c r="L52" s="113"/>
      <c r="M52" s="21"/>
      <c r="N52" s="45" t="str">
        <f t="shared" si="7"/>
        <v>Fail</v>
      </c>
      <c r="O52" s="25"/>
      <c r="P52" s="20">
        <f t="shared" si="8"/>
        <v>1.01</v>
      </c>
      <c r="Q52" s="41">
        <f t="shared" si="9"/>
        <v>-1</v>
      </c>
      <c r="R52" s="41">
        <f t="shared" ref="R52" si="17">P52/(H52-(I45*5))</f>
        <v>-0.77692307692307705</v>
      </c>
      <c r="S52" s="116"/>
    </row>
    <row r="53" spans="1:20" x14ac:dyDescent="0.3">
      <c r="A53" s="119"/>
      <c r="B53" s="119"/>
      <c r="C53" s="113"/>
      <c r="D53" s="113"/>
      <c r="E53" s="113"/>
      <c r="F53" s="22" t="s">
        <v>45</v>
      </c>
      <c r="G53" s="20">
        <v>0</v>
      </c>
      <c r="H53" s="22">
        <v>0.35</v>
      </c>
      <c r="I53" s="21">
        <v>0.05</v>
      </c>
      <c r="J53" s="45" t="str">
        <f t="shared" si="6"/>
        <v>Pass</v>
      </c>
      <c r="K53" s="25"/>
      <c r="L53" s="113"/>
      <c r="M53" s="21"/>
      <c r="N53" s="45" t="str">
        <f t="shared" si="7"/>
        <v>Pass</v>
      </c>
      <c r="O53" s="25"/>
      <c r="P53" s="20">
        <f t="shared" si="8"/>
        <v>0.05</v>
      </c>
      <c r="Q53" s="41">
        <f t="shared" si="9"/>
        <v>-1</v>
      </c>
      <c r="R53" s="41">
        <f t="shared" ref="R53:R61" si="18">P53/(H53-G53)</f>
        <v>0.14285714285714288</v>
      </c>
      <c r="S53" s="116"/>
      <c r="T53" s="29" t="s">
        <v>46</v>
      </c>
    </row>
    <row r="54" spans="1:20" x14ac:dyDescent="0.3">
      <c r="A54" s="120"/>
      <c r="B54" s="120"/>
      <c r="C54" s="114"/>
      <c r="D54" s="114"/>
      <c r="E54" s="114"/>
      <c r="F54" s="22" t="s">
        <v>61</v>
      </c>
      <c r="G54" s="27">
        <v>0.08</v>
      </c>
      <c r="H54" s="22">
        <v>0.15</v>
      </c>
      <c r="I54" s="32">
        <v>0.12</v>
      </c>
      <c r="J54" s="46" t="str">
        <f t="shared" si="6"/>
        <v>Pass</v>
      </c>
      <c r="K54" s="33"/>
      <c r="L54" s="114"/>
      <c r="M54" s="32"/>
      <c r="N54" s="45" t="str">
        <f t="shared" si="7"/>
        <v>Fail</v>
      </c>
      <c r="O54" s="33"/>
      <c r="P54" s="31">
        <f t="shared" si="8"/>
        <v>0.12</v>
      </c>
      <c r="Q54" s="42">
        <f t="shared" si="9"/>
        <v>-1</v>
      </c>
      <c r="R54" s="42">
        <f t="shared" si="18"/>
        <v>1.7142857142857144</v>
      </c>
      <c r="S54" s="117"/>
      <c r="T54" s="43">
        <f>AVERAGE(Q45:Q54)</f>
        <v>-1</v>
      </c>
    </row>
    <row r="55" spans="1:20" x14ac:dyDescent="0.3">
      <c r="A55" s="118">
        <v>6</v>
      </c>
      <c r="B55" s="118">
        <v>800051</v>
      </c>
      <c r="C55" s="112" t="s">
        <v>76</v>
      </c>
      <c r="D55" s="112" t="s">
        <v>62</v>
      </c>
      <c r="E55" s="112" t="s">
        <v>77</v>
      </c>
      <c r="F55" s="34" t="s">
        <v>38</v>
      </c>
      <c r="G55" s="34">
        <v>0.45</v>
      </c>
      <c r="H55" s="34">
        <v>0.5</v>
      </c>
      <c r="I55" s="35">
        <v>0.47</v>
      </c>
      <c r="J55" s="44" t="str">
        <f t="shared" si="6"/>
        <v>Pass</v>
      </c>
      <c r="K55" s="36"/>
      <c r="L55" s="112"/>
      <c r="M55" s="35"/>
      <c r="N55" s="44" t="str">
        <f t="shared" si="7"/>
        <v>Fail</v>
      </c>
      <c r="O55" s="36"/>
      <c r="P55" s="37">
        <f t="shared" si="8"/>
        <v>0.47</v>
      </c>
      <c r="Q55" s="40">
        <f t="shared" si="9"/>
        <v>-1</v>
      </c>
      <c r="R55" s="40">
        <f t="shared" si="18"/>
        <v>9.4000000000000021</v>
      </c>
      <c r="S55" s="115"/>
    </row>
    <row r="56" spans="1:20" x14ac:dyDescent="0.3">
      <c r="A56" s="119"/>
      <c r="B56" s="119"/>
      <c r="C56" s="113"/>
      <c r="D56" s="113"/>
      <c r="E56" s="113"/>
      <c r="F56" s="22" t="s">
        <v>39</v>
      </c>
      <c r="G56" s="22">
        <v>0.6</v>
      </c>
      <c r="H56" s="22">
        <v>0.9</v>
      </c>
      <c r="I56" s="21">
        <v>0.82</v>
      </c>
      <c r="J56" s="45" t="str">
        <f t="shared" si="6"/>
        <v>Pass</v>
      </c>
      <c r="K56" s="25"/>
      <c r="L56" s="113"/>
      <c r="M56" s="21"/>
      <c r="N56" s="45" t="str">
        <f t="shared" si="7"/>
        <v>Fail</v>
      </c>
      <c r="O56" s="25"/>
      <c r="P56" s="20">
        <f t="shared" si="8"/>
        <v>0.82</v>
      </c>
      <c r="Q56" s="41">
        <f t="shared" si="9"/>
        <v>-1</v>
      </c>
      <c r="R56" s="41">
        <f t="shared" si="18"/>
        <v>2.7333333333333329</v>
      </c>
      <c r="S56" s="116"/>
    </row>
    <row r="57" spans="1:20" x14ac:dyDescent="0.3">
      <c r="A57" s="119"/>
      <c r="B57" s="119"/>
      <c r="C57" s="113"/>
      <c r="D57" s="113"/>
      <c r="E57" s="113"/>
      <c r="F57" s="22" t="s">
        <v>40</v>
      </c>
      <c r="G57" s="22">
        <v>0.15</v>
      </c>
      <c r="H57" s="22">
        <v>0.3</v>
      </c>
      <c r="I57" s="21">
        <v>0.3</v>
      </c>
      <c r="J57" s="45" t="str">
        <f t="shared" si="6"/>
        <v>Pass</v>
      </c>
      <c r="K57" s="25"/>
      <c r="L57" s="113"/>
      <c r="M57" s="21"/>
      <c r="N57" s="45" t="str">
        <f t="shared" si="7"/>
        <v>Fail</v>
      </c>
      <c r="O57" s="25"/>
      <c r="P57" s="20">
        <f t="shared" si="8"/>
        <v>0.3</v>
      </c>
      <c r="Q57" s="41">
        <f t="shared" si="9"/>
        <v>-1</v>
      </c>
      <c r="R57" s="41">
        <f t="shared" si="18"/>
        <v>2</v>
      </c>
      <c r="S57" s="116"/>
    </row>
    <row r="58" spans="1:20" x14ac:dyDescent="0.3">
      <c r="A58" s="119"/>
      <c r="B58" s="119"/>
      <c r="C58" s="113"/>
      <c r="D58" s="113"/>
      <c r="E58" s="113"/>
      <c r="F58" s="22" t="s">
        <v>41</v>
      </c>
      <c r="G58" s="22">
        <v>0</v>
      </c>
      <c r="H58" s="22">
        <v>0.01</v>
      </c>
      <c r="I58" s="21">
        <v>2E-3</v>
      </c>
      <c r="J58" s="45" t="str">
        <f t="shared" si="6"/>
        <v>Pass</v>
      </c>
      <c r="K58" s="25"/>
      <c r="L58" s="113"/>
      <c r="M58" s="21"/>
      <c r="N58" s="45" t="str">
        <f t="shared" si="7"/>
        <v>Pass</v>
      </c>
      <c r="O58" s="25"/>
      <c r="P58" s="20">
        <f t="shared" si="8"/>
        <v>2E-3</v>
      </c>
      <c r="Q58" s="41">
        <f t="shared" si="9"/>
        <v>-1</v>
      </c>
      <c r="R58" s="41">
        <f t="shared" si="18"/>
        <v>0.2</v>
      </c>
      <c r="S58" s="116"/>
    </row>
    <row r="59" spans="1:20" x14ac:dyDescent="0.3">
      <c r="A59" s="119"/>
      <c r="B59" s="119"/>
      <c r="C59" s="113"/>
      <c r="D59" s="113"/>
      <c r="E59" s="113"/>
      <c r="F59" s="22" t="s">
        <v>42</v>
      </c>
      <c r="G59" s="22">
        <v>0</v>
      </c>
      <c r="H59" s="22">
        <v>0.01</v>
      </c>
      <c r="I59" s="21">
        <v>0.01</v>
      </c>
      <c r="J59" s="45" t="str">
        <f t="shared" si="6"/>
        <v>Pass</v>
      </c>
      <c r="K59" s="25"/>
      <c r="L59" s="113"/>
      <c r="M59" s="21"/>
      <c r="N59" s="45" t="str">
        <f t="shared" si="7"/>
        <v>Pass</v>
      </c>
      <c r="O59" s="25"/>
      <c r="P59" s="70">
        <f t="shared" si="8"/>
        <v>0.01</v>
      </c>
      <c r="Q59" s="41">
        <f t="shared" si="9"/>
        <v>-1</v>
      </c>
      <c r="R59" s="41">
        <f t="shared" si="18"/>
        <v>1</v>
      </c>
      <c r="S59" s="116"/>
    </row>
    <row r="60" spans="1:20" x14ac:dyDescent="0.3">
      <c r="A60" s="119"/>
      <c r="B60" s="119"/>
      <c r="C60" s="113"/>
      <c r="D60" s="113"/>
      <c r="E60" s="113"/>
      <c r="F60" s="22" t="s">
        <v>43</v>
      </c>
      <c r="G60" s="20">
        <v>0.9</v>
      </c>
      <c r="H60" s="22">
        <v>1.2</v>
      </c>
      <c r="I60" s="21">
        <v>1.08</v>
      </c>
      <c r="J60" s="45" t="str">
        <f t="shared" si="6"/>
        <v>Pass</v>
      </c>
      <c r="K60" s="25"/>
      <c r="L60" s="113"/>
      <c r="M60" s="21"/>
      <c r="N60" s="45" t="str">
        <f t="shared" si="7"/>
        <v>Fail</v>
      </c>
      <c r="O60" s="25"/>
      <c r="P60" s="20">
        <f t="shared" si="8"/>
        <v>1.08</v>
      </c>
      <c r="Q60" s="41">
        <f t="shared" si="9"/>
        <v>-1</v>
      </c>
      <c r="R60" s="41">
        <f t="shared" si="18"/>
        <v>3.600000000000001</v>
      </c>
      <c r="S60" s="116"/>
    </row>
    <row r="61" spans="1:20" x14ac:dyDescent="0.3">
      <c r="A61" s="119"/>
      <c r="B61" s="119"/>
      <c r="C61" s="113"/>
      <c r="D61" s="113"/>
      <c r="E61" s="113"/>
      <c r="F61" s="22" t="s">
        <v>44</v>
      </c>
      <c r="G61" s="20">
        <v>0.4</v>
      </c>
      <c r="H61" s="22">
        <v>0.7</v>
      </c>
      <c r="I61" s="21">
        <v>0.55000000000000004</v>
      </c>
      <c r="J61" s="45" t="str">
        <f t="shared" si="6"/>
        <v>Pass</v>
      </c>
      <c r="K61" s="25"/>
      <c r="L61" s="113"/>
      <c r="M61" s="21"/>
      <c r="N61" s="45" t="str">
        <f t="shared" si="7"/>
        <v>Fail</v>
      </c>
      <c r="O61" s="25"/>
      <c r="P61" s="20">
        <f t="shared" si="8"/>
        <v>0.55000000000000004</v>
      </c>
      <c r="Q61" s="41">
        <f t="shared" si="9"/>
        <v>-1</v>
      </c>
      <c r="R61" s="41">
        <f t="shared" si="18"/>
        <v>1.8333333333333339</v>
      </c>
      <c r="S61" s="116"/>
    </row>
    <row r="62" spans="1:20" x14ac:dyDescent="0.3">
      <c r="A62" s="119"/>
      <c r="B62" s="119"/>
      <c r="C62" s="113"/>
      <c r="D62" s="113"/>
      <c r="E62" s="113"/>
      <c r="F62" s="22" t="s">
        <v>47</v>
      </c>
      <c r="G62" s="27">
        <v>0.9</v>
      </c>
      <c r="H62" s="22">
        <v>1.1000000000000001</v>
      </c>
      <c r="I62" s="21">
        <v>1</v>
      </c>
      <c r="J62" s="45" t="str">
        <f t="shared" si="6"/>
        <v>Pass</v>
      </c>
      <c r="K62" s="25"/>
      <c r="L62" s="113"/>
      <c r="M62" s="21"/>
      <c r="N62" s="45" t="str">
        <f t="shared" si="7"/>
        <v>Fail</v>
      </c>
      <c r="O62" s="25"/>
      <c r="P62" s="20">
        <f t="shared" si="8"/>
        <v>1</v>
      </c>
      <c r="Q62" s="41">
        <f t="shared" si="9"/>
        <v>-1</v>
      </c>
      <c r="R62" s="41">
        <f t="shared" ref="R62" si="19">P62/(H62-(I55*5))</f>
        <v>-0.80000000000000027</v>
      </c>
      <c r="S62" s="116"/>
    </row>
    <row r="63" spans="1:20" x14ac:dyDescent="0.3">
      <c r="A63" s="119"/>
      <c r="B63" s="119"/>
      <c r="C63" s="113"/>
      <c r="D63" s="113"/>
      <c r="E63" s="113"/>
      <c r="F63" s="22" t="s">
        <v>45</v>
      </c>
      <c r="G63" s="20">
        <v>0</v>
      </c>
      <c r="H63" s="22">
        <v>0.35</v>
      </c>
      <c r="I63" s="21">
        <v>0.05</v>
      </c>
      <c r="J63" s="45" t="str">
        <f t="shared" si="6"/>
        <v>Pass</v>
      </c>
      <c r="K63" s="25"/>
      <c r="L63" s="113"/>
      <c r="M63" s="21"/>
      <c r="N63" s="45" t="str">
        <f t="shared" si="7"/>
        <v>Pass</v>
      </c>
      <c r="O63" s="25"/>
      <c r="P63" s="20">
        <f t="shared" si="8"/>
        <v>0.05</v>
      </c>
      <c r="Q63" s="41">
        <f t="shared" si="9"/>
        <v>-1</v>
      </c>
      <c r="R63" s="41">
        <f t="shared" ref="R63:R71" si="20">P63/(H63-G63)</f>
        <v>0.14285714285714288</v>
      </c>
      <c r="S63" s="116"/>
      <c r="T63" s="29" t="s">
        <v>46</v>
      </c>
    </row>
    <row r="64" spans="1:20" x14ac:dyDescent="0.3">
      <c r="A64" s="120"/>
      <c r="B64" s="120"/>
      <c r="C64" s="114"/>
      <c r="D64" s="114"/>
      <c r="E64" s="114"/>
      <c r="F64" s="22" t="s">
        <v>61</v>
      </c>
      <c r="G64" s="27">
        <v>0.08</v>
      </c>
      <c r="H64" s="22">
        <v>0.15</v>
      </c>
      <c r="I64" s="32">
        <v>0.12</v>
      </c>
      <c r="J64" s="46" t="str">
        <f t="shared" si="6"/>
        <v>Pass</v>
      </c>
      <c r="K64" s="33"/>
      <c r="L64" s="114"/>
      <c r="M64" s="32"/>
      <c r="N64" s="45" t="str">
        <f t="shared" si="7"/>
        <v>Fail</v>
      </c>
      <c r="O64" s="33"/>
      <c r="P64" s="31">
        <f t="shared" si="8"/>
        <v>0.12</v>
      </c>
      <c r="Q64" s="42">
        <f t="shared" si="9"/>
        <v>-1</v>
      </c>
      <c r="R64" s="42">
        <f t="shared" si="20"/>
        <v>1.7142857142857144</v>
      </c>
      <c r="S64" s="117"/>
      <c r="T64" s="43">
        <f>AVERAGE(Q55:Q64)</f>
        <v>-1</v>
      </c>
    </row>
    <row r="65" spans="1:20" x14ac:dyDescent="0.3">
      <c r="A65" s="118">
        <v>7</v>
      </c>
      <c r="B65" s="118">
        <v>800052</v>
      </c>
      <c r="C65" s="112" t="s">
        <v>78</v>
      </c>
      <c r="D65" s="112" t="s">
        <v>62</v>
      </c>
      <c r="E65" s="112" t="s">
        <v>79</v>
      </c>
      <c r="F65" s="34" t="s">
        <v>38</v>
      </c>
      <c r="G65" s="34">
        <v>0.45</v>
      </c>
      <c r="H65" s="34">
        <v>0.5</v>
      </c>
      <c r="I65" s="35">
        <v>0.48</v>
      </c>
      <c r="J65" s="44" t="str">
        <f t="shared" si="6"/>
        <v>Pass</v>
      </c>
      <c r="K65" s="36"/>
      <c r="L65" s="112"/>
      <c r="M65" s="35"/>
      <c r="N65" s="44" t="str">
        <f t="shared" si="7"/>
        <v>Fail</v>
      </c>
      <c r="O65" s="36"/>
      <c r="P65" s="37">
        <f t="shared" si="8"/>
        <v>0.48</v>
      </c>
      <c r="Q65" s="40">
        <f t="shared" si="9"/>
        <v>-1</v>
      </c>
      <c r="R65" s="40">
        <f t="shared" si="20"/>
        <v>9.6000000000000014</v>
      </c>
      <c r="S65" s="115"/>
    </row>
    <row r="66" spans="1:20" x14ac:dyDescent="0.3">
      <c r="A66" s="119"/>
      <c r="B66" s="119"/>
      <c r="C66" s="113"/>
      <c r="D66" s="113"/>
      <c r="E66" s="113"/>
      <c r="F66" s="22" t="s">
        <v>39</v>
      </c>
      <c r="G66" s="22">
        <v>0.6</v>
      </c>
      <c r="H66" s="22">
        <v>0.9</v>
      </c>
      <c r="I66" s="21">
        <v>0.79</v>
      </c>
      <c r="J66" s="45" t="str">
        <f t="shared" si="6"/>
        <v>Pass</v>
      </c>
      <c r="K66" s="25"/>
      <c r="L66" s="113"/>
      <c r="M66" s="21"/>
      <c r="N66" s="45" t="str">
        <f t="shared" si="7"/>
        <v>Fail</v>
      </c>
      <c r="O66" s="25"/>
      <c r="P66" s="20">
        <f t="shared" si="8"/>
        <v>0.79</v>
      </c>
      <c r="Q66" s="41">
        <f t="shared" si="9"/>
        <v>-1</v>
      </c>
      <c r="R66" s="41">
        <f t="shared" si="20"/>
        <v>2.6333333333333329</v>
      </c>
      <c r="S66" s="116"/>
    </row>
    <row r="67" spans="1:20" x14ac:dyDescent="0.3">
      <c r="A67" s="119"/>
      <c r="B67" s="119"/>
      <c r="C67" s="113"/>
      <c r="D67" s="113"/>
      <c r="E67" s="113"/>
      <c r="F67" s="22" t="s">
        <v>40</v>
      </c>
      <c r="G67" s="22">
        <v>0.15</v>
      </c>
      <c r="H67" s="22">
        <v>0.3</v>
      </c>
      <c r="I67" s="21">
        <v>0.26</v>
      </c>
      <c r="J67" s="45" t="str">
        <f t="shared" si="6"/>
        <v>Pass</v>
      </c>
      <c r="K67" s="25"/>
      <c r="L67" s="113"/>
      <c r="M67" s="21"/>
      <c r="N67" s="45" t="str">
        <f t="shared" si="7"/>
        <v>Fail</v>
      </c>
      <c r="O67" s="25"/>
      <c r="P67" s="20">
        <f t="shared" si="8"/>
        <v>0.26</v>
      </c>
      <c r="Q67" s="41">
        <f t="shared" si="9"/>
        <v>-1</v>
      </c>
      <c r="R67" s="41">
        <f t="shared" si="20"/>
        <v>1.7333333333333334</v>
      </c>
      <c r="S67" s="116"/>
    </row>
    <row r="68" spans="1:20" x14ac:dyDescent="0.3">
      <c r="A68" s="119"/>
      <c r="B68" s="119"/>
      <c r="C68" s="113"/>
      <c r="D68" s="113"/>
      <c r="E68" s="113"/>
      <c r="F68" s="22" t="s">
        <v>41</v>
      </c>
      <c r="G68" s="22">
        <v>0</v>
      </c>
      <c r="H68" s="22">
        <v>0.01</v>
      </c>
      <c r="I68" s="21">
        <v>1E-3</v>
      </c>
      <c r="J68" s="45" t="str">
        <f t="shared" si="6"/>
        <v>Pass</v>
      </c>
      <c r="K68" s="25"/>
      <c r="L68" s="113"/>
      <c r="M68" s="21"/>
      <c r="N68" s="45" t="str">
        <f t="shared" si="7"/>
        <v>Pass</v>
      </c>
      <c r="O68" s="25"/>
      <c r="P68" s="20">
        <f t="shared" si="8"/>
        <v>1E-3</v>
      </c>
      <c r="Q68" s="41">
        <f t="shared" si="9"/>
        <v>-1</v>
      </c>
      <c r="R68" s="41">
        <f t="shared" si="20"/>
        <v>0.1</v>
      </c>
      <c r="S68" s="116"/>
    </row>
    <row r="69" spans="1:20" x14ac:dyDescent="0.3">
      <c r="A69" s="119"/>
      <c r="B69" s="119"/>
      <c r="C69" s="113"/>
      <c r="D69" s="113"/>
      <c r="E69" s="113"/>
      <c r="F69" s="22" t="s">
        <v>42</v>
      </c>
      <c r="G69" s="22">
        <v>0</v>
      </c>
      <c r="H69" s="22">
        <v>0.01</v>
      </c>
      <c r="I69" s="68">
        <v>5.0000000000000001E-3</v>
      </c>
      <c r="J69" s="45" t="str">
        <f t="shared" si="6"/>
        <v>Pass</v>
      </c>
      <c r="K69" s="25"/>
      <c r="L69" s="113"/>
      <c r="M69" s="21"/>
      <c r="N69" s="45" t="str">
        <f t="shared" si="7"/>
        <v>Pass</v>
      </c>
      <c r="O69" s="25"/>
      <c r="P69" s="70">
        <f t="shared" si="8"/>
        <v>5.0000000000000001E-3</v>
      </c>
      <c r="Q69" s="41">
        <f t="shared" si="9"/>
        <v>-1</v>
      </c>
      <c r="R69" s="41">
        <f t="shared" si="20"/>
        <v>0.5</v>
      </c>
      <c r="S69" s="116"/>
    </row>
    <row r="70" spans="1:20" x14ac:dyDescent="0.3">
      <c r="A70" s="119"/>
      <c r="B70" s="119"/>
      <c r="C70" s="113"/>
      <c r="D70" s="113"/>
      <c r="E70" s="113"/>
      <c r="F70" s="22" t="s">
        <v>43</v>
      </c>
      <c r="G70" s="20">
        <v>0.9</v>
      </c>
      <c r="H70" s="22">
        <v>1.2</v>
      </c>
      <c r="I70" s="21">
        <v>1.07</v>
      </c>
      <c r="J70" s="45" t="str">
        <f t="shared" si="6"/>
        <v>Pass</v>
      </c>
      <c r="K70" s="25"/>
      <c r="L70" s="113"/>
      <c r="M70" s="21"/>
      <c r="N70" s="45" t="str">
        <f t="shared" si="7"/>
        <v>Fail</v>
      </c>
      <c r="O70" s="25"/>
      <c r="P70" s="20">
        <f t="shared" si="8"/>
        <v>1.07</v>
      </c>
      <c r="Q70" s="41">
        <f t="shared" si="9"/>
        <v>-1</v>
      </c>
      <c r="R70" s="41">
        <f t="shared" si="20"/>
        <v>3.5666666666666678</v>
      </c>
      <c r="S70" s="116"/>
    </row>
    <row r="71" spans="1:20" x14ac:dyDescent="0.3">
      <c r="A71" s="119"/>
      <c r="B71" s="119"/>
      <c r="C71" s="113"/>
      <c r="D71" s="113"/>
      <c r="E71" s="113"/>
      <c r="F71" s="22" t="s">
        <v>44</v>
      </c>
      <c r="G71" s="20">
        <v>0.4</v>
      </c>
      <c r="H71" s="22">
        <v>0.7</v>
      </c>
      <c r="I71" s="21">
        <v>0.59</v>
      </c>
      <c r="J71" s="45" t="str">
        <f t="shared" si="6"/>
        <v>Pass</v>
      </c>
      <c r="K71" s="25"/>
      <c r="L71" s="113"/>
      <c r="M71" s="21"/>
      <c r="N71" s="45" t="str">
        <f t="shared" si="7"/>
        <v>Fail</v>
      </c>
      <c r="O71" s="25"/>
      <c r="P71" s="20">
        <f t="shared" si="8"/>
        <v>0.59</v>
      </c>
      <c r="Q71" s="41">
        <f t="shared" si="9"/>
        <v>-1</v>
      </c>
      <c r="R71" s="41">
        <f t="shared" si="20"/>
        <v>1.966666666666667</v>
      </c>
      <c r="S71" s="116"/>
    </row>
    <row r="72" spans="1:20" x14ac:dyDescent="0.3">
      <c r="A72" s="119"/>
      <c r="B72" s="119"/>
      <c r="C72" s="113"/>
      <c r="D72" s="113"/>
      <c r="E72" s="113"/>
      <c r="F72" s="22" t="s">
        <v>47</v>
      </c>
      <c r="G72" s="27">
        <v>0.9</v>
      </c>
      <c r="H72" s="22">
        <v>1.1000000000000001</v>
      </c>
      <c r="I72" s="21">
        <v>1</v>
      </c>
      <c r="J72" s="45" t="str">
        <f t="shared" si="6"/>
        <v>Pass</v>
      </c>
      <c r="K72" s="25"/>
      <c r="L72" s="113"/>
      <c r="M72" s="21"/>
      <c r="N72" s="45" t="str">
        <f t="shared" si="7"/>
        <v>Fail</v>
      </c>
      <c r="O72" s="25"/>
      <c r="P72" s="20">
        <f t="shared" si="8"/>
        <v>1</v>
      </c>
      <c r="Q72" s="41">
        <f t="shared" si="9"/>
        <v>-1</v>
      </c>
      <c r="R72" s="41">
        <f t="shared" ref="R72" si="21">P72/(H72-(I65*5))</f>
        <v>-0.76923076923076938</v>
      </c>
      <c r="S72" s="116"/>
    </row>
    <row r="73" spans="1:20" x14ac:dyDescent="0.3">
      <c r="A73" s="119"/>
      <c r="B73" s="119"/>
      <c r="C73" s="113"/>
      <c r="D73" s="113"/>
      <c r="E73" s="113"/>
      <c r="F73" s="22" t="s">
        <v>45</v>
      </c>
      <c r="G73" s="20">
        <v>0</v>
      </c>
      <c r="H73" s="22">
        <v>0.35</v>
      </c>
      <c r="I73" s="21">
        <v>0.06</v>
      </c>
      <c r="J73" s="45" t="str">
        <f t="shared" si="6"/>
        <v>Pass</v>
      </c>
      <c r="K73" s="25"/>
      <c r="L73" s="113"/>
      <c r="M73" s="21"/>
      <c r="N73" s="45" t="str">
        <f t="shared" si="7"/>
        <v>Pass</v>
      </c>
      <c r="O73" s="25"/>
      <c r="P73" s="20">
        <f t="shared" si="8"/>
        <v>0.06</v>
      </c>
      <c r="Q73" s="41">
        <f t="shared" si="9"/>
        <v>-1</v>
      </c>
      <c r="R73" s="41">
        <f t="shared" ref="R73:R81" si="22">P73/(H73-G73)</f>
        <v>0.17142857142857143</v>
      </c>
      <c r="S73" s="116"/>
      <c r="T73" s="29" t="s">
        <v>46</v>
      </c>
    </row>
    <row r="74" spans="1:20" x14ac:dyDescent="0.3">
      <c r="A74" s="120"/>
      <c r="B74" s="120"/>
      <c r="C74" s="114"/>
      <c r="D74" s="114"/>
      <c r="E74" s="114"/>
      <c r="F74" s="22" t="s">
        <v>61</v>
      </c>
      <c r="G74" s="27">
        <v>0.08</v>
      </c>
      <c r="H74" s="22">
        <v>0.15</v>
      </c>
      <c r="I74" s="32">
        <v>0.11</v>
      </c>
      <c r="J74" s="46" t="str">
        <f t="shared" si="6"/>
        <v>Pass</v>
      </c>
      <c r="K74" s="33"/>
      <c r="L74" s="114"/>
      <c r="M74" s="32"/>
      <c r="N74" s="45" t="str">
        <f t="shared" si="7"/>
        <v>Fail</v>
      </c>
      <c r="O74" s="33"/>
      <c r="P74" s="31">
        <f t="shared" si="8"/>
        <v>0.11</v>
      </c>
      <c r="Q74" s="42">
        <f t="shared" si="9"/>
        <v>-1</v>
      </c>
      <c r="R74" s="42">
        <f t="shared" si="22"/>
        <v>1.5714285714285716</v>
      </c>
      <c r="S74" s="117"/>
      <c r="T74" s="43">
        <f t="shared" ref="T74" si="23">AVERAGE(Q65:Q74)</f>
        <v>-1</v>
      </c>
    </row>
    <row r="75" spans="1:20" x14ac:dyDescent="0.3">
      <c r="A75" s="118">
        <v>8</v>
      </c>
      <c r="B75" s="118">
        <v>800053</v>
      </c>
      <c r="C75" s="112" t="s">
        <v>76</v>
      </c>
      <c r="D75" s="112" t="s">
        <v>62</v>
      </c>
      <c r="E75" s="112" t="s">
        <v>80</v>
      </c>
      <c r="F75" s="34" t="s">
        <v>38</v>
      </c>
      <c r="G75" s="34">
        <v>0.45</v>
      </c>
      <c r="H75" s="34">
        <v>0.5</v>
      </c>
      <c r="I75" s="35">
        <v>0.48</v>
      </c>
      <c r="J75" s="44" t="str">
        <f t="shared" si="6"/>
        <v>Pass</v>
      </c>
      <c r="K75" s="36"/>
      <c r="L75" s="112"/>
      <c r="M75" s="35"/>
      <c r="N75" s="44" t="str">
        <f t="shared" si="7"/>
        <v>Fail</v>
      </c>
      <c r="O75" s="36"/>
      <c r="P75" s="37">
        <f t="shared" si="8"/>
        <v>0.48</v>
      </c>
      <c r="Q75" s="40">
        <f t="shared" si="9"/>
        <v>-1</v>
      </c>
      <c r="R75" s="40">
        <f t="shared" si="22"/>
        <v>9.6000000000000014</v>
      </c>
      <c r="S75" s="115"/>
    </row>
    <row r="76" spans="1:20" x14ac:dyDescent="0.3">
      <c r="A76" s="119"/>
      <c r="B76" s="119"/>
      <c r="C76" s="113"/>
      <c r="D76" s="113"/>
      <c r="E76" s="113"/>
      <c r="F76" s="22" t="s">
        <v>39</v>
      </c>
      <c r="G76" s="22">
        <v>0.6</v>
      </c>
      <c r="H76" s="22">
        <v>0.9</v>
      </c>
      <c r="I76" s="21">
        <v>0.76</v>
      </c>
      <c r="J76" s="45" t="str">
        <f t="shared" si="6"/>
        <v>Pass</v>
      </c>
      <c r="K76" s="25"/>
      <c r="L76" s="113"/>
      <c r="M76" s="21"/>
      <c r="N76" s="45" t="str">
        <f t="shared" si="7"/>
        <v>Fail</v>
      </c>
      <c r="O76" s="25"/>
      <c r="P76" s="20">
        <f t="shared" si="8"/>
        <v>0.76</v>
      </c>
      <c r="Q76" s="41">
        <f t="shared" si="9"/>
        <v>-1</v>
      </c>
      <c r="R76" s="41">
        <f t="shared" si="22"/>
        <v>2.5333333333333328</v>
      </c>
      <c r="S76" s="116"/>
    </row>
    <row r="77" spans="1:20" x14ac:dyDescent="0.3">
      <c r="A77" s="119"/>
      <c r="B77" s="119"/>
      <c r="C77" s="113"/>
      <c r="D77" s="113"/>
      <c r="E77" s="113"/>
      <c r="F77" s="22" t="s">
        <v>40</v>
      </c>
      <c r="G77" s="22">
        <v>0.15</v>
      </c>
      <c r="H77" s="22">
        <v>0.3</v>
      </c>
      <c r="I77" s="21">
        <v>0.28999999999999998</v>
      </c>
      <c r="J77" s="45" t="str">
        <f t="shared" si="6"/>
        <v>Pass</v>
      </c>
      <c r="K77" s="25"/>
      <c r="L77" s="113"/>
      <c r="M77" s="21"/>
      <c r="N77" s="45" t="str">
        <f t="shared" si="7"/>
        <v>Fail</v>
      </c>
      <c r="O77" s="25"/>
      <c r="P77" s="20">
        <f t="shared" si="8"/>
        <v>0.28999999999999998</v>
      </c>
      <c r="Q77" s="41">
        <f t="shared" si="9"/>
        <v>-1</v>
      </c>
      <c r="R77" s="41">
        <f t="shared" si="22"/>
        <v>1.9333333333333333</v>
      </c>
      <c r="S77" s="116"/>
    </row>
    <row r="78" spans="1:20" x14ac:dyDescent="0.3">
      <c r="A78" s="119"/>
      <c r="B78" s="119"/>
      <c r="C78" s="113"/>
      <c r="D78" s="113"/>
      <c r="E78" s="113"/>
      <c r="F78" s="22" t="s">
        <v>41</v>
      </c>
      <c r="G78" s="22">
        <v>0</v>
      </c>
      <c r="H78" s="22">
        <v>0.01</v>
      </c>
      <c r="I78" s="21">
        <v>2E-3</v>
      </c>
      <c r="J78" s="45" t="str">
        <f t="shared" si="6"/>
        <v>Pass</v>
      </c>
      <c r="K78" s="25"/>
      <c r="L78" s="113"/>
      <c r="M78" s="21"/>
      <c r="N78" s="45" t="str">
        <f t="shared" si="7"/>
        <v>Pass</v>
      </c>
      <c r="O78" s="25"/>
      <c r="P78" s="20">
        <f t="shared" si="8"/>
        <v>2E-3</v>
      </c>
      <c r="Q78" s="41">
        <f t="shared" si="9"/>
        <v>-1</v>
      </c>
      <c r="R78" s="41">
        <f t="shared" si="22"/>
        <v>0.2</v>
      </c>
      <c r="S78" s="116"/>
    </row>
    <row r="79" spans="1:20" x14ac:dyDescent="0.3">
      <c r="A79" s="119"/>
      <c r="B79" s="119"/>
      <c r="C79" s="113"/>
      <c r="D79" s="113"/>
      <c r="E79" s="113"/>
      <c r="F79" s="22" t="s">
        <v>42</v>
      </c>
      <c r="G79" s="22">
        <v>0</v>
      </c>
      <c r="H79" s="22">
        <v>0.01</v>
      </c>
      <c r="I79" s="68">
        <v>0.01</v>
      </c>
      <c r="J79" s="45" t="str">
        <f t="shared" ref="J79:J142" si="24">IF(AND(I79&gt;=G79,I79&lt;=H79),"Pass","Fail")</f>
        <v>Pass</v>
      </c>
      <c r="K79" s="25"/>
      <c r="L79" s="113"/>
      <c r="M79" s="21"/>
      <c r="N79" s="45" t="str">
        <f t="shared" ref="N79:N142" si="25">IF(AND(M79&gt;=G79,M79&lt;=H79),"Pass","Fail")</f>
        <v>Pass</v>
      </c>
      <c r="O79" s="25"/>
      <c r="P79" s="70">
        <f t="shared" ref="P79:P142" si="26">I79-M79</f>
        <v>0.01</v>
      </c>
      <c r="Q79" s="41">
        <f t="shared" ref="Q79:Q142" si="27">((M79 - I79) / I79)</f>
        <v>-1</v>
      </c>
      <c r="R79" s="41">
        <f t="shared" si="22"/>
        <v>1</v>
      </c>
      <c r="S79" s="116"/>
    </row>
    <row r="80" spans="1:20" x14ac:dyDescent="0.3">
      <c r="A80" s="119"/>
      <c r="B80" s="119"/>
      <c r="C80" s="113"/>
      <c r="D80" s="113"/>
      <c r="E80" s="113"/>
      <c r="F80" s="22" t="s">
        <v>43</v>
      </c>
      <c r="G80" s="20">
        <v>0.9</v>
      </c>
      <c r="H80" s="22">
        <v>1.2</v>
      </c>
      <c r="I80" s="21">
        <v>1.07</v>
      </c>
      <c r="J80" s="45" t="str">
        <f t="shared" si="24"/>
        <v>Pass</v>
      </c>
      <c r="K80" s="25"/>
      <c r="L80" s="113"/>
      <c r="M80" s="21"/>
      <c r="N80" s="45" t="str">
        <f t="shared" si="25"/>
        <v>Fail</v>
      </c>
      <c r="O80" s="25"/>
      <c r="P80" s="20">
        <f t="shared" si="26"/>
        <v>1.07</v>
      </c>
      <c r="Q80" s="41">
        <f t="shared" si="27"/>
        <v>-1</v>
      </c>
      <c r="R80" s="41">
        <f t="shared" si="22"/>
        <v>3.5666666666666678</v>
      </c>
      <c r="S80" s="116"/>
    </row>
    <row r="81" spans="1:20" x14ac:dyDescent="0.3">
      <c r="A81" s="119"/>
      <c r="B81" s="119"/>
      <c r="C81" s="113"/>
      <c r="D81" s="113"/>
      <c r="E81" s="113"/>
      <c r="F81" s="22" t="s">
        <v>44</v>
      </c>
      <c r="G81" s="20">
        <v>0.4</v>
      </c>
      <c r="H81" s="22">
        <v>0.7</v>
      </c>
      <c r="I81" s="21">
        <v>0.55000000000000004</v>
      </c>
      <c r="J81" s="45" t="str">
        <f t="shared" si="24"/>
        <v>Pass</v>
      </c>
      <c r="K81" s="25"/>
      <c r="L81" s="113"/>
      <c r="M81" s="21"/>
      <c r="N81" s="45" t="str">
        <f t="shared" si="25"/>
        <v>Fail</v>
      </c>
      <c r="O81" s="25"/>
      <c r="P81" s="20">
        <f t="shared" si="26"/>
        <v>0.55000000000000004</v>
      </c>
      <c r="Q81" s="41">
        <f t="shared" si="27"/>
        <v>-1</v>
      </c>
      <c r="R81" s="41">
        <f t="shared" si="22"/>
        <v>1.8333333333333339</v>
      </c>
      <c r="S81" s="116"/>
    </row>
    <row r="82" spans="1:20" x14ac:dyDescent="0.3">
      <c r="A82" s="119"/>
      <c r="B82" s="119"/>
      <c r="C82" s="113"/>
      <c r="D82" s="113"/>
      <c r="E82" s="113"/>
      <c r="F82" s="22" t="s">
        <v>47</v>
      </c>
      <c r="G82" s="27">
        <v>0.9</v>
      </c>
      <c r="H82" s="22">
        <v>1.1000000000000001</v>
      </c>
      <c r="I82" s="21">
        <v>1.01</v>
      </c>
      <c r="J82" s="45" t="str">
        <f t="shared" si="24"/>
        <v>Pass</v>
      </c>
      <c r="K82" s="25"/>
      <c r="L82" s="113"/>
      <c r="M82" s="21"/>
      <c r="N82" s="45" t="str">
        <f t="shared" si="25"/>
        <v>Fail</v>
      </c>
      <c r="O82" s="25"/>
      <c r="P82" s="20">
        <f t="shared" si="26"/>
        <v>1.01</v>
      </c>
      <c r="Q82" s="41">
        <f t="shared" si="27"/>
        <v>-1</v>
      </c>
      <c r="R82" s="41">
        <f t="shared" ref="R82" si="28">P82/(H82-(I75*5))</f>
        <v>-0.77692307692307705</v>
      </c>
      <c r="S82" s="116"/>
    </row>
    <row r="83" spans="1:20" x14ac:dyDescent="0.3">
      <c r="A83" s="119"/>
      <c r="B83" s="119"/>
      <c r="C83" s="113"/>
      <c r="D83" s="113"/>
      <c r="E83" s="113"/>
      <c r="F83" s="22" t="s">
        <v>45</v>
      </c>
      <c r="G83" s="20">
        <v>0</v>
      </c>
      <c r="H83" s="22">
        <v>0.35</v>
      </c>
      <c r="I83" s="21">
        <v>0.04</v>
      </c>
      <c r="J83" s="45" t="str">
        <f t="shared" si="24"/>
        <v>Pass</v>
      </c>
      <c r="K83" s="25"/>
      <c r="L83" s="113"/>
      <c r="M83" s="21"/>
      <c r="N83" s="45" t="str">
        <f t="shared" si="25"/>
        <v>Pass</v>
      </c>
      <c r="O83" s="25"/>
      <c r="P83" s="20">
        <f t="shared" si="26"/>
        <v>0.04</v>
      </c>
      <c r="Q83" s="41">
        <f t="shared" si="27"/>
        <v>-1</v>
      </c>
      <c r="R83" s="41">
        <f t="shared" ref="R83:R91" si="29">P83/(H83-G83)</f>
        <v>0.1142857142857143</v>
      </c>
      <c r="S83" s="116"/>
      <c r="T83" s="29" t="s">
        <v>46</v>
      </c>
    </row>
    <row r="84" spans="1:20" x14ac:dyDescent="0.3">
      <c r="A84" s="120"/>
      <c r="B84" s="120"/>
      <c r="C84" s="114"/>
      <c r="D84" s="114"/>
      <c r="E84" s="114"/>
      <c r="F84" s="22" t="s">
        <v>61</v>
      </c>
      <c r="G84" s="27">
        <v>0.08</v>
      </c>
      <c r="H84" s="22">
        <v>0.15</v>
      </c>
      <c r="I84" s="32">
        <v>0.12</v>
      </c>
      <c r="J84" s="46" t="str">
        <f t="shared" si="24"/>
        <v>Pass</v>
      </c>
      <c r="K84" s="33"/>
      <c r="L84" s="114"/>
      <c r="M84" s="32"/>
      <c r="N84" s="45" t="str">
        <f t="shared" si="25"/>
        <v>Fail</v>
      </c>
      <c r="O84" s="33"/>
      <c r="P84" s="31">
        <f t="shared" si="26"/>
        <v>0.12</v>
      </c>
      <c r="Q84" s="42">
        <f t="shared" si="27"/>
        <v>-1</v>
      </c>
      <c r="R84" s="42">
        <f t="shared" si="29"/>
        <v>1.7142857142857144</v>
      </c>
      <c r="S84" s="117"/>
      <c r="T84" s="43">
        <f t="shared" ref="T84" si="30">AVERAGE(Q75:Q84)</f>
        <v>-1</v>
      </c>
    </row>
    <row r="85" spans="1:20" x14ac:dyDescent="0.3">
      <c r="A85" s="118">
        <v>9</v>
      </c>
      <c r="B85" s="118">
        <v>800054</v>
      </c>
      <c r="C85" s="112" t="s">
        <v>81</v>
      </c>
      <c r="D85" s="112" t="s">
        <v>62</v>
      </c>
      <c r="E85" s="112" t="s">
        <v>82</v>
      </c>
      <c r="F85" s="34" t="s">
        <v>38</v>
      </c>
      <c r="G85" s="34">
        <v>0.45</v>
      </c>
      <c r="H85" s="34">
        <v>0.5</v>
      </c>
      <c r="I85" s="35">
        <v>0.48</v>
      </c>
      <c r="J85" s="44" t="str">
        <f t="shared" si="24"/>
        <v>Pass</v>
      </c>
      <c r="K85" s="36"/>
      <c r="L85" s="112"/>
      <c r="M85" s="35"/>
      <c r="N85" s="44" t="str">
        <f t="shared" si="25"/>
        <v>Fail</v>
      </c>
      <c r="O85" s="36"/>
      <c r="P85" s="37">
        <f t="shared" si="26"/>
        <v>0.48</v>
      </c>
      <c r="Q85" s="40">
        <f t="shared" si="27"/>
        <v>-1</v>
      </c>
      <c r="R85" s="40">
        <f t="shared" si="29"/>
        <v>9.6000000000000014</v>
      </c>
      <c r="S85" s="115"/>
    </row>
    <row r="86" spans="1:20" x14ac:dyDescent="0.3">
      <c r="A86" s="119"/>
      <c r="B86" s="119"/>
      <c r="C86" s="113"/>
      <c r="D86" s="113"/>
      <c r="E86" s="113"/>
      <c r="F86" s="22" t="s">
        <v>39</v>
      </c>
      <c r="G86" s="22">
        <v>0.6</v>
      </c>
      <c r="H86" s="22">
        <v>0.9</v>
      </c>
      <c r="I86" s="21">
        <v>0.79</v>
      </c>
      <c r="J86" s="45" t="str">
        <f t="shared" si="24"/>
        <v>Pass</v>
      </c>
      <c r="K86" s="25"/>
      <c r="L86" s="113"/>
      <c r="M86" s="21"/>
      <c r="N86" s="45" t="str">
        <f t="shared" si="25"/>
        <v>Fail</v>
      </c>
      <c r="O86" s="25"/>
      <c r="P86" s="20">
        <f t="shared" si="26"/>
        <v>0.79</v>
      </c>
      <c r="Q86" s="41">
        <f t="shared" si="27"/>
        <v>-1</v>
      </c>
      <c r="R86" s="41">
        <f t="shared" si="29"/>
        <v>2.6333333333333329</v>
      </c>
      <c r="S86" s="116"/>
    </row>
    <row r="87" spans="1:20" x14ac:dyDescent="0.3">
      <c r="A87" s="119"/>
      <c r="B87" s="119"/>
      <c r="C87" s="113"/>
      <c r="D87" s="113"/>
      <c r="E87" s="113"/>
      <c r="F87" s="22" t="s">
        <v>40</v>
      </c>
      <c r="G87" s="22">
        <v>0.15</v>
      </c>
      <c r="H87" s="22">
        <v>0.3</v>
      </c>
      <c r="I87" s="21">
        <v>0.26</v>
      </c>
      <c r="J87" s="45" t="str">
        <f t="shared" si="24"/>
        <v>Pass</v>
      </c>
      <c r="K87" s="25"/>
      <c r="L87" s="113"/>
      <c r="M87" s="21"/>
      <c r="N87" s="45" t="str">
        <f t="shared" si="25"/>
        <v>Fail</v>
      </c>
      <c r="O87" s="25"/>
      <c r="P87" s="20">
        <f t="shared" si="26"/>
        <v>0.26</v>
      </c>
      <c r="Q87" s="41">
        <f t="shared" si="27"/>
        <v>-1</v>
      </c>
      <c r="R87" s="41">
        <f t="shared" si="29"/>
        <v>1.7333333333333334</v>
      </c>
      <c r="S87" s="116"/>
    </row>
    <row r="88" spans="1:20" x14ac:dyDescent="0.3">
      <c r="A88" s="119"/>
      <c r="B88" s="119"/>
      <c r="C88" s="113"/>
      <c r="D88" s="113"/>
      <c r="E88" s="113"/>
      <c r="F88" s="22" t="s">
        <v>41</v>
      </c>
      <c r="G88" s="22">
        <v>0</v>
      </c>
      <c r="H88" s="22">
        <v>0.01</v>
      </c>
      <c r="I88" s="21">
        <v>1E-3</v>
      </c>
      <c r="J88" s="45" t="str">
        <f t="shared" si="24"/>
        <v>Pass</v>
      </c>
      <c r="K88" s="25"/>
      <c r="L88" s="113"/>
      <c r="M88" s="21"/>
      <c r="N88" s="45" t="str">
        <f t="shared" si="25"/>
        <v>Pass</v>
      </c>
      <c r="O88" s="25"/>
      <c r="P88" s="20">
        <f t="shared" si="26"/>
        <v>1E-3</v>
      </c>
      <c r="Q88" s="41">
        <f t="shared" si="27"/>
        <v>-1</v>
      </c>
      <c r="R88" s="41">
        <f t="shared" si="29"/>
        <v>0.1</v>
      </c>
      <c r="S88" s="116"/>
    </row>
    <row r="89" spans="1:20" x14ac:dyDescent="0.3">
      <c r="A89" s="119"/>
      <c r="B89" s="119"/>
      <c r="C89" s="113"/>
      <c r="D89" s="113"/>
      <c r="E89" s="113"/>
      <c r="F89" s="22" t="s">
        <v>42</v>
      </c>
      <c r="G89" s="22">
        <v>0</v>
      </c>
      <c r="H89" s="22">
        <v>0.01</v>
      </c>
      <c r="I89" s="68">
        <v>7.0000000000000001E-3</v>
      </c>
      <c r="J89" s="45" t="str">
        <f t="shared" si="24"/>
        <v>Pass</v>
      </c>
      <c r="K89" s="25"/>
      <c r="L89" s="113"/>
      <c r="M89" s="21"/>
      <c r="N89" s="45" t="str">
        <f t="shared" si="25"/>
        <v>Pass</v>
      </c>
      <c r="O89" s="25"/>
      <c r="P89" s="70">
        <f t="shared" si="26"/>
        <v>7.0000000000000001E-3</v>
      </c>
      <c r="Q89" s="41">
        <f t="shared" si="27"/>
        <v>-1</v>
      </c>
      <c r="R89" s="41">
        <f t="shared" si="29"/>
        <v>0.7</v>
      </c>
      <c r="S89" s="116"/>
    </row>
    <row r="90" spans="1:20" x14ac:dyDescent="0.3">
      <c r="A90" s="119"/>
      <c r="B90" s="119"/>
      <c r="C90" s="113"/>
      <c r="D90" s="113"/>
      <c r="E90" s="113"/>
      <c r="F90" s="22" t="s">
        <v>43</v>
      </c>
      <c r="G90" s="20">
        <v>0.9</v>
      </c>
      <c r="H90" s="22">
        <v>1.2</v>
      </c>
      <c r="I90" s="21">
        <v>1.08</v>
      </c>
      <c r="J90" s="45" t="str">
        <f t="shared" si="24"/>
        <v>Pass</v>
      </c>
      <c r="K90" s="25"/>
      <c r="L90" s="113"/>
      <c r="M90" s="21"/>
      <c r="N90" s="45" t="str">
        <f t="shared" si="25"/>
        <v>Fail</v>
      </c>
      <c r="O90" s="25"/>
      <c r="P90" s="20">
        <f t="shared" si="26"/>
        <v>1.08</v>
      </c>
      <c r="Q90" s="41">
        <f t="shared" si="27"/>
        <v>-1</v>
      </c>
      <c r="R90" s="41">
        <f t="shared" si="29"/>
        <v>3.600000000000001</v>
      </c>
      <c r="S90" s="116"/>
    </row>
    <row r="91" spans="1:20" x14ac:dyDescent="0.3">
      <c r="A91" s="119"/>
      <c r="B91" s="119"/>
      <c r="C91" s="113"/>
      <c r="D91" s="113"/>
      <c r="E91" s="113"/>
      <c r="F91" s="22" t="s">
        <v>44</v>
      </c>
      <c r="G91" s="20">
        <v>0.4</v>
      </c>
      <c r="H91" s="22">
        <v>0.7</v>
      </c>
      <c r="I91" s="21">
        <v>0.59</v>
      </c>
      <c r="J91" s="45" t="str">
        <f t="shared" si="24"/>
        <v>Pass</v>
      </c>
      <c r="K91" s="25"/>
      <c r="L91" s="113"/>
      <c r="M91" s="21"/>
      <c r="N91" s="45" t="str">
        <f t="shared" si="25"/>
        <v>Fail</v>
      </c>
      <c r="O91" s="25"/>
      <c r="P91" s="20">
        <f t="shared" si="26"/>
        <v>0.59</v>
      </c>
      <c r="Q91" s="41">
        <f t="shared" si="27"/>
        <v>-1</v>
      </c>
      <c r="R91" s="41">
        <f t="shared" si="29"/>
        <v>1.966666666666667</v>
      </c>
      <c r="S91" s="116"/>
    </row>
    <row r="92" spans="1:20" x14ac:dyDescent="0.3">
      <c r="A92" s="119"/>
      <c r="B92" s="119"/>
      <c r="C92" s="113"/>
      <c r="D92" s="113"/>
      <c r="E92" s="113"/>
      <c r="F92" s="22" t="s">
        <v>47</v>
      </c>
      <c r="G92" s="27">
        <v>0.9</v>
      </c>
      <c r="H92" s="22">
        <v>1.1000000000000001</v>
      </c>
      <c r="I92" s="21">
        <v>1.01</v>
      </c>
      <c r="J92" s="45" t="str">
        <f t="shared" si="24"/>
        <v>Pass</v>
      </c>
      <c r="K92" s="25"/>
      <c r="L92" s="113"/>
      <c r="M92" s="21"/>
      <c r="N92" s="45" t="str">
        <f t="shared" si="25"/>
        <v>Fail</v>
      </c>
      <c r="O92" s="25"/>
      <c r="P92" s="20">
        <f t="shared" si="26"/>
        <v>1.01</v>
      </c>
      <c r="Q92" s="41">
        <f t="shared" si="27"/>
        <v>-1</v>
      </c>
      <c r="R92" s="41">
        <f t="shared" ref="R92" si="31">P92/(H92-(I85*5))</f>
        <v>-0.77692307692307705</v>
      </c>
      <c r="S92" s="116"/>
    </row>
    <row r="93" spans="1:20" x14ac:dyDescent="0.3">
      <c r="A93" s="119"/>
      <c r="B93" s="119"/>
      <c r="C93" s="113"/>
      <c r="D93" s="113"/>
      <c r="E93" s="113"/>
      <c r="F93" s="22" t="s">
        <v>45</v>
      </c>
      <c r="G93" s="20">
        <v>0</v>
      </c>
      <c r="H93" s="22">
        <v>0.35</v>
      </c>
      <c r="I93" s="21">
        <v>0.06</v>
      </c>
      <c r="J93" s="45" t="str">
        <f t="shared" si="24"/>
        <v>Pass</v>
      </c>
      <c r="K93" s="25"/>
      <c r="L93" s="113"/>
      <c r="M93" s="21"/>
      <c r="N93" s="45" t="str">
        <f t="shared" si="25"/>
        <v>Pass</v>
      </c>
      <c r="O93" s="25"/>
      <c r="P93" s="20">
        <f t="shared" si="26"/>
        <v>0.06</v>
      </c>
      <c r="Q93" s="41">
        <f t="shared" si="27"/>
        <v>-1</v>
      </c>
      <c r="R93" s="41">
        <f t="shared" ref="R93:R101" si="32">P93/(H93-G93)</f>
        <v>0.17142857142857143</v>
      </c>
      <c r="S93" s="116"/>
      <c r="T93" s="29" t="s">
        <v>46</v>
      </c>
    </row>
    <row r="94" spans="1:20" x14ac:dyDescent="0.3">
      <c r="A94" s="120"/>
      <c r="B94" s="120"/>
      <c r="C94" s="114"/>
      <c r="D94" s="114"/>
      <c r="E94" s="114"/>
      <c r="F94" s="22" t="s">
        <v>61</v>
      </c>
      <c r="G94" s="27">
        <v>0.08</v>
      </c>
      <c r="H94" s="22">
        <v>0.15</v>
      </c>
      <c r="I94" s="32">
        <v>0.11</v>
      </c>
      <c r="J94" s="46" t="str">
        <f t="shared" si="24"/>
        <v>Pass</v>
      </c>
      <c r="K94" s="33"/>
      <c r="L94" s="114"/>
      <c r="M94" s="32"/>
      <c r="N94" s="45" t="str">
        <f t="shared" si="25"/>
        <v>Fail</v>
      </c>
      <c r="O94" s="33"/>
      <c r="P94" s="31">
        <f t="shared" si="26"/>
        <v>0.11</v>
      </c>
      <c r="Q94" s="42">
        <f t="shared" si="27"/>
        <v>-1</v>
      </c>
      <c r="R94" s="42">
        <f t="shared" si="32"/>
        <v>1.5714285714285716</v>
      </c>
      <c r="S94" s="117"/>
      <c r="T94" s="43">
        <f t="shared" ref="T94" si="33">AVERAGE(Q85:Q94)</f>
        <v>-1</v>
      </c>
    </row>
    <row r="95" spans="1:20" x14ac:dyDescent="0.3">
      <c r="A95" s="118">
        <v>10</v>
      </c>
      <c r="B95" s="118">
        <v>800055</v>
      </c>
      <c r="C95" s="112" t="s">
        <v>83</v>
      </c>
      <c r="D95" s="112" t="s">
        <v>62</v>
      </c>
      <c r="E95" s="112" t="s">
        <v>84</v>
      </c>
      <c r="F95" s="34" t="s">
        <v>38</v>
      </c>
      <c r="G95" s="34">
        <v>0.45</v>
      </c>
      <c r="H95" s="34">
        <v>0.5</v>
      </c>
      <c r="I95" s="35">
        <v>0.48</v>
      </c>
      <c r="J95" s="44" t="str">
        <f t="shared" si="24"/>
        <v>Pass</v>
      </c>
      <c r="K95" s="36"/>
      <c r="L95" s="112"/>
      <c r="M95" s="35"/>
      <c r="N95" s="44" t="str">
        <f t="shared" si="25"/>
        <v>Fail</v>
      </c>
      <c r="O95" s="36"/>
      <c r="P95" s="37">
        <f t="shared" si="26"/>
        <v>0.48</v>
      </c>
      <c r="Q95" s="40">
        <f t="shared" si="27"/>
        <v>-1</v>
      </c>
      <c r="R95" s="40">
        <f t="shared" si="32"/>
        <v>9.6000000000000014</v>
      </c>
      <c r="S95" s="115"/>
    </row>
    <row r="96" spans="1:20" x14ac:dyDescent="0.3">
      <c r="A96" s="119"/>
      <c r="B96" s="119"/>
      <c r="C96" s="113"/>
      <c r="D96" s="113"/>
      <c r="E96" s="113"/>
      <c r="F96" s="22" t="s">
        <v>39</v>
      </c>
      <c r="G96" s="22">
        <v>0.6</v>
      </c>
      <c r="H96" s="22">
        <v>0.9</v>
      </c>
      <c r="I96" s="21">
        <v>0.8</v>
      </c>
      <c r="J96" s="45" t="str">
        <f t="shared" si="24"/>
        <v>Pass</v>
      </c>
      <c r="K96" s="25"/>
      <c r="L96" s="113"/>
      <c r="M96" s="21"/>
      <c r="N96" s="45" t="str">
        <f t="shared" si="25"/>
        <v>Fail</v>
      </c>
      <c r="O96" s="25"/>
      <c r="P96" s="20">
        <f t="shared" si="26"/>
        <v>0.8</v>
      </c>
      <c r="Q96" s="41">
        <f t="shared" si="27"/>
        <v>-1</v>
      </c>
      <c r="R96" s="41">
        <f t="shared" si="32"/>
        <v>2.6666666666666665</v>
      </c>
      <c r="S96" s="116"/>
    </row>
    <row r="97" spans="1:20" x14ac:dyDescent="0.3">
      <c r="A97" s="119"/>
      <c r="B97" s="119"/>
      <c r="C97" s="113"/>
      <c r="D97" s="113"/>
      <c r="E97" s="113"/>
      <c r="F97" s="22" t="s">
        <v>40</v>
      </c>
      <c r="G97" s="22">
        <v>0.15</v>
      </c>
      <c r="H97" s="22">
        <v>0.3</v>
      </c>
      <c r="I97" s="21">
        <v>0.26</v>
      </c>
      <c r="J97" s="45" t="str">
        <f t="shared" si="24"/>
        <v>Pass</v>
      </c>
      <c r="K97" s="25"/>
      <c r="L97" s="113"/>
      <c r="M97" s="21"/>
      <c r="N97" s="45" t="str">
        <f t="shared" si="25"/>
        <v>Fail</v>
      </c>
      <c r="O97" s="25"/>
      <c r="P97" s="20">
        <f t="shared" si="26"/>
        <v>0.26</v>
      </c>
      <c r="Q97" s="41">
        <f t="shared" si="27"/>
        <v>-1</v>
      </c>
      <c r="R97" s="41">
        <f t="shared" si="32"/>
        <v>1.7333333333333334</v>
      </c>
      <c r="S97" s="116"/>
    </row>
    <row r="98" spans="1:20" x14ac:dyDescent="0.3">
      <c r="A98" s="119"/>
      <c r="B98" s="119"/>
      <c r="C98" s="113"/>
      <c r="D98" s="113"/>
      <c r="E98" s="113"/>
      <c r="F98" s="22" t="s">
        <v>41</v>
      </c>
      <c r="G98" s="22">
        <v>0</v>
      </c>
      <c r="H98" s="22">
        <v>0.01</v>
      </c>
      <c r="I98" s="21">
        <v>1E-3</v>
      </c>
      <c r="J98" s="45" t="str">
        <f t="shared" si="24"/>
        <v>Pass</v>
      </c>
      <c r="K98" s="25"/>
      <c r="L98" s="113"/>
      <c r="M98" s="21"/>
      <c r="N98" s="45" t="str">
        <f t="shared" si="25"/>
        <v>Pass</v>
      </c>
      <c r="O98" s="25"/>
      <c r="P98" s="20">
        <f t="shared" si="26"/>
        <v>1E-3</v>
      </c>
      <c r="Q98" s="41">
        <f t="shared" si="27"/>
        <v>-1</v>
      </c>
      <c r="R98" s="41">
        <f t="shared" si="32"/>
        <v>0.1</v>
      </c>
      <c r="S98" s="116"/>
    </row>
    <row r="99" spans="1:20" x14ac:dyDescent="0.3">
      <c r="A99" s="119"/>
      <c r="B99" s="119"/>
      <c r="C99" s="113"/>
      <c r="D99" s="113"/>
      <c r="E99" s="113"/>
      <c r="F99" s="22" t="s">
        <v>42</v>
      </c>
      <c r="G99" s="22">
        <v>0</v>
      </c>
      <c r="H99" s="22">
        <v>0.01</v>
      </c>
      <c r="I99" s="68">
        <v>6.0000000000000001E-3</v>
      </c>
      <c r="J99" s="45" t="str">
        <f t="shared" si="24"/>
        <v>Pass</v>
      </c>
      <c r="K99" s="25"/>
      <c r="L99" s="113"/>
      <c r="M99" s="21"/>
      <c r="N99" s="45" t="str">
        <f t="shared" si="25"/>
        <v>Pass</v>
      </c>
      <c r="O99" s="25"/>
      <c r="P99" s="70">
        <f t="shared" si="26"/>
        <v>6.0000000000000001E-3</v>
      </c>
      <c r="Q99" s="41">
        <f t="shared" si="27"/>
        <v>-1</v>
      </c>
      <c r="R99" s="41">
        <f t="shared" si="32"/>
        <v>0.6</v>
      </c>
      <c r="S99" s="116"/>
    </row>
    <row r="100" spans="1:20" x14ac:dyDescent="0.3">
      <c r="A100" s="119"/>
      <c r="B100" s="119"/>
      <c r="C100" s="113"/>
      <c r="D100" s="113"/>
      <c r="E100" s="113"/>
      <c r="F100" s="22" t="s">
        <v>43</v>
      </c>
      <c r="G100" s="20">
        <v>0.9</v>
      </c>
      <c r="H100" s="22">
        <v>1.2</v>
      </c>
      <c r="I100" s="21">
        <v>1.07</v>
      </c>
      <c r="J100" s="45" t="str">
        <f t="shared" si="24"/>
        <v>Pass</v>
      </c>
      <c r="K100" s="25"/>
      <c r="L100" s="113"/>
      <c r="M100" s="21"/>
      <c r="N100" s="45" t="str">
        <f t="shared" si="25"/>
        <v>Fail</v>
      </c>
      <c r="O100" s="25"/>
      <c r="P100" s="20">
        <f t="shared" si="26"/>
        <v>1.07</v>
      </c>
      <c r="Q100" s="41">
        <f t="shared" si="27"/>
        <v>-1</v>
      </c>
      <c r="R100" s="41">
        <f t="shared" si="32"/>
        <v>3.5666666666666678</v>
      </c>
      <c r="S100" s="116"/>
    </row>
    <row r="101" spans="1:20" x14ac:dyDescent="0.3">
      <c r="A101" s="119"/>
      <c r="B101" s="119"/>
      <c r="C101" s="113"/>
      <c r="D101" s="113"/>
      <c r="E101" s="113"/>
      <c r="F101" s="22" t="s">
        <v>44</v>
      </c>
      <c r="G101" s="20">
        <v>0.4</v>
      </c>
      <c r="H101" s="22">
        <v>0.7</v>
      </c>
      <c r="I101" s="21">
        <v>0.6</v>
      </c>
      <c r="J101" s="45" t="str">
        <f t="shared" si="24"/>
        <v>Pass</v>
      </c>
      <c r="K101" s="25"/>
      <c r="L101" s="113"/>
      <c r="M101" s="21"/>
      <c r="N101" s="45" t="str">
        <f t="shared" si="25"/>
        <v>Fail</v>
      </c>
      <c r="O101" s="25"/>
      <c r="P101" s="20">
        <f t="shared" si="26"/>
        <v>0.6</v>
      </c>
      <c r="Q101" s="41">
        <f t="shared" si="27"/>
        <v>-1</v>
      </c>
      <c r="R101" s="41">
        <f t="shared" si="32"/>
        <v>2.0000000000000004</v>
      </c>
      <c r="S101" s="116"/>
    </row>
    <row r="102" spans="1:20" x14ac:dyDescent="0.3">
      <c r="A102" s="119"/>
      <c r="B102" s="119"/>
      <c r="C102" s="113"/>
      <c r="D102" s="113"/>
      <c r="E102" s="113"/>
      <c r="F102" s="22" t="s">
        <v>47</v>
      </c>
      <c r="G102" s="27">
        <v>0.9</v>
      </c>
      <c r="H102" s="22">
        <v>1.1000000000000001</v>
      </c>
      <c r="I102" s="21">
        <v>1</v>
      </c>
      <c r="J102" s="45" t="str">
        <f t="shared" si="24"/>
        <v>Pass</v>
      </c>
      <c r="K102" s="25"/>
      <c r="L102" s="113"/>
      <c r="M102" s="21"/>
      <c r="N102" s="45" t="str">
        <f t="shared" si="25"/>
        <v>Fail</v>
      </c>
      <c r="O102" s="25"/>
      <c r="P102" s="20">
        <f t="shared" si="26"/>
        <v>1</v>
      </c>
      <c r="Q102" s="41">
        <f t="shared" si="27"/>
        <v>-1</v>
      </c>
      <c r="R102" s="41">
        <f t="shared" ref="R102" si="34">P102/(H102-(I95*5))</f>
        <v>-0.76923076923076938</v>
      </c>
      <c r="S102" s="116"/>
    </row>
    <row r="103" spans="1:20" x14ac:dyDescent="0.3">
      <c r="A103" s="119"/>
      <c r="B103" s="119"/>
      <c r="C103" s="113"/>
      <c r="D103" s="113"/>
      <c r="E103" s="113"/>
      <c r="F103" s="22" t="s">
        <v>45</v>
      </c>
      <c r="G103" s="20">
        <v>0</v>
      </c>
      <c r="H103" s="22">
        <v>0.35</v>
      </c>
      <c r="I103" s="21">
        <v>0.06</v>
      </c>
      <c r="J103" s="45" t="str">
        <f t="shared" si="24"/>
        <v>Pass</v>
      </c>
      <c r="K103" s="25"/>
      <c r="L103" s="113"/>
      <c r="M103" s="21"/>
      <c r="N103" s="45" t="str">
        <f t="shared" si="25"/>
        <v>Pass</v>
      </c>
      <c r="O103" s="25"/>
      <c r="P103" s="20">
        <f t="shared" si="26"/>
        <v>0.06</v>
      </c>
      <c r="Q103" s="41">
        <f t="shared" si="27"/>
        <v>-1</v>
      </c>
      <c r="R103" s="41">
        <f t="shared" ref="R103:R111" si="35">P103/(H103-G103)</f>
        <v>0.17142857142857143</v>
      </c>
      <c r="S103" s="116"/>
      <c r="T103" s="29" t="s">
        <v>46</v>
      </c>
    </row>
    <row r="104" spans="1:20" x14ac:dyDescent="0.3">
      <c r="A104" s="120"/>
      <c r="B104" s="120"/>
      <c r="C104" s="114"/>
      <c r="D104" s="114"/>
      <c r="E104" s="114"/>
      <c r="F104" s="22" t="s">
        <v>61</v>
      </c>
      <c r="G104" s="27">
        <v>0.08</v>
      </c>
      <c r="H104" s="22">
        <v>0.15</v>
      </c>
      <c r="I104" s="32">
        <v>0.11</v>
      </c>
      <c r="J104" s="46" t="str">
        <f t="shared" si="24"/>
        <v>Pass</v>
      </c>
      <c r="K104" s="33"/>
      <c r="L104" s="114"/>
      <c r="M104" s="32"/>
      <c r="N104" s="45" t="str">
        <f t="shared" si="25"/>
        <v>Fail</v>
      </c>
      <c r="O104" s="33"/>
      <c r="P104" s="31">
        <f t="shared" si="26"/>
        <v>0.11</v>
      </c>
      <c r="Q104" s="42">
        <f t="shared" si="27"/>
        <v>-1</v>
      </c>
      <c r="R104" s="42">
        <f t="shared" si="35"/>
        <v>1.5714285714285716</v>
      </c>
      <c r="S104" s="117"/>
      <c r="T104" s="43">
        <f t="shared" ref="T104" si="36">AVERAGE(Q95:Q104)</f>
        <v>-1</v>
      </c>
    </row>
    <row r="105" spans="1:20" x14ac:dyDescent="0.3">
      <c r="A105" s="118">
        <v>11</v>
      </c>
      <c r="B105" s="118">
        <v>800084</v>
      </c>
      <c r="C105" s="112" t="s">
        <v>86</v>
      </c>
      <c r="D105" s="112" t="s">
        <v>62</v>
      </c>
      <c r="E105" s="112" t="s">
        <v>85</v>
      </c>
      <c r="F105" s="34" t="s">
        <v>38</v>
      </c>
      <c r="G105" s="34">
        <v>0.45</v>
      </c>
      <c r="H105" s="34">
        <v>0.5</v>
      </c>
      <c r="I105" s="35">
        <v>0.46</v>
      </c>
      <c r="J105" s="44" t="str">
        <f t="shared" si="24"/>
        <v>Pass</v>
      </c>
      <c r="K105" s="36"/>
      <c r="L105" s="112"/>
      <c r="M105" s="35"/>
      <c r="N105" s="44" t="str">
        <f t="shared" si="25"/>
        <v>Fail</v>
      </c>
      <c r="O105" s="36"/>
      <c r="P105" s="37">
        <f t="shared" si="26"/>
        <v>0.46</v>
      </c>
      <c r="Q105" s="40">
        <f t="shared" si="27"/>
        <v>-1</v>
      </c>
      <c r="R105" s="40">
        <f t="shared" si="35"/>
        <v>9.2000000000000028</v>
      </c>
      <c r="S105" s="115"/>
    </row>
    <row r="106" spans="1:20" x14ac:dyDescent="0.3">
      <c r="A106" s="119"/>
      <c r="B106" s="119"/>
      <c r="C106" s="113"/>
      <c r="D106" s="113"/>
      <c r="E106" s="113"/>
      <c r="F106" s="22" t="s">
        <v>39</v>
      </c>
      <c r="G106" s="22">
        <v>0.6</v>
      </c>
      <c r="H106" s="22">
        <v>0.9</v>
      </c>
      <c r="I106" s="21">
        <v>0.83</v>
      </c>
      <c r="J106" s="45" t="str">
        <f t="shared" si="24"/>
        <v>Pass</v>
      </c>
      <c r="K106" s="25"/>
      <c r="L106" s="113"/>
      <c r="M106" s="21"/>
      <c r="N106" s="45" t="str">
        <f t="shared" si="25"/>
        <v>Fail</v>
      </c>
      <c r="O106" s="25"/>
      <c r="P106" s="20">
        <f t="shared" si="26"/>
        <v>0.83</v>
      </c>
      <c r="Q106" s="41">
        <f t="shared" si="27"/>
        <v>-1</v>
      </c>
      <c r="R106" s="41">
        <f t="shared" si="35"/>
        <v>2.7666666666666662</v>
      </c>
      <c r="S106" s="116"/>
    </row>
    <row r="107" spans="1:20" x14ac:dyDescent="0.3">
      <c r="A107" s="119"/>
      <c r="B107" s="119"/>
      <c r="C107" s="113"/>
      <c r="D107" s="113"/>
      <c r="E107" s="113"/>
      <c r="F107" s="22" t="s">
        <v>40</v>
      </c>
      <c r="G107" s="22">
        <v>0.15</v>
      </c>
      <c r="H107" s="22">
        <v>0.3</v>
      </c>
      <c r="I107" s="21">
        <v>0.3</v>
      </c>
      <c r="J107" s="45" t="str">
        <f t="shared" si="24"/>
        <v>Pass</v>
      </c>
      <c r="K107" s="25"/>
      <c r="L107" s="113"/>
      <c r="M107" s="21"/>
      <c r="N107" s="45" t="str">
        <f t="shared" si="25"/>
        <v>Fail</v>
      </c>
      <c r="O107" s="25"/>
      <c r="P107" s="20">
        <f t="shared" si="26"/>
        <v>0.3</v>
      </c>
      <c r="Q107" s="41">
        <f t="shared" si="27"/>
        <v>-1</v>
      </c>
      <c r="R107" s="41">
        <f t="shared" si="35"/>
        <v>2</v>
      </c>
      <c r="S107" s="116"/>
    </row>
    <row r="108" spans="1:20" x14ac:dyDescent="0.3">
      <c r="A108" s="119"/>
      <c r="B108" s="119"/>
      <c r="C108" s="113"/>
      <c r="D108" s="113"/>
      <c r="E108" s="113"/>
      <c r="F108" s="22" t="s">
        <v>41</v>
      </c>
      <c r="G108" s="22">
        <v>0</v>
      </c>
      <c r="H108" s="22">
        <v>0.01</v>
      </c>
      <c r="I108" s="21">
        <v>1E-3</v>
      </c>
      <c r="J108" s="45" t="str">
        <f t="shared" si="24"/>
        <v>Pass</v>
      </c>
      <c r="K108" s="25"/>
      <c r="L108" s="113"/>
      <c r="M108" s="21"/>
      <c r="N108" s="45" t="str">
        <f t="shared" si="25"/>
        <v>Pass</v>
      </c>
      <c r="O108" s="25"/>
      <c r="P108" s="20">
        <f t="shared" si="26"/>
        <v>1E-3</v>
      </c>
      <c r="Q108" s="41">
        <f t="shared" si="27"/>
        <v>-1</v>
      </c>
      <c r="R108" s="41">
        <f t="shared" si="35"/>
        <v>0.1</v>
      </c>
      <c r="S108" s="116"/>
    </row>
    <row r="109" spans="1:20" x14ac:dyDescent="0.3">
      <c r="A109" s="119"/>
      <c r="B109" s="119"/>
      <c r="C109" s="113"/>
      <c r="D109" s="113"/>
      <c r="E109" s="113"/>
      <c r="F109" s="22" t="s">
        <v>42</v>
      </c>
      <c r="G109" s="22">
        <v>0</v>
      </c>
      <c r="H109" s="22">
        <v>0.01</v>
      </c>
      <c r="I109" s="68">
        <v>7.0000000000000001E-3</v>
      </c>
      <c r="J109" s="45" t="str">
        <f t="shared" si="24"/>
        <v>Pass</v>
      </c>
      <c r="K109" s="25"/>
      <c r="L109" s="113"/>
      <c r="M109" s="21"/>
      <c r="N109" s="45" t="str">
        <f t="shared" si="25"/>
        <v>Pass</v>
      </c>
      <c r="O109" s="25"/>
      <c r="P109" s="70">
        <f t="shared" si="26"/>
        <v>7.0000000000000001E-3</v>
      </c>
      <c r="Q109" s="41">
        <f t="shared" si="27"/>
        <v>-1</v>
      </c>
      <c r="R109" s="41">
        <f t="shared" si="35"/>
        <v>0.7</v>
      </c>
      <c r="S109" s="116"/>
    </row>
    <row r="110" spans="1:20" x14ac:dyDescent="0.3">
      <c r="A110" s="119"/>
      <c r="B110" s="119"/>
      <c r="C110" s="113"/>
      <c r="D110" s="113"/>
      <c r="E110" s="113"/>
      <c r="F110" s="22" t="s">
        <v>43</v>
      </c>
      <c r="G110" s="20">
        <v>0.9</v>
      </c>
      <c r="H110" s="22">
        <v>1.2</v>
      </c>
      <c r="I110" s="21">
        <v>1.06</v>
      </c>
      <c r="J110" s="45" t="str">
        <f t="shared" si="24"/>
        <v>Pass</v>
      </c>
      <c r="K110" s="25"/>
      <c r="L110" s="113"/>
      <c r="M110" s="21"/>
      <c r="N110" s="45" t="str">
        <f t="shared" si="25"/>
        <v>Fail</v>
      </c>
      <c r="O110" s="25"/>
      <c r="P110" s="20">
        <f t="shared" si="26"/>
        <v>1.06</v>
      </c>
      <c r="Q110" s="41">
        <f t="shared" si="27"/>
        <v>-1</v>
      </c>
      <c r="R110" s="41">
        <f t="shared" si="35"/>
        <v>3.5333333333333341</v>
      </c>
      <c r="S110" s="116"/>
    </row>
    <row r="111" spans="1:20" x14ac:dyDescent="0.3">
      <c r="A111" s="119"/>
      <c r="B111" s="119"/>
      <c r="C111" s="113"/>
      <c r="D111" s="113"/>
      <c r="E111" s="113"/>
      <c r="F111" s="22" t="s">
        <v>44</v>
      </c>
      <c r="G111" s="20">
        <v>0.4</v>
      </c>
      <c r="H111" s="22">
        <v>0.7</v>
      </c>
      <c r="I111" s="21">
        <v>0.55000000000000004</v>
      </c>
      <c r="J111" s="45" t="str">
        <f t="shared" si="24"/>
        <v>Pass</v>
      </c>
      <c r="K111" s="25"/>
      <c r="L111" s="113"/>
      <c r="M111" s="21"/>
      <c r="N111" s="45" t="str">
        <f t="shared" si="25"/>
        <v>Fail</v>
      </c>
      <c r="O111" s="25"/>
      <c r="P111" s="20">
        <f t="shared" si="26"/>
        <v>0.55000000000000004</v>
      </c>
      <c r="Q111" s="41">
        <f t="shared" si="27"/>
        <v>-1</v>
      </c>
      <c r="R111" s="41">
        <f t="shared" si="35"/>
        <v>1.8333333333333339</v>
      </c>
      <c r="S111" s="116"/>
    </row>
    <row r="112" spans="1:20" x14ac:dyDescent="0.3">
      <c r="A112" s="119"/>
      <c r="B112" s="119"/>
      <c r="C112" s="113"/>
      <c r="D112" s="113"/>
      <c r="E112" s="113"/>
      <c r="F112" s="22" t="s">
        <v>47</v>
      </c>
      <c r="G112" s="27">
        <v>0.9</v>
      </c>
      <c r="H112" s="22">
        <v>1.1000000000000001</v>
      </c>
      <c r="I112" s="21">
        <v>1.03</v>
      </c>
      <c r="J112" s="45" t="str">
        <f t="shared" si="24"/>
        <v>Pass</v>
      </c>
      <c r="K112" s="25"/>
      <c r="L112" s="113"/>
      <c r="M112" s="21"/>
      <c r="N112" s="45" t="str">
        <f t="shared" si="25"/>
        <v>Fail</v>
      </c>
      <c r="O112" s="25"/>
      <c r="P112" s="20">
        <f t="shared" si="26"/>
        <v>1.03</v>
      </c>
      <c r="Q112" s="41">
        <f t="shared" si="27"/>
        <v>-1</v>
      </c>
      <c r="R112" s="41">
        <f t="shared" ref="R112" si="37">P112/(H112-(I105*5))</f>
        <v>-0.85833333333333328</v>
      </c>
      <c r="S112" s="116"/>
    </row>
    <row r="113" spans="1:20" x14ac:dyDescent="0.3">
      <c r="A113" s="119"/>
      <c r="B113" s="119"/>
      <c r="C113" s="113"/>
      <c r="D113" s="113"/>
      <c r="E113" s="113"/>
      <c r="F113" s="22" t="s">
        <v>45</v>
      </c>
      <c r="G113" s="20">
        <v>0</v>
      </c>
      <c r="H113" s="22">
        <v>0.35</v>
      </c>
      <c r="I113" s="21">
        <v>0.09</v>
      </c>
      <c r="J113" s="45" t="str">
        <f t="shared" si="24"/>
        <v>Pass</v>
      </c>
      <c r="K113" s="25"/>
      <c r="L113" s="113"/>
      <c r="M113" s="21"/>
      <c r="N113" s="45" t="str">
        <f t="shared" si="25"/>
        <v>Pass</v>
      </c>
      <c r="O113" s="25"/>
      <c r="P113" s="20">
        <f t="shared" si="26"/>
        <v>0.09</v>
      </c>
      <c r="Q113" s="41">
        <f t="shared" si="27"/>
        <v>-1</v>
      </c>
      <c r="R113" s="41">
        <f t="shared" ref="R113:R121" si="38">P113/(H113-G113)</f>
        <v>0.25714285714285717</v>
      </c>
      <c r="S113" s="116"/>
      <c r="T113" s="29" t="s">
        <v>46</v>
      </c>
    </row>
    <row r="114" spans="1:20" x14ac:dyDescent="0.3">
      <c r="A114" s="120"/>
      <c r="B114" s="120"/>
      <c r="C114" s="114"/>
      <c r="D114" s="114"/>
      <c r="E114" s="114"/>
      <c r="F114" s="22" t="s">
        <v>61</v>
      </c>
      <c r="G114" s="27">
        <v>0.08</v>
      </c>
      <c r="H114" s="22">
        <v>0.15</v>
      </c>
      <c r="I114" s="32">
        <v>0.12</v>
      </c>
      <c r="J114" s="46" t="str">
        <f t="shared" si="24"/>
        <v>Pass</v>
      </c>
      <c r="K114" s="33"/>
      <c r="L114" s="114"/>
      <c r="M114" s="32"/>
      <c r="N114" s="45" t="str">
        <f t="shared" si="25"/>
        <v>Fail</v>
      </c>
      <c r="O114" s="33"/>
      <c r="P114" s="31">
        <f t="shared" si="26"/>
        <v>0.12</v>
      </c>
      <c r="Q114" s="42">
        <f t="shared" si="27"/>
        <v>-1</v>
      </c>
      <c r="R114" s="42">
        <f t="shared" si="38"/>
        <v>1.7142857142857144</v>
      </c>
      <c r="S114" s="117"/>
      <c r="T114" s="43">
        <f t="shared" ref="T114" si="39">AVERAGE(Q105:Q114)</f>
        <v>-1</v>
      </c>
    </row>
    <row r="115" spans="1:20" x14ac:dyDescent="0.3">
      <c r="A115" s="118">
        <v>12</v>
      </c>
      <c r="B115" s="118">
        <v>800086</v>
      </c>
      <c r="C115" s="112" t="s">
        <v>88</v>
      </c>
      <c r="D115" s="112" t="s">
        <v>62</v>
      </c>
      <c r="E115" s="112" t="s">
        <v>87</v>
      </c>
      <c r="F115" s="34" t="s">
        <v>38</v>
      </c>
      <c r="G115" s="34">
        <v>0.45</v>
      </c>
      <c r="H115" s="34">
        <v>0.5</v>
      </c>
      <c r="I115" s="35">
        <v>0.46</v>
      </c>
      <c r="J115" s="44" t="str">
        <f t="shared" si="24"/>
        <v>Pass</v>
      </c>
      <c r="K115" s="36"/>
      <c r="L115" s="112"/>
      <c r="M115" s="35"/>
      <c r="N115" s="44" t="str">
        <f t="shared" si="25"/>
        <v>Fail</v>
      </c>
      <c r="O115" s="36"/>
      <c r="P115" s="37">
        <f t="shared" si="26"/>
        <v>0.46</v>
      </c>
      <c r="Q115" s="40">
        <f t="shared" si="27"/>
        <v>-1</v>
      </c>
      <c r="R115" s="40">
        <f t="shared" si="38"/>
        <v>9.2000000000000028</v>
      </c>
      <c r="S115" s="115"/>
    </row>
    <row r="116" spans="1:20" x14ac:dyDescent="0.3">
      <c r="A116" s="119"/>
      <c r="B116" s="119"/>
      <c r="C116" s="113"/>
      <c r="D116" s="113"/>
      <c r="E116" s="113"/>
      <c r="F116" s="22" t="s">
        <v>39</v>
      </c>
      <c r="G116" s="22">
        <v>0.6</v>
      </c>
      <c r="H116" s="22">
        <v>0.9</v>
      </c>
      <c r="I116" s="21">
        <v>0.8</v>
      </c>
      <c r="J116" s="45" t="str">
        <f t="shared" si="24"/>
        <v>Pass</v>
      </c>
      <c r="K116" s="25"/>
      <c r="L116" s="113"/>
      <c r="M116" s="21"/>
      <c r="N116" s="45" t="str">
        <f t="shared" si="25"/>
        <v>Fail</v>
      </c>
      <c r="O116" s="25"/>
      <c r="P116" s="20">
        <f t="shared" si="26"/>
        <v>0.8</v>
      </c>
      <c r="Q116" s="41">
        <f t="shared" si="27"/>
        <v>-1</v>
      </c>
      <c r="R116" s="41">
        <f t="shared" si="38"/>
        <v>2.6666666666666665</v>
      </c>
      <c r="S116" s="116"/>
    </row>
    <row r="117" spans="1:20" x14ac:dyDescent="0.3">
      <c r="A117" s="119"/>
      <c r="B117" s="119"/>
      <c r="C117" s="113"/>
      <c r="D117" s="113"/>
      <c r="E117" s="113"/>
      <c r="F117" s="22" t="s">
        <v>40</v>
      </c>
      <c r="G117" s="22">
        <v>0.15</v>
      </c>
      <c r="H117" s="22">
        <v>0.3</v>
      </c>
      <c r="I117" s="21">
        <v>0.3</v>
      </c>
      <c r="J117" s="45" t="str">
        <f t="shared" si="24"/>
        <v>Pass</v>
      </c>
      <c r="K117" s="25"/>
      <c r="L117" s="113"/>
      <c r="M117" s="21"/>
      <c r="N117" s="45" t="str">
        <f t="shared" si="25"/>
        <v>Fail</v>
      </c>
      <c r="O117" s="25"/>
      <c r="P117" s="20">
        <f t="shared" si="26"/>
        <v>0.3</v>
      </c>
      <c r="Q117" s="41">
        <f t="shared" si="27"/>
        <v>-1</v>
      </c>
      <c r="R117" s="41">
        <f t="shared" si="38"/>
        <v>2</v>
      </c>
      <c r="S117" s="116"/>
    </row>
    <row r="118" spans="1:20" x14ac:dyDescent="0.3">
      <c r="A118" s="119"/>
      <c r="B118" s="119"/>
      <c r="C118" s="113"/>
      <c r="D118" s="113"/>
      <c r="E118" s="113"/>
      <c r="F118" s="22" t="s">
        <v>41</v>
      </c>
      <c r="G118" s="22">
        <v>0</v>
      </c>
      <c r="H118" s="22">
        <v>0.01</v>
      </c>
      <c r="I118" s="21">
        <v>1E-3</v>
      </c>
      <c r="J118" s="45" t="str">
        <f t="shared" si="24"/>
        <v>Pass</v>
      </c>
      <c r="K118" s="25"/>
      <c r="L118" s="113"/>
      <c r="M118" s="21"/>
      <c r="N118" s="45" t="str">
        <f t="shared" si="25"/>
        <v>Pass</v>
      </c>
      <c r="O118" s="25"/>
      <c r="P118" s="20">
        <f t="shared" si="26"/>
        <v>1E-3</v>
      </c>
      <c r="Q118" s="41">
        <f t="shared" si="27"/>
        <v>-1</v>
      </c>
      <c r="R118" s="41">
        <f t="shared" si="38"/>
        <v>0.1</v>
      </c>
      <c r="S118" s="116"/>
    </row>
    <row r="119" spans="1:20" x14ac:dyDescent="0.3">
      <c r="A119" s="119"/>
      <c r="B119" s="119"/>
      <c r="C119" s="113"/>
      <c r="D119" s="113"/>
      <c r="E119" s="113"/>
      <c r="F119" s="22" t="s">
        <v>42</v>
      </c>
      <c r="G119" s="22">
        <v>0</v>
      </c>
      <c r="H119" s="22">
        <v>0.01</v>
      </c>
      <c r="I119" s="68">
        <v>6.0000000000000001E-3</v>
      </c>
      <c r="J119" s="45" t="str">
        <f t="shared" si="24"/>
        <v>Pass</v>
      </c>
      <c r="K119" s="25"/>
      <c r="L119" s="113"/>
      <c r="M119" s="21"/>
      <c r="N119" s="45" t="str">
        <f t="shared" si="25"/>
        <v>Pass</v>
      </c>
      <c r="O119" s="25"/>
      <c r="P119" s="70">
        <f t="shared" si="26"/>
        <v>6.0000000000000001E-3</v>
      </c>
      <c r="Q119" s="41">
        <f t="shared" si="27"/>
        <v>-1</v>
      </c>
      <c r="R119" s="41">
        <f t="shared" si="38"/>
        <v>0.6</v>
      </c>
      <c r="S119" s="116"/>
    </row>
    <row r="120" spans="1:20" x14ac:dyDescent="0.3">
      <c r="A120" s="119"/>
      <c r="B120" s="119"/>
      <c r="C120" s="113"/>
      <c r="D120" s="113"/>
      <c r="E120" s="113"/>
      <c r="F120" s="22" t="s">
        <v>43</v>
      </c>
      <c r="G120" s="20">
        <v>0.9</v>
      </c>
      <c r="H120" s="22">
        <v>1.2</v>
      </c>
      <c r="I120" s="21">
        <v>1.08</v>
      </c>
      <c r="J120" s="45" t="str">
        <f t="shared" si="24"/>
        <v>Pass</v>
      </c>
      <c r="K120" s="25"/>
      <c r="L120" s="113"/>
      <c r="M120" s="21"/>
      <c r="N120" s="45" t="str">
        <f t="shared" si="25"/>
        <v>Fail</v>
      </c>
      <c r="O120" s="25"/>
      <c r="P120" s="20">
        <f t="shared" si="26"/>
        <v>1.08</v>
      </c>
      <c r="Q120" s="41">
        <f t="shared" si="27"/>
        <v>-1</v>
      </c>
      <c r="R120" s="41">
        <f t="shared" si="38"/>
        <v>3.600000000000001</v>
      </c>
      <c r="S120" s="116"/>
    </row>
    <row r="121" spans="1:20" x14ac:dyDescent="0.3">
      <c r="A121" s="119"/>
      <c r="B121" s="119"/>
      <c r="C121" s="113"/>
      <c r="D121" s="113"/>
      <c r="E121" s="113"/>
      <c r="F121" s="22" t="s">
        <v>44</v>
      </c>
      <c r="G121" s="20">
        <v>0.4</v>
      </c>
      <c r="H121" s="22">
        <v>0.7</v>
      </c>
      <c r="I121" s="21">
        <v>0.56000000000000005</v>
      </c>
      <c r="J121" s="45" t="str">
        <f t="shared" si="24"/>
        <v>Pass</v>
      </c>
      <c r="K121" s="25"/>
      <c r="L121" s="113"/>
      <c r="M121" s="21"/>
      <c r="N121" s="45" t="str">
        <f t="shared" si="25"/>
        <v>Fail</v>
      </c>
      <c r="O121" s="25"/>
      <c r="P121" s="20">
        <f t="shared" si="26"/>
        <v>0.56000000000000005</v>
      </c>
      <c r="Q121" s="41">
        <f t="shared" si="27"/>
        <v>-1</v>
      </c>
      <c r="R121" s="41">
        <f t="shared" si="38"/>
        <v>1.8666666666666674</v>
      </c>
      <c r="S121" s="116"/>
    </row>
    <row r="122" spans="1:20" x14ac:dyDescent="0.3">
      <c r="A122" s="119"/>
      <c r="B122" s="119"/>
      <c r="C122" s="113"/>
      <c r="D122" s="113"/>
      <c r="E122" s="113"/>
      <c r="F122" s="22" t="s">
        <v>47</v>
      </c>
      <c r="G122" s="27">
        <v>0.9</v>
      </c>
      <c r="H122" s="22">
        <v>1.1000000000000001</v>
      </c>
      <c r="I122" s="21">
        <v>1</v>
      </c>
      <c r="J122" s="45" t="str">
        <f t="shared" si="24"/>
        <v>Pass</v>
      </c>
      <c r="K122" s="25"/>
      <c r="L122" s="113"/>
      <c r="M122" s="21"/>
      <c r="N122" s="45" t="str">
        <f t="shared" si="25"/>
        <v>Fail</v>
      </c>
      <c r="O122" s="25"/>
      <c r="P122" s="20">
        <f t="shared" si="26"/>
        <v>1</v>
      </c>
      <c r="Q122" s="41">
        <f t="shared" si="27"/>
        <v>-1</v>
      </c>
      <c r="R122" s="41">
        <f t="shared" ref="R122" si="40">P122/(H122-(I115*5))</f>
        <v>-0.83333333333333326</v>
      </c>
      <c r="S122" s="116"/>
    </row>
    <row r="123" spans="1:20" x14ac:dyDescent="0.3">
      <c r="A123" s="119"/>
      <c r="B123" s="119"/>
      <c r="C123" s="113"/>
      <c r="D123" s="113"/>
      <c r="E123" s="113"/>
      <c r="F123" s="22" t="s">
        <v>45</v>
      </c>
      <c r="G123" s="20">
        <v>0</v>
      </c>
      <c r="H123" s="22">
        <v>0.35</v>
      </c>
      <c r="I123" s="21">
        <v>0.09</v>
      </c>
      <c r="J123" s="45" t="str">
        <f t="shared" si="24"/>
        <v>Pass</v>
      </c>
      <c r="K123" s="25"/>
      <c r="L123" s="113"/>
      <c r="M123" s="21"/>
      <c r="N123" s="45" t="str">
        <f t="shared" si="25"/>
        <v>Pass</v>
      </c>
      <c r="O123" s="25"/>
      <c r="P123" s="20">
        <f t="shared" si="26"/>
        <v>0.09</v>
      </c>
      <c r="Q123" s="41">
        <f t="shared" si="27"/>
        <v>-1</v>
      </c>
      <c r="R123" s="41">
        <f t="shared" ref="R123:R131" si="41">P123/(H123-G123)</f>
        <v>0.25714285714285717</v>
      </c>
      <c r="S123" s="116"/>
      <c r="T123" s="29" t="s">
        <v>46</v>
      </c>
    </row>
    <row r="124" spans="1:20" x14ac:dyDescent="0.3">
      <c r="A124" s="120"/>
      <c r="B124" s="120"/>
      <c r="C124" s="114"/>
      <c r="D124" s="114"/>
      <c r="E124" s="114"/>
      <c r="F124" s="22" t="s">
        <v>61</v>
      </c>
      <c r="G124" s="27">
        <v>0.08</v>
      </c>
      <c r="H124" s="22">
        <v>0.15</v>
      </c>
      <c r="I124" s="32">
        <v>0.12</v>
      </c>
      <c r="J124" s="46" t="str">
        <f t="shared" si="24"/>
        <v>Pass</v>
      </c>
      <c r="K124" s="33"/>
      <c r="L124" s="114"/>
      <c r="M124" s="32"/>
      <c r="N124" s="45" t="str">
        <f t="shared" si="25"/>
        <v>Fail</v>
      </c>
      <c r="O124" s="33"/>
      <c r="P124" s="31">
        <f t="shared" si="26"/>
        <v>0.12</v>
      </c>
      <c r="Q124" s="42">
        <f t="shared" si="27"/>
        <v>-1</v>
      </c>
      <c r="R124" s="42">
        <f t="shared" si="41"/>
        <v>1.7142857142857144</v>
      </c>
      <c r="S124" s="117"/>
      <c r="T124" s="43">
        <f t="shared" ref="T124" si="42">AVERAGE(Q115:Q124)</f>
        <v>-1</v>
      </c>
    </row>
    <row r="125" spans="1:20" x14ac:dyDescent="0.3">
      <c r="A125" s="118">
        <v>13</v>
      </c>
      <c r="B125" s="118">
        <v>800087</v>
      </c>
      <c r="C125" s="112" t="s">
        <v>89</v>
      </c>
      <c r="D125" s="112" t="s">
        <v>62</v>
      </c>
      <c r="E125" s="112" t="s">
        <v>90</v>
      </c>
      <c r="F125" s="34" t="s">
        <v>38</v>
      </c>
      <c r="G125" s="34">
        <v>0.45</v>
      </c>
      <c r="H125" s="34">
        <v>0.5</v>
      </c>
      <c r="I125" s="35">
        <v>0.49</v>
      </c>
      <c r="J125" s="44" t="str">
        <f t="shared" si="24"/>
        <v>Pass</v>
      </c>
      <c r="K125" s="36"/>
      <c r="L125" s="112"/>
      <c r="M125" s="35"/>
      <c r="N125" s="44" t="str">
        <f t="shared" si="25"/>
        <v>Fail</v>
      </c>
      <c r="O125" s="36"/>
      <c r="P125" s="37">
        <f t="shared" si="26"/>
        <v>0.49</v>
      </c>
      <c r="Q125" s="40">
        <f t="shared" si="27"/>
        <v>-1</v>
      </c>
      <c r="R125" s="40">
        <f t="shared" si="41"/>
        <v>9.8000000000000025</v>
      </c>
      <c r="S125" s="115"/>
    </row>
    <row r="126" spans="1:20" x14ac:dyDescent="0.3">
      <c r="A126" s="119"/>
      <c r="B126" s="119"/>
      <c r="C126" s="113"/>
      <c r="D126" s="113"/>
      <c r="E126" s="113"/>
      <c r="F126" s="22" t="s">
        <v>39</v>
      </c>
      <c r="G126" s="22">
        <v>0.6</v>
      </c>
      <c r="H126" s="22">
        <v>0.9</v>
      </c>
      <c r="I126" s="21">
        <v>0.84</v>
      </c>
      <c r="J126" s="45" t="str">
        <f t="shared" si="24"/>
        <v>Pass</v>
      </c>
      <c r="K126" s="25"/>
      <c r="L126" s="113"/>
      <c r="M126" s="21"/>
      <c r="N126" s="45" t="str">
        <f t="shared" si="25"/>
        <v>Fail</v>
      </c>
      <c r="O126" s="25"/>
      <c r="P126" s="20">
        <f t="shared" si="26"/>
        <v>0.84</v>
      </c>
      <c r="Q126" s="41">
        <f t="shared" si="27"/>
        <v>-1</v>
      </c>
      <c r="R126" s="41">
        <f t="shared" si="41"/>
        <v>2.7999999999999994</v>
      </c>
      <c r="S126" s="116"/>
    </row>
    <row r="127" spans="1:20" x14ac:dyDescent="0.3">
      <c r="A127" s="119"/>
      <c r="B127" s="119"/>
      <c r="C127" s="113"/>
      <c r="D127" s="113"/>
      <c r="E127" s="113"/>
      <c r="F127" s="22" t="s">
        <v>40</v>
      </c>
      <c r="G127" s="22">
        <v>0.15</v>
      </c>
      <c r="H127" s="22">
        <v>0.3</v>
      </c>
      <c r="I127" s="21">
        <v>0.3</v>
      </c>
      <c r="J127" s="45" t="str">
        <f t="shared" si="24"/>
        <v>Pass</v>
      </c>
      <c r="K127" s="25"/>
      <c r="L127" s="113"/>
      <c r="M127" s="21"/>
      <c r="N127" s="45" t="str">
        <f t="shared" si="25"/>
        <v>Fail</v>
      </c>
      <c r="O127" s="25"/>
      <c r="P127" s="20">
        <f t="shared" si="26"/>
        <v>0.3</v>
      </c>
      <c r="Q127" s="41">
        <f t="shared" si="27"/>
        <v>-1</v>
      </c>
      <c r="R127" s="41">
        <f t="shared" si="41"/>
        <v>2</v>
      </c>
      <c r="S127" s="116"/>
    </row>
    <row r="128" spans="1:20" x14ac:dyDescent="0.3">
      <c r="A128" s="119"/>
      <c r="B128" s="119"/>
      <c r="C128" s="113"/>
      <c r="D128" s="113"/>
      <c r="E128" s="113"/>
      <c r="F128" s="22" t="s">
        <v>41</v>
      </c>
      <c r="G128" s="22">
        <v>0</v>
      </c>
      <c r="H128" s="22">
        <v>0.01</v>
      </c>
      <c r="I128" s="21">
        <v>2E-3</v>
      </c>
      <c r="J128" s="45" t="str">
        <f t="shared" si="24"/>
        <v>Pass</v>
      </c>
      <c r="K128" s="25"/>
      <c r="L128" s="113"/>
      <c r="M128" s="21"/>
      <c r="N128" s="45" t="str">
        <f t="shared" si="25"/>
        <v>Pass</v>
      </c>
      <c r="O128" s="25"/>
      <c r="P128" s="20">
        <f t="shared" si="26"/>
        <v>2E-3</v>
      </c>
      <c r="Q128" s="41">
        <f t="shared" si="27"/>
        <v>-1</v>
      </c>
      <c r="R128" s="41">
        <f t="shared" si="41"/>
        <v>0.2</v>
      </c>
      <c r="S128" s="116"/>
    </row>
    <row r="129" spans="1:20" x14ac:dyDescent="0.3">
      <c r="A129" s="119"/>
      <c r="B129" s="119"/>
      <c r="C129" s="113"/>
      <c r="D129" s="113"/>
      <c r="E129" s="113"/>
      <c r="F129" s="22" t="s">
        <v>42</v>
      </c>
      <c r="G129" s="22">
        <v>0</v>
      </c>
      <c r="H129" s="22">
        <v>0.01</v>
      </c>
      <c r="I129" s="68">
        <v>8.0000000000000002E-3</v>
      </c>
      <c r="J129" s="45" t="str">
        <f t="shared" si="24"/>
        <v>Pass</v>
      </c>
      <c r="K129" s="25"/>
      <c r="L129" s="113"/>
      <c r="M129" s="21"/>
      <c r="N129" s="45" t="str">
        <f t="shared" si="25"/>
        <v>Pass</v>
      </c>
      <c r="O129" s="25"/>
      <c r="P129" s="70">
        <f t="shared" si="26"/>
        <v>8.0000000000000002E-3</v>
      </c>
      <c r="Q129" s="41">
        <f t="shared" si="27"/>
        <v>-1</v>
      </c>
      <c r="R129" s="41">
        <f t="shared" si="41"/>
        <v>0.8</v>
      </c>
      <c r="S129" s="116"/>
    </row>
    <row r="130" spans="1:20" x14ac:dyDescent="0.3">
      <c r="A130" s="119"/>
      <c r="B130" s="119"/>
      <c r="C130" s="113"/>
      <c r="D130" s="113"/>
      <c r="E130" s="113"/>
      <c r="F130" s="22" t="s">
        <v>43</v>
      </c>
      <c r="G130" s="20">
        <v>0.9</v>
      </c>
      <c r="H130" s="22">
        <v>1.2</v>
      </c>
      <c r="I130" s="21">
        <v>1.07</v>
      </c>
      <c r="J130" s="45" t="str">
        <f t="shared" si="24"/>
        <v>Pass</v>
      </c>
      <c r="K130" s="25"/>
      <c r="L130" s="113"/>
      <c r="M130" s="21"/>
      <c r="N130" s="45" t="str">
        <f t="shared" si="25"/>
        <v>Fail</v>
      </c>
      <c r="O130" s="25"/>
      <c r="P130" s="20">
        <f t="shared" si="26"/>
        <v>1.07</v>
      </c>
      <c r="Q130" s="41">
        <f t="shared" si="27"/>
        <v>-1</v>
      </c>
      <c r="R130" s="41">
        <f t="shared" si="41"/>
        <v>3.5666666666666678</v>
      </c>
      <c r="S130" s="116"/>
    </row>
    <row r="131" spans="1:20" x14ac:dyDescent="0.3">
      <c r="A131" s="119"/>
      <c r="B131" s="119"/>
      <c r="C131" s="113"/>
      <c r="D131" s="113"/>
      <c r="E131" s="113"/>
      <c r="F131" s="22" t="s">
        <v>44</v>
      </c>
      <c r="G131" s="20">
        <v>0.4</v>
      </c>
      <c r="H131" s="22">
        <v>0.7</v>
      </c>
      <c r="I131" s="21">
        <v>0.56000000000000005</v>
      </c>
      <c r="J131" s="45" t="str">
        <f t="shared" si="24"/>
        <v>Pass</v>
      </c>
      <c r="K131" s="25"/>
      <c r="L131" s="113"/>
      <c r="M131" s="21"/>
      <c r="N131" s="45" t="str">
        <f t="shared" si="25"/>
        <v>Fail</v>
      </c>
      <c r="O131" s="25"/>
      <c r="P131" s="20">
        <f t="shared" si="26"/>
        <v>0.56000000000000005</v>
      </c>
      <c r="Q131" s="41">
        <f t="shared" si="27"/>
        <v>-1</v>
      </c>
      <c r="R131" s="41">
        <f t="shared" si="41"/>
        <v>1.8666666666666674</v>
      </c>
      <c r="S131" s="116"/>
    </row>
    <row r="132" spans="1:20" x14ac:dyDescent="0.3">
      <c r="A132" s="119"/>
      <c r="B132" s="119"/>
      <c r="C132" s="113"/>
      <c r="D132" s="113"/>
      <c r="E132" s="113"/>
      <c r="F132" s="22" t="s">
        <v>47</v>
      </c>
      <c r="G132" s="27">
        <v>0.9</v>
      </c>
      <c r="H132" s="22">
        <v>1.1000000000000001</v>
      </c>
      <c r="I132" s="21">
        <v>1</v>
      </c>
      <c r="J132" s="45" t="str">
        <f t="shared" si="24"/>
        <v>Pass</v>
      </c>
      <c r="K132" s="25"/>
      <c r="L132" s="113"/>
      <c r="M132" s="21"/>
      <c r="N132" s="45" t="str">
        <f t="shared" si="25"/>
        <v>Fail</v>
      </c>
      <c r="O132" s="25"/>
      <c r="P132" s="20">
        <f t="shared" si="26"/>
        <v>1</v>
      </c>
      <c r="Q132" s="41">
        <f t="shared" si="27"/>
        <v>-1</v>
      </c>
      <c r="R132" s="41">
        <f t="shared" ref="R132" si="43">P132/(H132-(I125*5))</f>
        <v>-0.7407407407407407</v>
      </c>
      <c r="S132" s="116"/>
    </row>
    <row r="133" spans="1:20" x14ac:dyDescent="0.3">
      <c r="A133" s="119"/>
      <c r="B133" s="119"/>
      <c r="C133" s="113"/>
      <c r="D133" s="113"/>
      <c r="E133" s="113"/>
      <c r="F133" s="22" t="s">
        <v>45</v>
      </c>
      <c r="G133" s="20">
        <v>0</v>
      </c>
      <c r="H133" s="22">
        <v>0.35</v>
      </c>
      <c r="I133" s="21">
        <v>0.09</v>
      </c>
      <c r="J133" s="45" t="str">
        <f t="shared" si="24"/>
        <v>Pass</v>
      </c>
      <c r="K133" s="25"/>
      <c r="L133" s="113"/>
      <c r="M133" s="21"/>
      <c r="N133" s="45" t="str">
        <f t="shared" si="25"/>
        <v>Pass</v>
      </c>
      <c r="O133" s="25"/>
      <c r="P133" s="20">
        <f t="shared" si="26"/>
        <v>0.09</v>
      </c>
      <c r="Q133" s="41">
        <f t="shared" si="27"/>
        <v>-1</v>
      </c>
      <c r="R133" s="41">
        <f t="shared" ref="R133:R141" si="44">P133/(H133-G133)</f>
        <v>0.25714285714285717</v>
      </c>
      <c r="S133" s="116"/>
      <c r="T133" s="29" t="s">
        <v>46</v>
      </c>
    </row>
    <row r="134" spans="1:20" x14ac:dyDescent="0.3">
      <c r="A134" s="120"/>
      <c r="B134" s="120"/>
      <c r="C134" s="114"/>
      <c r="D134" s="114"/>
      <c r="E134" s="114"/>
      <c r="F134" s="22" t="s">
        <v>61</v>
      </c>
      <c r="G134" s="27">
        <v>0.08</v>
      </c>
      <c r="H134" s="22">
        <v>0.15</v>
      </c>
      <c r="I134" s="32">
        <v>0.12</v>
      </c>
      <c r="J134" s="46" t="str">
        <f t="shared" si="24"/>
        <v>Pass</v>
      </c>
      <c r="K134" s="33"/>
      <c r="L134" s="114"/>
      <c r="M134" s="32"/>
      <c r="N134" s="45" t="str">
        <f t="shared" si="25"/>
        <v>Fail</v>
      </c>
      <c r="O134" s="33"/>
      <c r="P134" s="31">
        <f t="shared" si="26"/>
        <v>0.12</v>
      </c>
      <c r="Q134" s="42">
        <f t="shared" si="27"/>
        <v>-1</v>
      </c>
      <c r="R134" s="42">
        <f t="shared" si="44"/>
        <v>1.7142857142857144</v>
      </c>
      <c r="S134" s="117"/>
      <c r="T134" s="43">
        <f t="shared" ref="T134" si="45">AVERAGE(Q125:Q134)</f>
        <v>-1</v>
      </c>
    </row>
    <row r="135" spans="1:20" x14ac:dyDescent="0.3">
      <c r="A135" s="118">
        <v>14</v>
      </c>
      <c r="B135" s="118">
        <v>800091</v>
      </c>
      <c r="C135" s="112" t="s">
        <v>91</v>
      </c>
      <c r="D135" s="112" t="s">
        <v>62</v>
      </c>
      <c r="E135" s="112" t="s">
        <v>92</v>
      </c>
      <c r="F135" s="34" t="s">
        <v>38</v>
      </c>
      <c r="G135" s="34">
        <v>0.45</v>
      </c>
      <c r="H135" s="34">
        <v>0.5</v>
      </c>
      <c r="I135" s="35">
        <v>0.45</v>
      </c>
      <c r="J135" s="44" t="str">
        <f t="shared" si="24"/>
        <v>Pass</v>
      </c>
      <c r="K135" s="36"/>
      <c r="L135" s="112"/>
      <c r="M135" s="35"/>
      <c r="N135" s="44" t="str">
        <f t="shared" si="25"/>
        <v>Fail</v>
      </c>
      <c r="O135" s="36"/>
      <c r="P135" s="37">
        <f t="shared" si="26"/>
        <v>0.45</v>
      </c>
      <c r="Q135" s="40">
        <f t="shared" si="27"/>
        <v>-1</v>
      </c>
      <c r="R135" s="40">
        <f t="shared" si="44"/>
        <v>9.0000000000000018</v>
      </c>
      <c r="S135" s="115"/>
    </row>
    <row r="136" spans="1:20" x14ac:dyDescent="0.3">
      <c r="A136" s="119"/>
      <c r="B136" s="119"/>
      <c r="C136" s="113"/>
      <c r="D136" s="113"/>
      <c r="E136" s="113"/>
      <c r="F136" s="22" t="s">
        <v>39</v>
      </c>
      <c r="G136" s="22">
        <v>0.6</v>
      </c>
      <c r="H136" s="22">
        <v>0.9</v>
      </c>
      <c r="I136" s="21">
        <v>0.81</v>
      </c>
      <c r="J136" s="45" t="str">
        <f t="shared" si="24"/>
        <v>Pass</v>
      </c>
      <c r="K136" s="25"/>
      <c r="L136" s="113"/>
      <c r="M136" s="21"/>
      <c r="N136" s="45" t="str">
        <f t="shared" si="25"/>
        <v>Fail</v>
      </c>
      <c r="O136" s="25"/>
      <c r="P136" s="20">
        <f t="shared" si="26"/>
        <v>0.81</v>
      </c>
      <c r="Q136" s="41">
        <f t="shared" si="27"/>
        <v>-1</v>
      </c>
      <c r="R136" s="41">
        <f t="shared" si="44"/>
        <v>2.6999999999999997</v>
      </c>
      <c r="S136" s="116"/>
    </row>
    <row r="137" spans="1:20" x14ac:dyDescent="0.3">
      <c r="A137" s="119"/>
      <c r="B137" s="119"/>
      <c r="C137" s="113"/>
      <c r="D137" s="113"/>
      <c r="E137" s="113"/>
      <c r="F137" s="22" t="s">
        <v>40</v>
      </c>
      <c r="G137" s="22">
        <v>0.15</v>
      </c>
      <c r="H137" s="22">
        <v>0.3</v>
      </c>
      <c r="I137" s="21">
        <v>0.24</v>
      </c>
      <c r="J137" s="45" t="str">
        <f t="shared" si="24"/>
        <v>Pass</v>
      </c>
      <c r="K137" s="25"/>
      <c r="L137" s="113"/>
      <c r="M137" s="21"/>
      <c r="N137" s="45" t="str">
        <f t="shared" si="25"/>
        <v>Fail</v>
      </c>
      <c r="O137" s="25"/>
      <c r="P137" s="20">
        <f t="shared" si="26"/>
        <v>0.24</v>
      </c>
      <c r="Q137" s="41">
        <f t="shared" si="27"/>
        <v>-1</v>
      </c>
      <c r="R137" s="41">
        <f t="shared" si="44"/>
        <v>1.6</v>
      </c>
      <c r="S137" s="116"/>
    </row>
    <row r="138" spans="1:20" x14ac:dyDescent="0.3">
      <c r="A138" s="119"/>
      <c r="B138" s="119"/>
      <c r="C138" s="113"/>
      <c r="D138" s="113"/>
      <c r="E138" s="113"/>
      <c r="F138" s="22" t="s">
        <v>41</v>
      </c>
      <c r="G138" s="22">
        <v>0</v>
      </c>
      <c r="H138" s="22">
        <v>0.01</v>
      </c>
      <c r="I138" s="21">
        <v>1E-3</v>
      </c>
      <c r="J138" s="45" t="str">
        <f t="shared" si="24"/>
        <v>Pass</v>
      </c>
      <c r="K138" s="25"/>
      <c r="L138" s="113"/>
      <c r="M138" s="21"/>
      <c r="N138" s="45" t="str">
        <f t="shared" si="25"/>
        <v>Pass</v>
      </c>
      <c r="O138" s="25"/>
      <c r="P138" s="20">
        <f t="shared" si="26"/>
        <v>1E-3</v>
      </c>
      <c r="Q138" s="41">
        <f t="shared" si="27"/>
        <v>-1</v>
      </c>
      <c r="R138" s="41">
        <f t="shared" si="44"/>
        <v>0.1</v>
      </c>
      <c r="S138" s="116"/>
    </row>
    <row r="139" spans="1:20" x14ac:dyDescent="0.3">
      <c r="A139" s="119"/>
      <c r="B139" s="119"/>
      <c r="C139" s="113"/>
      <c r="D139" s="113"/>
      <c r="E139" s="113"/>
      <c r="F139" s="22" t="s">
        <v>42</v>
      </c>
      <c r="G139" s="22">
        <v>0</v>
      </c>
      <c r="H139" s="22">
        <v>0.01</v>
      </c>
      <c r="I139" s="68">
        <v>0.01</v>
      </c>
      <c r="J139" s="45" t="str">
        <f t="shared" si="24"/>
        <v>Pass</v>
      </c>
      <c r="K139" s="25"/>
      <c r="L139" s="113"/>
      <c r="M139" s="21"/>
      <c r="N139" s="45" t="str">
        <f t="shared" si="25"/>
        <v>Pass</v>
      </c>
      <c r="O139" s="25"/>
      <c r="P139" s="70">
        <f t="shared" si="26"/>
        <v>0.01</v>
      </c>
      <c r="Q139" s="41">
        <f t="shared" si="27"/>
        <v>-1</v>
      </c>
      <c r="R139" s="41">
        <f t="shared" si="44"/>
        <v>1</v>
      </c>
      <c r="S139" s="116"/>
    </row>
    <row r="140" spans="1:20" x14ac:dyDescent="0.3">
      <c r="A140" s="119"/>
      <c r="B140" s="119"/>
      <c r="C140" s="113"/>
      <c r="D140" s="113"/>
      <c r="E140" s="113"/>
      <c r="F140" s="22" t="s">
        <v>43</v>
      </c>
      <c r="G140" s="20">
        <v>0.9</v>
      </c>
      <c r="H140" s="22">
        <v>1.2</v>
      </c>
      <c r="I140" s="21">
        <v>1.07</v>
      </c>
      <c r="J140" s="45" t="str">
        <f t="shared" si="24"/>
        <v>Pass</v>
      </c>
      <c r="K140" s="25"/>
      <c r="L140" s="113"/>
      <c r="M140" s="21"/>
      <c r="N140" s="45" t="str">
        <f t="shared" si="25"/>
        <v>Fail</v>
      </c>
      <c r="O140" s="25"/>
      <c r="P140" s="20">
        <f t="shared" si="26"/>
        <v>1.07</v>
      </c>
      <c r="Q140" s="41">
        <f t="shared" si="27"/>
        <v>-1</v>
      </c>
      <c r="R140" s="41">
        <f t="shared" si="44"/>
        <v>3.5666666666666678</v>
      </c>
      <c r="S140" s="116"/>
    </row>
    <row r="141" spans="1:20" x14ac:dyDescent="0.3">
      <c r="A141" s="119"/>
      <c r="B141" s="119"/>
      <c r="C141" s="113"/>
      <c r="D141" s="113"/>
      <c r="E141" s="113"/>
      <c r="F141" s="22" t="s">
        <v>44</v>
      </c>
      <c r="G141" s="20">
        <v>0.4</v>
      </c>
      <c r="H141" s="22">
        <v>0.7</v>
      </c>
      <c r="I141" s="21">
        <v>0.57999999999999996</v>
      </c>
      <c r="J141" s="45" t="str">
        <f t="shared" si="24"/>
        <v>Pass</v>
      </c>
      <c r="K141" s="25"/>
      <c r="L141" s="113"/>
      <c r="M141" s="21"/>
      <c r="N141" s="45" t="str">
        <f t="shared" si="25"/>
        <v>Fail</v>
      </c>
      <c r="O141" s="25"/>
      <c r="P141" s="20">
        <f t="shared" si="26"/>
        <v>0.57999999999999996</v>
      </c>
      <c r="Q141" s="41">
        <f t="shared" si="27"/>
        <v>-1</v>
      </c>
      <c r="R141" s="41">
        <f t="shared" si="44"/>
        <v>1.9333333333333336</v>
      </c>
      <c r="S141" s="116"/>
    </row>
    <row r="142" spans="1:20" x14ac:dyDescent="0.3">
      <c r="A142" s="119"/>
      <c r="B142" s="119"/>
      <c r="C142" s="113"/>
      <c r="D142" s="113"/>
      <c r="E142" s="113"/>
      <c r="F142" s="22" t="s">
        <v>47</v>
      </c>
      <c r="G142" s="27">
        <v>0.9</v>
      </c>
      <c r="H142" s="22">
        <v>1.1000000000000001</v>
      </c>
      <c r="I142" s="21">
        <v>1</v>
      </c>
      <c r="J142" s="45" t="str">
        <f t="shared" si="24"/>
        <v>Pass</v>
      </c>
      <c r="K142" s="25"/>
      <c r="L142" s="113"/>
      <c r="M142" s="21"/>
      <c r="N142" s="45" t="str">
        <f t="shared" si="25"/>
        <v>Fail</v>
      </c>
      <c r="O142" s="25"/>
      <c r="P142" s="20">
        <f t="shared" si="26"/>
        <v>1</v>
      </c>
      <c r="Q142" s="41">
        <f t="shared" si="27"/>
        <v>-1</v>
      </c>
      <c r="R142" s="41">
        <f t="shared" ref="R142" si="46">P142/(H142-(I135*5))</f>
        <v>-0.86956521739130443</v>
      </c>
      <c r="S142" s="116"/>
    </row>
    <row r="143" spans="1:20" x14ac:dyDescent="0.3">
      <c r="A143" s="119"/>
      <c r="B143" s="119"/>
      <c r="C143" s="113"/>
      <c r="D143" s="113"/>
      <c r="E143" s="113"/>
      <c r="F143" s="22" t="s">
        <v>45</v>
      </c>
      <c r="G143" s="20">
        <v>0</v>
      </c>
      <c r="H143" s="22">
        <v>0.35</v>
      </c>
      <c r="I143" s="21">
        <v>0.13</v>
      </c>
      <c r="J143" s="45" t="str">
        <f t="shared" ref="J143:J184" si="47">IF(AND(I143&gt;=G143,I143&lt;=H143),"Pass","Fail")</f>
        <v>Pass</v>
      </c>
      <c r="K143" s="25"/>
      <c r="L143" s="113"/>
      <c r="M143" s="21"/>
      <c r="N143" s="45" t="str">
        <f t="shared" ref="N143:N184" si="48">IF(AND(M143&gt;=G143,M143&lt;=H143),"Pass","Fail")</f>
        <v>Pass</v>
      </c>
      <c r="O143" s="25"/>
      <c r="P143" s="20">
        <f t="shared" ref="P143:P184" si="49">I143-M143</f>
        <v>0.13</v>
      </c>
      <c r="Q143" s="41">
        <f t="shared" ref="Q143:Q184" si="50">((M143 - I143) / I143)</f>
        <v>-1</v>
      </c>
      <c r="R143" s="41">
        <f t="shared" ref="R143:R151" si="51">P143/(H143-G143)</f>
        <v>0.37142857142857144</v>
      </c>
      <c r="S143" s="116"/>
      <c r="T143" s="29" t="s">
        <v>46</v>
      </c>
    </row>
    <row r="144" spans="1:20" x14ac:dyDescent="0.3">
      <c r="A144" s="120"/>
      <c r="B144" s="120"/>
      <c r="C144" s="114"/>
      <c r="D144" s="114"/>
      <c r="E144" s="114"/>
      <c r="F144" s="22" t="s">
        <v>61</v>
      </c>
      <c r="G144" s="27">
        <v>0.08</v>
      </c>
      <c r="H144" s="22">
        <v>0.15</v>
      </c>
      <c r="I144" s="32">
        <v>0.11</v>
      </c>
      <c r="J144" s="46" t="str">
        <f t="shared" si="47"/>
        <v>Pass</v>
      </c>
      <c r="K144" s="33"/>
      <c r="L144" s="114"/>
      <c r="M144" s="32"/>
      <c r="N144" s="45" t="str">
        <f t="shared" si="48"/>
        <v>Fail</v>
      </c>
      <c r="O144" s="33"/>
      <c r="P144" s="31">
        <f t="shared" si="49"/>
        <v>0.11</v>
      </c>
      <c r="Q144" s="42">
        <f t="shared" si="50"/>
        <v>-1</v>
      </c>
      <c r="R144" s="42">
        <f t="shared" si="51"/>
        <v>1.5714285714285716</v>
      </c>
      <c r="S144" s="117"/>
      <c r="T144" s="43">
        <f t="shared" ref="T144" si="52">AVERAGE(Q135:Q144)</f>
        <v>-1</v>
      </c>
    </row>
    <row r="145" spans="1:20" x14ac:dyDescent="0.3">
      <c r="A145" s="118">
        <v>15</v>
      </c>
      <c r="B145" s="118">
        <v>800092</v>
      </c>
      <c r="C145" s="112" t="s">
        <v>86</v>
      </c>
      <c r="D145" s="112" t="s">
        <v>62</v>
      </c>
      <c r="E145" s="112" t="s">
        <v>93</v>
      </c>
      <c r="F145" s="34" t="s">
        <v>38</v>
      </c>
      <c r="G145" s="34">
        <v>0.45</v>
      </c>
      <c r="H145" s="34">
        <v>0.5</v>
      </c>
      <c r="I145" s="35">
        <v>0.45</v>
      </c>
      <c r="J145" s="44" t="str">
        <f t="shared" si="47"/>
        <v>Pass</v>
      </c>
      <c r="K145" s="36"/>
      <c r="L145" s="112"/>
      <c r="M145" s="35"/>
      <c r="N145" s="44" t="str">
        <f t="shared" si="48"/>
        <v>Fail</v>
      </c>
      <c r="O145" s="36"/>
      <c r="P145" s="37">
        <f t="shared" si="49"/>
        <v>0.45</v>
      </c>
      <c r="Q145" s="40">
        <f t="shared" si="50"/>
        <v>-1</v>
      </c>
      <c r="R145" s="40">
        <f t="shared" si="51"/>
        <v>9.0000000000000018</v>
      </c>
      <c r="S145" s="115"/>
    </row>
    <row r="146" spans="1:20" x14ac:dyDescent="0.3">
      <c r="A146" s="119"/>
      <c r="B146" s="119"/>
      <c r="C146" s="113"/>
      <c r="D146" s="113"/>
      <c r="E146" s="113"/>
      <c r="F146" s="22" t="s">
        <v>39</v>
      </c>
      <c r="G146" s="22">
        <v>0.6</v>
      </c>
      <c r="H146" s="22">
        <v>0.9</v>
      </c>
      <c r="I146" s="21">
        <v>0.78</v>
      </c>
      <c r="J146" s="45" t="str">
        <f t="shared" si="47"/>
        <v>Pass</v>
      </c>
      <c r="K146" s="25"/>
      <c r="L146" s="113"/>
      <c r="M146" s="21"/>
      <c r="N146" s="45" t="str">
        <f t="shared" si="48"/>
        <v>Fail</v>
      </c>
      <c r="O146" s="25"/>
      <c r="P146" s="20">
        <f t="shared" si="49"/>
        <v>0.78</v>
      </c>
      <c r="Q146" s="41">
        <f t="shared" si="50"/>
        <v>-1</v>
      </c>
      <c r="R146" s="41">
        <f t="shared" si="51"/>
        <v>2.5999999999999996</v>
      </c>
      <c r="S146" s="116"/>
    </row>
    <row r="147" spans="1:20" x14ac:dyDescent="0.3">
      <c r="A147" s="119"/>
      <c r="B147" s="119"/>
      <c r="C147" s="113"/>
      <c r="D147" s="113"/>
      <c r="E147" s="113"/>
      <c r="F147" s="22" t="s">
        <v>40</v>
      </c>
      <c r="G147" s="22">
        <v>0.15</v>
      </c>
      <c r="H147" s="22">
        <v>0.3</v>
      </c>
      <c r="I147" s="21">
        <v>0.28999999999999998</v>
      </c>
      <c r="J147" s="45" t="str">
        <f t="shared" si="47"/>
        <v>Pass</v>
      </c>
      <c r="K147" s="25"/>
      <c r="L147" s="113"/>
      <c r="M147" s="21"/>
      <c r="N147" s="45" t="str">
        <f t="shared" si="48"/>
        <v>Fail</v>
      </c>
      <c r="O147" s="25"/>
      <c r="P147" s="20">
        <f t="shared" si="49"/>
        <v>0.28999999999999998</v>
      </c>
      <c r="Q147" s="41">
        <f t="shared" si="50"/>
        <v>-1</v>
      </c>
      <c r="R147" s="41">
        <f t="shared" si="51"/>
        <v>1.9333333333333333</v>
      </c>
      <c r="S147" s="116"/>
    </row>
    <row r="148" spans="1:20" x14ac:dyDescent="0.3">
      <c r="A148" s="119"/>
      <c r="B148" s="119"/>
      <c r="C148" s="113"/>
      <c r="D148" s="113"/>
      <c r="E148" s="113"/>
      <c r="F148" s="22" t="s">
        <v>41</v>
      </c>
      <c r="G148" s="22">
        <v>0</v>
      </c>
      <c r="H148" s="22">
        <v>0.01</v>
      </c>
      <c r="I148" s="21">
        <v>2E-3</v>
      </c>
      <c r="J148" s="45" t="str">
        <f t="shared" si="47"/>
        <v>Pass</v>
      </c>
      <c r="K148" s="25"/>
      <c r="L148" s="113"/>
      <c r="M148" s="21"/>
      <c r="N148" s="45" t="str">
        <f t="shared" si="48"/>
        <v>Pass</v>
      </c>
      <c r="O148" s="25"/>
      <c r="P148" s="20">
        <f t="shared" si="49"/>
        <v>2E-3</v>
      </c>
      <c r="Q148" s="41">
        <f t="shared" si="50"/>
        <v>-1</v>
      </c>
      <c r="R148" s="41">
        <f t="shared" si="51"/>
        <v>0.2</v>
      </c>
      <c r="S148" s="116"/>
    </row>
    <row r="149" spans="1:20" x14ac:dyDescent="0.3">
      <c r="A149" s="119"/>
      <c r="B149" s="119"/>
      <c r="C149" s="113"/>
      <c r="D149" s="113"/>
      <c r="E149" s="113"/>
      <c r="F149" s="22" t="s">
        <v>42</v>
      </c>
      <c r="G149" s="22">
        <v>0</v>
      </c>
      <c r="H149" s="22">
        <v>0.01</v>
      </c>
      <c r="I149" s="68">
        <v>7.0000000000000001E-3</v>
      </c>
      <c r="J149" s="45" t="str">
        <f t="shared" si="47"/>
        <v>Pass</v>
      </c>
      <c r="K149" s="25"/>
      <c r="L149" s="113"/>
      <c r="M149" s="21"/>
      <c r="N149" s="45" t="str">
        <f t="shared" si="48"/>
        <v>Pass</v>
      </c>
      <c r="O149" s="25"/>
      <c r="P149" s="70">
        <f t="shared" si="49"/>
        <v>7.0000000000000001E-3</v>
      </c>
      <c r="Q149" s="41">
        <f t="shared" si="50"/>
        <v>-1</v>
      </c>
      <c r="R149" s="41">
        <f t="shared" si="51"/>
        <v>0.7</v>
      </c>
      <c r="S149" s="116"/>
    </row>
    <row r="150" spans="1:20" x14ac:dyDescent="0.3">
      <c r="A150" s="119"/>
      <c r="B150" s="119"/>
      <c r="C150" s="113"/>
      <c r="D150" s="113"/>
      <c r="E150" s="113"/>
      <c r="F150" s="22" t="s">
        <v>43</v>
      </c>
      <c r="G150" s="20">
        <v>0.9</v>
      </c>
      <c r="H150" s="22">
        <v>1.2</v>
      </c>
      <c r="I150" s="21">
        <v>1.07</v>
      </c>
      <c r="J150" s="45" t="str">
        <f t="shared" si="47"/>
        <v>Pass</v>
      </c>
      <c r="K150" s="25"/>
      <c r="L150" s="113"/>
      <c r="M150" s="21"/>
      <c r="N150" s="45" t="str">
        <f t="shared" si="48"/>
        <v>Fail</v>
      </c>
      <c r="O150" s="25"/>
      <c r="P150" s="20">
        <f t="shared" si="49"/>
        <v>1.07</v>
      </c>
      <c r="Q150" s="41">
        <f t="shared" si="50"/>
        <v>-1</v>
      </c>
      <c r="R150" s="41">
        <f t="shared" si="51"/>
        <v>3.5666666666666678</v>
      </c>
      <c r="S150" s="116"/>
    </row>
    <row r="151" spans="1:20" x14ac:dyDescent="0.3">
      <c r="A151" s="119"/>
      <c r="B151" s="119"/>
      <c r="C151" s="113"/>
      <c r="D151" s="113"/>
      <c r="E151" s="113"/>
      <c r="F151" s="22" t="s">
        <v>44</v>
      </c>
      <c r="G151" s="20">
        <v>0.4</v>
      </c>
      <c r="H151" s="22">
        <v>0.7</v>
      </c>
      <c r="I151" s="21">
        <v>0.57999999999999996</v>
      </c>
      <c r="J151" s="45" t="str">
        <f t="shared" si="47"/>
        <v>Pass</v>
      </c>
      <c r="K151" s="25"/>
      <c r="L151" s="113"/>
      <c r="M151" s="21"/>
      <c r="N151" s="45" t="str">
        <f t="shared" si="48"/>
        <v>Fail</v>
      </c>
      <c r="O151" s="25"/>
      <c r="P151" s="20">
        <f t="shared" si="49"/>
        <v>0.57999999999999996</v>
      </c>
      <c r="Q151" s="41">
        <f t="shared" si="50"/>
        <v>-1</v>
      </c>
      <c r="R151" s="41">
        <f t="shared" si="51"/>
        <v>1.9333333333333336</v>
      </c>
      <c r="S151" s="116"/>
    </row>
    <row r="152" spans="1:20" x14ac:dyDescent="0.3">
      <c r="A152" s="119"/>
      <c r="B152" s="119"/>
      <c r="C152" s="113"/>
      <c r="D152" s="113"/>
      <c r="E152" s="113"/>
      <c r="F152" s="22" t="s">
        <v>47</v>
      </c>
      <c r="G152" s="27">
        <v>0.9</v>
      </c>
      <c r="H152" s="22">
        <v>1.1000000000000001</v>
      </c>
      <c r="I152" s="21">
        <v>1.03</v>
      </c>
      <c r="J152" s="45" t="str">
        <f t="shared" si="47"/>
        <v>Pass</v>
      </c>
      <c r="K152" s="25"/>
      <c r="L152" s="113"/>
      <c r="M152" s="21"/>
      <c r="N152" s="45" t="str">
        <f t="shared" si="48"/>
        <v>Fail</v>
      </c>
      <c r="O152" s="25"/>
      <c r="P152" s="20">
        <f t="shared" si="49"/>
        <v>1.03</v>
      </c>
      <c r="Q152" s="41">
        <f t="shared" si="50"/>
        <v>-1</v>
      </c>
      <c r="R152" s="41">
        <f t="shared" ref="R152" si="53">P152/(H152-(I145*5))</f>
        <v>-0.89565217391304353</v>
      </c>
      <c r="S152" s="116"/>
    </row>
    <row r="153" spans="1:20" x14ac:dyDescent="0.3">
      <c r="A153" s="119"/>
      <c r="B153" s="119"/>
      <c r="C153" s="113"/>
      <c r="D153" s="113"/>
      <c r="E153" s="113"/>
      <c r="F153" s="22" t="s">
        <v>45</v>
      </c>
      <c r="G153" s="20">
        <v>0</v>
      </c>
      <c r="H153" s="22">
        <v>0.35</v>
      </c>
      <c r="I153" s="21">
        <v>0.13</v>
      </c>
      <c r="J153" s="45" t="str">
        <f t="shared" si="47"/>
        <v>Pass</v>
      </c>
      <c r="K153" s="25"/>
      <c r="L153" s="113"/>
      <c r="M153" s="21"/>
      <c r="N153" s="45" t="str">
        <f t="shared" si="48"/>
        <v>Pass</v>
      </c>
      <c r="O153" s="25"/>
      <c r="P153" s="20">
        <f t="shared" si="49"/>
        <v>0.13</v>
      </c>
      <c r="Q153" s="41">
        <f t="shared" si="50"/>
        <v>-1</v>
      </c>
      <c r="R153" s="41">
        <f t="shared" ref="R153:R161" si="54">P153/(H153-G153)</f>
        <v>0.37142857142857144</v>
      </c>
      <c r="S153" s="116"/>
      <c r="T153" s="29" t="s">
        <v>46</v>
      </c>
    </row>
    <row r="154" spans="1:20" x14ac:dyDescent="0.3">
      <c r="A154" s="120"/>
      <c r="B154" s="120"/>
      <c r="C154" s="114"/>
      <c r="D154" s="114"/>
      <c r="E154" s="114"/>
      <c r="F154" s="22" t="s">
        <v>61</v>
      </c>
      <c r="G154" s="27">
        <v>0.08</v>
      </c>
      <c r="H154" s="22">
        <v>0.15</v>
      </c>
      <c r="I154" s="32">
        <v>0.11</v>
      </c>
      <c r="J154" s="46" t="str">
        <f t="shared" si="47"/>
        <v>Pass</v>
      </c>
      <c r="K154" s="33"/>
      <c r="L154" s="114"/>
      <c r="M154" s="32"/>
      <c r="N154" s="45" t="str">
        <f t="shared" si="48"/>
        <v>Fail</v>
      </c>
      <c r="O154" s="33"/>
      <c r="P154" s="31">
        <f t="shared" si="49"/>
        <v>0.11</v>
      </c>
      <c r="Q154" s="42">
        <f t="shared" si="50"/>
        <v>-1</v>
      </c>
      <c r="R154" s="42">
        <f t="shared" si="54"/>
        <v>1.5714285714285716</v>
      </c>
      <c r="S154" s="117"/>
      <c r="T154" s="43">
        <f t="shared" ref="T154" si="55">AVERAGE(Q145:Q154)</f>
        <v>-1</v>
      </c>
    </row>
    <row r="155" spans="1:20" x14ac:dyDescent="0.3">
      <c r="A155" s="118">
        <v>16</v>
      </c>
      <c r="B155" s="118">
        <v>800093</v>
      </c>
      <c r="C155" s="112" t="s">
        <v>94</v>
      </c>
      <c r="D155" s="112" t="s">
        <v>62</v>
      </c>
      <c r="E155" s="112" t="s">
        <v>95</v>
      </c>
      <c r="F155" s="34" t="s">
        <v>38</v>
      </c>
      <c r="G155" s="34">
        <v>0.45</v>
      </c>
      <c r="H155" s="34">
        <v>0.5</v>
      </c>
      <c r="I155" s="35">
        <v>0.46</v>
      </c>
      <c r="J155" s="44" t="str">
        <f t="shared" si="47"/>
        <v>Pass</v>
      </c>
      <c r="K155" s="36"/>
      <c r="L155" s="112"/>
      <c r="M155" s="35"/>
      <c r="N155" s="44" t="str">
        <f t="shared" si="48"/>
        <v>Fail</v>
      </c>
      <c r="O155" s="36"/>
      <c r="P155" s="37">
        <f t="shared" si="49"/>
        <v>0.46</v>
      </c>
      <c r="Q155" s="40">
        <f t="shared" si="50"/>
        <v>-1</v>
      </c>
      <c r="R155" s="40">
        <f t="shared" si="54"/>
        <v>9.2000000000000028</v>
      </c>
      <c r="S155" s="115"/>
    </row>
    <row r="156" spans="1:20" x14ac:dyDescent="0.3">
      <c r="A156" s="119"/>
      <c r="B156" s="119"/>
      <c r="C156" s="113"/>
      <c r="D156" s="113"/>
      <c r="E156" s="113"/>
      <c r="F156" s="22" t="s">
        <v>39</v>
      </c>
      <c r="G156" s="22">
        <v>0.6</v>
      </c>
      <c r="H156" s="22">
        <v>0.9</v>
      </c>
      <c r="I156" s="21">
        <v>0.85</v>
      </c>
      <c r="J156" s="45" t="str">
        <f t="shared" si="47"/>
        <v>Pass</v>
      </c>
      <c r="K156" s="25"/>
      <c r="L156" s="113"/>
      <c r="M156" s="21"/>
      <c r="N156" s="45" t="str">
        <f t="shared" si="48"/>
        <v>Fail</v>
      </c>
      <c r="O156" s="25"/>
      <c r="P156" s="20">
        <f t="shared" si="49"/>
        <v>0.85</v>
      </c>
      <c r="Q156" s="41">
        <f t="shared" si="50"/>
        <v>-1</v>
      </c>
      <c r="R156" s="41">
        <f t="shared" si="54"/>
        <v>2.833333333333333</v>
      </c>
      <c r="S156" s="116"/>
    </row>
    <row r="157" spans="1:20" x14ac:dyDescent="0.3">
      <c r="A157" s="119"/>
      <c r="B157" s="119"/>
      <c r="C157" s="113"/>
      <c r="D157" s="113"/>
      <c r="E157" s="113"/>
      <c r="F157" s="22" t="s">
        <v>40</v>
      </c>
      <c r="G157" s="22">
        <v>0.15</v>
      </c>
      <c r="H157" s="22">
        <v>0.3</v>
      </c>
      <c r="I157" s="21">
        <v>0.24</v>
      </c>
      <c r="J157" s="45" t="str">
        <f t="shared" si="47"/>
        <v>Pass</v>
      </c>
      <c r="K157" s="25"/>
      <c r="L157" s="113"/>
      <c r="M157" s="21"/>
      <c r="N157" s="45" t="str">
        <f t="shared" si="48"/>
        <v>Fail</v>
      </c>
      <c r="O157" s="25"/>
      <c r="P157" s="20">
        <f t="shared" si="49"/>
        <v>0.24</v>
      </c>
      <c r="Q157" s="41">
        <f t="shared" si="50"/>
        <v>-1</v>
      </c>
      <c r="R157" s="41">
        <f t="shared" si="54"/>
        <v>1.6</v>
      </c>
      <c r="S157" s="116"/>
    </row>
    <row r="158" spans="1:20" x14ac:dyDescent="0.3">
      <c r="A158" s="119"/>
      <c r="B158" s="119"/>
      <c r="C158" s="113"/>
      <c r="D158" s="113"/>
      <c r="E158" s="113"/>
      <c r="F158" s="22" t="s">
        <v>41</v>
      </c>
      <c r="G158" s="22">
        <v>0</v>
      </c>
      <c r="H158" s="22">
        <v>0.01</v>
      </c>
      <c r="I158" s="21">
        <v>1E-3</v>
      </c>
      <c r="J158" s="45" t="str">
        <f t="shared" si="47"/>
        <v>Pass</v>
      </c>
      <c r="K158" s="25"/>
      <c r="L158" s="113"/>
      <c r="M158" s="21"/>
      <c r="N158" s="45" t="str">
        <f t="shared" si="48"/>
        <v>Pass</v>
      </c>
      <c r="O158" s="25"/>
      <c r="P158" s="20">
        <f t="shared" si="49"/>
        <v>1E-3</v>
      </c>
      <c r="Q158" s="41">
        <f t="shared" si="50"/>
        <v>-1</v>
      </c>
      <c r="R158" s="41">
        <f t="shared" si="54"/>
        <v>0.1</v>
      </c>
      <c r="S158" s="116"/>
    </row>
    <row r="159" spans="1:20" x14ac:dyDescent="0.3">
      <c r="A159" s="119"/>
      <c r="B159" s="119"/>
      <c r="C159" s="113"/>
      <c r="D159" s="113"/>
      <c r="E159" s="113"/>
      <c r="F159" s="22" t="s">
        <v>42</v>
      </c>
      <c r="G159" s="22">
        <v>0</v>
      </c>
      <c r="H159" s="22">
        <v>0.01</v>
      </c>
      <c r="I159" s="68">
        <v>0.01</v>
      </c>
      <c r="J159" s="45" t="str">
        <f t="shared" si="47"/>
        <v>Pass</v>
      </c>
      <c r="K159" s="25"/>
      <c r="L159" s="113"/>
      <c r="M159" s="21"/>
      <c r="N159" s="45" t="str">
        <f t="shared" si="48"/>
        <v>Pass</v>
      </c>
      <c r="O159" s="25"/>
      <c r="P159" s="70">
        <f t="shared" si="49"/>
        <v>0.01</v>
      </c>
      <c r="Q159" s="41">
        <f t="shared" si="50"/>
        <v>-1</v>
      </c>
      <c r="R159" s="41">
        <f t="shared" si="54"/>
        <v>1</v>
      </c>
      <c r="S159" s="116"/>
    </row>
    <row r="160" spans="1:20" x14ac:dyDescent="0.3">
      <c r="A160" s="119"/>
      <c r="B160" s="119"/>
      <c r="C160" s="113"/>
      <c r="D160" s="113"/>
      <c r="E160" s="113"/>
      <c r="F160" s="22" t="s">
        <v>43</v>
      </c>
      <c r="G160" s="20">
        <v>0.9</v>
      </c>
      <c r="H160" s="22">
        <v>1.2</v>
      </c>
      <c r="I160" s="21">
        <v>1.07</v>
      </c>
      <c r="J160" s="45" t="str">
        <f t="shared" si="47"/>
        <v>Pass</v>
      </c>
      <c r="K160" s="25"/>
      <c r="L160" s="113"/>
      <c r="M160" s="21"/>
      <c r="N160" s="45" t="str">
        <f t="shared" si="48"/>
        <v>Fail</v>
      </c>
      <c r="O160" s="25"/>
      <c r="P160" s="20">
        <f t="shared" si="49"/>
        <v>1.07</v>
      </c>
      <c r="Q160" s="41">
        <f t="shared" si="50"/>
        <v>-1</v>
      </c>
      <c r="R160" s="41">
        <f t="shared" si="54"/>
        <v>3.5666666666666678</v>
      </c>
      <c r="S160" s="116"/>
    </row>
    <row r="161" spans="1:20" x14ac:dyDescent="0.3">
      <c r="A161" s="119"/>
      <c r="B161" s="119"/>
      <c r="C161" s="113"/>
      <c r="D161" s="113"/>
      <c r="E161" s="113"/>
      <c r="F161" s="22" t="s">
        <v>44</v>
      </c>
      <c r="G161" s="20">
        <v>0.4</v>
      </c>
      <c r="H161" s="22">
        <v>0.7</v>
      </c>
      <c r="I161" s="21">
        <v>0.57999999999999996</v>
      </c>
      <c r="J161" s="45" t="str">
        <f t="shared" si="47"/>
        <v>Pass</v>
      </c>
      <c r="K161" s="25"/>
      <c r="L161" s="113"/>
      <c r="M161" s="21"/>
      <c r="N161" s="45" t="str">
        <f t="shared" si="48"/>
        <v>Fail</v>
      </c>
      <c r="O161" s="25"/>
      <c r="P161" s="20">
        <f t="shared" si="49"/>
        <v>0.57999999999999996</v>
      </c>
      <c r="Q161" s="41">
        <f t="shared" si="50"/>
        <v>-1</v>
      </c>
      <c r="R161" s="41">
        <f t="shared" si="54"/>
        <v>1.9333333333333336</v>
      </c>
      <c r="S161" s="116"/>
    </row>
    <row r="162" spans="1:20" x14ac:dyDescent="0.3">
      <c r="A162" s="119"/>
      <c r="B162" s="119"/>
      <c r="C162" s="113"/>
      <c r="D162" s="113"/>
      <c r="E162" s="113"/>
      <c r="F162" s="22" t="s">
        <v>47</v>
      </c>
      <c r="G162" s="27">
        <v>0.9</v>
      </c>
      <c r="H162" s="22">
        <v>1.1000000000000001</v>
      </c>
      <c r="I162" s="21">
        <v>1.01</v>
      </c>
      <c r="J162" s="45" t="str">
        <f t="shared" si="47"/>
        <v>Pass</v>
      </c>
      <c r="K162" s="25"/>
      <c r="L162" s="113"/>
      <c r="M162" s="21"/>
      <c r="N162" s="45" t="str">
        <f t="shared" si="48"/>
        <v>Fail</v>
      </c>
      <c r="O162" s="25"/>
      <c r="P162" s="20">
        <f t="shared" si="49"/>
        <v>1.01</v>
      </c>
      <c r="Q162" s="41">
        <f t="shared" si="50"/>
        <v>-1</v>
      </c>
      <c r="R162" s="41">
        <f t="shared" ref="R162" si="56">P162/(H162-(I155*5))</f>
        <v>-0.84166666666666656</v>
      </c>
      <c r="S162" s="116"/>
    </row>
    <row r="163" spans="1:20" x14ac:dyDescent="0.3">
      <c r="A163" s="119"/>
      <c r="B163" s="119"/>
      <c r="C163" s="113"/>
      <c r="D163" s="113"/>
      <c r="E163" s="113"/>
      <c r="F163" s="22" t="s">
        <v>45</v>
      </c>
      <c r="G163" s="20">
        <v>0</v>
      </c>
      <c r="H163" s="22">
        <v>0.35</v>
      </c>
      <c r="I163" s="21">
        <v>0.12</v>
      </c>
      <c r="J163" s="45" t="str">
        <f t="shared" si="47"/>
        <v>Pass</v>
      </c>
      <c r="K163" s="25"/>
      <c r="L163" s="113"/>
      <c r="M163" s="21"/>
      <c r="N163" s="45" t="str">
        <f t="shared" si="48"/>
        <v>Pass</v>
      </c>
      <c r="O163" s="25"/>
      <c r="P163" s="20">
        <f t="shared" si="49"/>
        <v>0.12</v>
      </c>
      <c r="Q163" s="41">
        <f t="shared" si="50"/>
        <v>-1</v>
      </c>
      <c r="R163" s="41">
        <f t="shared" ref="R163:R171" si="57">P163/(H163-G163)</f>
        <v>0.34285714285714286</v>
      </c>
      <c r="S163" s="116"/>
      <c r="T163" s="29" t="s">
        <v>46</v>
      </c>
    </row>
    <row r="164" spans="1:20" x14ac:dyDescent="0.3">
      <c r="A164" s="120"/>
      <c r="B164" s="120"/>
      <c r="C164" s="114"/>
      <c r="D164" s="114"/>
      <c r="E164" s="114"/>
      <c r="F164" s="22" t="s">
        <v>61</v>
      </c>
      <c r="G164" s="27">
        <v>0.08</v>
      </c>
      <c r="H164" s="22">
        <v>0.15</v>
      </c>
      <c r="I164" s="32">
        <v>0.11</v>
      </c>
      <c r="J164" s="46" t="str">
        <f t="shared" si="47"/>
        <v>Pass</v>
      </c>
      <c r="K164" s="33"/>
      <c r="L164" s="114"/>
      <c r="M164" s="32"/>
      <c r="N164" s="45" t="str">
        <f t="shared" si="48"/>
        <v>Fail</v>
      </c>
      <c r="O164" s="33"/>
      <c r="P164" s="31">
        <f t="shared" si="49"/>
        <v>0.11</v>
      </c>
      <c r="Q164" s="42">
        <f t="shared" si="50"/>
        <v>-1</v>
      </c>
      <c r="R164" s="42">
        <f t="shared" si="57"/>
        <v>1.5714285714285716</v>
      </c>
      <c r="S164" s="117"/>
      <c r="T164" s="43">
        <f t="shared" ref="T164" si="58">AVERAGE(Q155:Q164)</f>
        <v>-1</v>
      </c>
    </row>
    <row r="165" spans="1:20" x14ac:dyDescent="0.3">
      <c r="A165" s="118">
        <v>17</v>
      </c>
      <c r="B165" s="118">
        <v>800094</v>
      </c>
      <c r="C165" s="112" t="s">
        <v>97</v>
      </c>
      <c r="D165" s="112" t="s">
        <v>62</v>
      </c>
      <c r="E165" s="112" t="s">
        <v>96</v>
      </c>
      <c r="F165" s="34" t="s">
        <v>38</v>
      </c>
      <c r="G165" s="34">
        <v>0.45</v>
      </c>
      <c r="H165" s="34">
        <v>0.5</v>
      </c>
      <c r="I165" s="35">
        <v>0.48</v>
      </c>
      <c r="J165" s="44" t="str">
        <f t="shared" si="47"/>
        <v>Pass</v>
      </c>
      <c r="K165" s="36"/>
      <c r="L165" s="112"/>
      <c r="M165" s="35"/>
      <c r="N165" s="44" t="str">
        <f t="shared" si="48"/>
        <v>Fail</v>
      </c>
      <c r="O165" s="36"/>
      <c r="P165" s="37">
        <f t="shared" si="49"/>
        <v>0.48</v>
      </c>
      <c r="Q165" s="40">
        <f t="shared" si="50"/>
        <v>-1</v>
      </c>
      <c r="R165" s="40">
        <f t="shared" si="57"/>
        <v>9.6000000000000014</v>
      </c>
      <c r="S165" s="115"/>
    </row>
    <row r="166" spans="1:20" x14ac:dyDescent="0.3">
      <c r="A166" s="119"/>
      <c r="B166" s="119"/>
      <c r="C166" s="113"/>
      <c r="D166" s="113"/>
      <c r="E166" s="113"/>
      <c r="F166" s="22" t="s">
        <v>39</v>
      </c>
      <c r="G166" s="22">
        <v>0.6</v>
      </c>
      <c r="H166" s="22">
        <v>0.9</v>
      </c>
      <c r="I166" s="21">
        <v>0.85</v>
      </c>
      <c r="J166" s="45" t="str">
        <f t="shared" si="47"/>
        <v>Pass</v>
      </c>
      <c r="K166" s="25"/>
      <c r="L166" s="113"/>
      <c r="M166" s="21"/>
      <c r="N166" s="45" t="str">
        <f t="shared" si="48"/>
        <v>Fail</v>
      </c>
      <c r="O166" s="25"/>
      <c r="P166" s="20">
        <f t="shared" si="49"/>
        <v>0.85</v>
      </c>
      <c r="Q166" s="41">
        <f t="shared" si="50"/>
        <v>-1</v>
      </c>
      <c r="R166" s="41">
        <f t="shared" si="57"/>
        <v>2.833333333333333</v>
      </c>
      <c r="S166" s="116"/>
    </row>
    <row r="167" spans="1:20" x14ac:dyDescent="0.3">
      <c r="A167" s="119"/>
      <c r="B167" s="119"/>
      <c r="C167" s="113"/>
      <c r="D167" s="113"/>
      <c r="E167" s="113"/>
      <c r="F167" s="22" t="s">
        <v>40</v>
      </c>
      <c r="G167" s="22">
        <v>0.15</v>
      </c>
      <c r="H167" s="22">
        <v>0.3</v>
      </c>
      <c r="I167" s="21">
        <v>0.23</v>
      </c>
      <c r="J167" s="45" t="str">
        <f t="shared" si="47"/>
        <v>Pass</v>
      </c>
      <c r="K167" s="25"/>
      <c r="L167" s="113"/>
      <c r="M167" s="21"/>
      <c r="N167" s="45" t="str">
        <f t="shared" si="48"/>
        <v>Fail</v>
      </c>
      <c r="O167" s="25"/>
      <c r="P167" s="20">
        <f t="shared" si="49"/>
        <v>0.23</v>
      </c>
      <c r="Q167" s="41">
        <f t="shared" si="50"/>
        <v>-1</v>
      </c>
      <c r="R167" s="41">
        <f t="shared" si="57"/>
        <v>1.5333333333333334</v>
      </c>
      <c r="S167" s="116"/>
    </row>
    <row r="168" spans="1:20" x14ac:dyDescent="0.3">
      <c r="A168" s="119"/>
      <c r="B168" s="119"/>
      <c r="C168" s="113"/>
      <c r="D168" s="113"/>
      <c r="E168" s="113"/>
      <c r="F168" s="22" t="s">
        <v>41</v>
      </c>
      <c r="G168" s="22">
        <v>0</v>
      </c>
      <c r="H168" s="22">
        <v>0.01</v>
      </c>
      <c r="I168" s="21">
        <v>1E-3</v>
      </c>
      <c r="J168" s="45" t="str">
        <f t="shared" si="47"/>
        <v>Pass</v>
      </c>
      <c r="K168" s="25"/>
      <c r="L168" s="113"/>
      <c r="M168" s="21"/>
      <c r="N168" s="45" t="str">
        <f t="shared" si="48"/>
        <v>Pass</v>
      </c>
      <c r="O168" s="25"/>
      <c r="P168" s="20">
        <f t="shared" si="49"/>
        <v>1E-3</v>
      </c>
      <c r="Q168" s="41">
        <f t="shared" si="50"/>
        <v>-1</v>
      </c>
      <c r="R168" s="41">
        <f t="shared" si="57"/>
        <v>0.1</v>
      </c>
      <c r="S168" s="116"/>
    </row>
    <row r="169" spans="1:20" x14ac:dyDescent="0.3">
      <c r="A169" s="119"/>
      <c r="B169" s="119"/>
      <c r="C169" s="113"/>
      <c r="D169" s="113"/>
      <c r="E169" s="113"/>
      <c r="F169" s="22" t="s">
        <v>42</v>
      </c>
      <c r="G169" s="22">
        <v>0</v>
      </c>
      <c r="H169" s="22">
        <v>0.01</v>
      </c>
      <c r="I169" s="68">
        <v>0.01</v>
      </c>
      <c r="J169" s="45" t="str">
        <f t="shared" si="47"/>
        <v>Pass</v>
      </c>
      <c r="K169" s="25"/>
      <c r="L169" s="113"/>
      <c r="M169" s="21"/>
      <c r="N169" s="45" t="str">
        <f t="shared" si="48"/>
        <v>Pass</v>
      </c>
      <c r="O169" s="25"/>
      <c r="P169" s="70">
        <f t="shared" si="49"/>
        <v>0.01</v>
      </c>
      <c r="Q169" s="41">
        <f t="shared" si="50"/>
        <v>-1</v>
      </c>
      <c r="R169" s="41">
        <f t="shared" si="57"/>
        <v>1</v>
      </c>
      <c r="S169" s="116"/>
    </row>
    <row r="170" spans="1:20" x14ac:dyDescent="0.3">
      <c r="A170" s="119"/>
      <c r="B170" s="119"/>
      <c r="C170" s="113"/>
      <c r="D170" s="113"/>
      <c r="E170" s="113"/>
      <c r="F170" s="22" t="s">
        <v>43</v>
      </c>
      <c r="G170" s="20">
        <v>0.9</v>
      </c>
      <c r="H170" s="22">
        <v>1.2</v>
      </c>
      <c r="I170" s="21">
        <v>1.05</v>
      </c>
      <c r="J170" s="45" t="str">
        <f t="shared" si="47"/>
        <v>Pass</v>
      </c>
      <c r="K170" s="25"/>
      <c r="L170" s="113"/>
      <c r="M170" s="21"/>
      <c r="N170" s="45" t="str">
        <f t="shared" si="48"/>
        <v>Fail</v>
      </c>
      <c r="O170" s="25"/>
      <c r="P170" s="20">
        <f t="shared" si="49"/>
        <v>1.05</v>
      </c>
      <c r="Q170" s="41">
        <f t="shared" si="50"/>
        <v>-1</v>
      </c>
      <c r="R170" s="41">
        <f t="shared" si="57"/>
        <v>3.5000000000000009</v>
      </c>
      <c r="S170" s="116"/>
    </row>
    <row r="171" spans="1:20" x14ac:dyDescent="0.3">
      <c r="A171" s="119"/>
      <c r="B171" s="119"/>
      <c r="C171" s="113"/>
      <c r="D171" s="113"/>
      <c r="E171" s="113"/>
      <c r="F171" s="22" t="s">
        <v>44</v>
      </c>
      <c r="G171" s="20">
        <v>0.4</v>
      </c>
      <c r="H171" s="22">
        <v>0.7</v>
      </c>
      <c r="I171" s="21">
        <v>0.57999999999999996</v>
      </c>
      <c r="J171" s="45" t="str">
        <f t="shared" si="47"/>
        <v>Pass</v>
      </c>
      <c r="K171" s="25"/>
      <c r="L171" s="113"/>
      <c r="M171" s="21"/>
      <c r="N171" s="45" t="str">
        <f t="shared" si="48"/>
        <v>Fail</v>
      </c>
      <c r="O171" s="25"/>
      <c r="P171" s="20">
        <f t="shared" si="49"/>
        <v>0.57999999999999996</v>
      </c>
      <c r="Q171" s="41">
        <f t="shared" si="50"/>
        <v>-1</v>
      </c>
      <c r="R171" s="41">
        <f t="shared" si="57"/>
        <v>1.9333333333333336</v>
      </c>
      <c r="S171" s="116"/>
    </row>
    <row r="172" spans="1:20" x14ac:dyDescent="0.3">
      <c r="A172" s="119"/>
      <c r="B172" s="119"/>
      <c r="C172" s="113"/>
      <c r="D172" s="113"/>
      <c r="E172" s="113"/>
      <c r="F172" s="22" t="s">
        <v>47</v>
      </c>
      <c r="G172" s="27">
        <v>0.9</v>
      </c>
      <c r="H172" s="22">
        <v>1.1000000000000001</v>
      </c>
      <c r="I172" s="21">
        <v>1</v>
      </c>
      <c r="J172" s="45" t="str">
        <f t="shared" si="47"/>
        <v>Pass</v>
      </c>
      <c r="K172" s="25"/>
      <c r="L172" s="113"/>
      <c r="M172" s="21"/>
      <c r="N172" s="45" t="str">
        <f t="shared" si="48"/>
        <v>Fail</v>
      </c>
      <c r="O172" s="25"/>
      <c r="P172" s="20">
        <f t="shared" si="49"/>
        <v>1</v>
      </c>
      <c r="Q172" s="41">
        <f t="shared" si="50"/>
        <v>-1</v>
      </c>
      <c r="R172" s="41">
        <f t="shared" ref="R172" si="59">P172/(H172-(I165*5))</f>
        <v>-0.76923076923076938</v>
      </c>
      <c r="S172" s="116"/>
    </row>
    <row r="173" spans="1:20" x14ac:dyDescent="0.3">
      <c r="A173" s="119"/>
      <c r="B173" s="119"/>
      <c r="C173" s="113"/>
      <c r="D173" s="113"/>
      <c r="E173" s="113"/>
      <c r="F173" s="22" t="s">
        <v>45</v>
      </c>
      <c r="G173" s="20">
        <v>0</v>
      </c>
      <c r="H173" s="22">
        <v>0.35</v>
      </c>
      <c r="I173" s="21">
        <v>0.06</v>
      </c>
      <c r="J173" s="45" t="str">
        <f t="shared" si="47"/>
        <v>Pass</v>
      </c>
      <c r="K173" s="25"/>
      <c r="L173" s="113"/>
      <c r="M173" s="21"/>
      <c r="N173" s="45" t="str">
        <f t="shared" si="48"/>
        <v>Pass</v>
      </c>
      <c r="O173" s="25"/>
      <c r="P173" s="20">
        <f t="shared" si="49"/>
        <v>0.06</v>
      </c>
      <c r="Q173" s="41">
        <f t="shared" si="50"/>
        <v>-1</v>
      </c>
      <c r="R173" s="41">
        <f t="shared" ref="R173:R181" si="60">P173/(H173-G173)</f>
        <v>0.17142857142857143</v>
      </c>
      <c r="S173" s="116"/>
      <c r="T173" s="29" t="s">
        <v>46</v>
      </c>
    </row>
    <row r="174" spans="1:20" x14ac:dyDescent="0.3">
      <c r="A174" s="120"/>
      <c r="B174" s="120"/>
      <c r="C174" s="114"/>
      <c r="D174" s="114"/>
      <c r="E174" s="114"/>
      <c r="F174" s="22" t="s">
        <v>61</v>
      </c>
      <c r="G174" s="27">
        <v>0.08</v>
      </c>
      <c r="H174" s="22">
        <v>0.15</v>
      </c>
      <c r="I174" s="32">
        <v>0.12</v>
      </c>
      <c r="J174" s="46" t="str">
        <f t="shared" si="47"/>
        <v>Pass</v>
      </c>
      <c r="K174" s="33"/>
      <c r="L174" s="114"/>
      <c r="M174" s="32"/>
      <c r="N174" s="45" t="str">
        <f t="shared" si="48"/>
        <v>Fail</v>
      </c>
      <c r="O174" s="33"/>
      <c r="P174" s="31">
        <f t="shared" si="49"/>
        <v>0.12</v>
      </c>
      <c r="Q174" s="42">
        <f t="shared" si="50"/>
        <v>-1</v>
      </c>
      <c r="R174" s="42">
        <f t="shared" si="60"/>
        <v>1.7142857142857144</v>
      </c>
      <c r="S174" s="117"/>
      <c r="T174" s="43">
        <f t="shared" ref="T174" si="61">AVERAGE(Q165:Q174)</f>
        <v>-1</v>
      </c>
    </row>
    <row r="175" spans="1:20" x14ac:dyDescent="0.3">
      <c r="A175" s="118">
        <v>18</v>
      </c>
      <c r="B175" s="118">
        <v>800095</v>
      </c>
      <c r="C175" s="112" t="s">
        <v>99</v>
      </c>
      <c r="D175" s="112" t="s">
        <v>62</v>
      </c>
      <c r="E175" s="112" t="s">
        <v>98</v>
      </c>
      <c r="F175" s="34" t="s">
        <v>38</v>
      </c>
      <c r="G175" s="34">
        <v>0.45</v>
      </c>
      <c r="H175" s="34">
        <v>0.5</v>
      </c>
      <c r="I175" s="35">
        <v>0.45</v>
      </c>
      <c r="J175" s="44" t="str">
        <f t="shared" si="47"/>
        <v>Pass</v>
      </c>
      <c r="K175" s="36"/>
      <c r="L175" s="112"/>
      <c r="M175" s="35"/>
      <c r="N175" s="44" t="str">
        <f t="shared" si="48"/>
        <v>Fail</v>
      </c>
      <c r="O175" s="36"/>
      <c r="P175" s="37">
        <f t="shared" si="49"/>
        <v>0.45</v>
      </c>
      <c r="Q175" s="40">
        <f t="shared" si="50"/>
        <v>-1</v>
      </c>
      <c r="R175" s="40">
        <f t="shared" si="60"/>
        <v>9.0000000000000018</v>
      </c>
      <c r="S175" s="115"/>
    </row>
    <row r="176" spans="1:20" x14ac:dyDescent="0.3">
      <c r="A176" s="119"/>
      <c r="B176" s="119"/>
      <c r="C176" s="113"/>
      <c r="D176" s="113"/>
      <c r="E176" s="113"/>
      <c r="F176" s="22" t="s">
        <v>39</v>
      </c>
      <c r="G176" s="22">
        <v>0.6</v>
      </c>
      <c r="H176" s="22">
        <v>0.9</v>
      </c>
      <c r="I176" s="21">
        <v>0.78</v>
      </c>
      <c r="J176" s="45" t="str">
        <f t="shared" si="47"/>
        <v>Pass</v>
      </c>
      <c r="K176" s="25"/>
      <c r="L176" s="113"/>
      <c r="M176" s="21"/>
      <c r="N176" s="45" t="str">
        <f t="shared" si="48"/>
        <v>Fail</v>
      </c>
      <c r="O176" s="25"/>
      <c r="P176" s="20">
        <f t="shared" si="49"/>
        <v>0.78</v>
      </c>
      <c r="Q176" s="41">
        <f t="shared" si="50"/>
        <v>-1</v>
      </c>
      <c r="R176" s="41">
        <f t="shared" si="60"/>
        <v>2.5999999999999996</v>
      </c>
      <c r="S176" s="116"/>
    </row>
    <row r="177" spans="1:20" x14ac:dyDescent="0.3">
      <c r="A177" s="119"/>
      <c r="B177" s="119"/>
      <c r="C177" s="113"/>
      <c r="D177" s="113"/>
      <c r="E177" s="113"/>
      <c r="F177" s="22" t="s">
        <v>40</v>
      </c>
      <c r="G177" s="22">
        <v>0.15</v>
      </c>
      <c r="H177" s="22">
        <v>0.3</v>
      </c>
      <c r="I177" s="21">
        <v>0.23</v>
      </c>
      <c r="J177" s="45" t="str">
        <f t="shared" si="47"/>
        <v>Pass</v>
      </c>
      <c r="K177" s="25"/>
      <c r="L177" s="113"/>
      <c r="M177" s="21"/>
      <c r="N177" s="45" t="str">
        <f t="shared" si="48"/>
        <v>Fail</v>
      </c>
      <c r="O177" s="25"/>
      <c r="P177" s="20">
        <f t="shared" si="49"/>
        <v>0.23</v>
      </c>
      <c r="Q177" s="41">
        <f t="shared" si="50"/>
        <v>-1</v>
      </c>
      <c r="R177" s="41">
        <f t="shared" si="60"/>
        <v>1.5333333333333334</v>
      </c>
      <c r="S177" s="116"/>
    </row>
    <row r="178" spans="1:20" x14ac:dyDescent="0.3">
      <c r="A178" s="119"/>
      <c r="B178" s="119"/>
      <c r="C178" s="113"/>
      <c r="D178" s="113"/>
      <c r="E178" s="113"/>
      <c r="F178" s="22" t="s">
        <v>41</v>
      </c>
      <c r="G178" s="22">
        <v>0</v>
      </c>
      <c r="H178" s="22">
        <v>0.01</v>
      </c>
      <c r="I178" s="21">
        <v>1E-3</v>
      </c>
      <c r="J178" s="45" t="str">
        <f t="shared" si="47"/>
        <v>Pass</v>
      </c>
      <c r="K178" s="25"/>
      <c r="L178" s="113"/>
      <c r="M178" s="21"/>
      <c r="N178" s="45" t="str">
        <f t="shared" si="48"/>
        <v>Pass</v>
      </c>
      <c r="O178" s="25"/>
      <c r="P178" s="20">
        <f t="shared" si="49"/>
        <v>1E-3</v>
      </c>
      <c r="Q178" s="41">
        <f t="shared" si="50"/>
        <v>-1</v>
      </c>
      <c r="R178" s="41">
        <f t="shared" si="60"/>
        <v>0.1</v>
      </c>
      <c r="S178" s="116"/>
    </row>
    <row r="179" spans="1:20" x14ac:dyDescent="0.3">
      <c r="A179" s="119"/>
      <c r="B179" s="119"/>
      <c r="C179" s="113"/>
      <c r="D179" s="113"/>
      <c r="E179" s="113"/>
      <c r="F179" s="22" t="s">
        <v>42</v>
      </c>
      <c r="G179" s="22">
        <v>0</v>
      </c>
      <c r="H179" s="22">
        <v>0.01</v>
      </c>
      <c r="I179" s="68">
        <v>0.01</v>
      </c>
      <c r="J179" s="45" t="str">
        <f t="shared" si="47"/>
        <v>Pass</v>
      </c>
      <c r="K179" s="25"/>
      <c r="L179" s="113"/>
      <c r="M179" s="21"/>
      <c r="N179" s="45" t="str">
        <f t="shared" si="48"/>
        <v>Pass</v>
      </c>
      <c r="O179" s="25"/>
      <c r="P179" s="70">
        <f t="shared" si="49"/>
        <v>0.01</v>
      </c>
      <c r="Q179" s="41">
        <f t="shared" si="50"/>
        <v>-1</v>
      </c>
      <c r="R179" s="41">
        <f t="shared" si="60"/>
        <v>1</v>
      </c>
      <c r="S179" s="116"/>
    </row>
    <row r="180" spans="1:20" x14ac:dyDescent="0.3">
      <c r="A180" s="119"/>
      <c r="B180" s="119"/>
      <c r="C180" s="113"/>
      <c r="D180" s="113"/>
      <c r="E180" s="113"/>
      <c r="F180" s="22" t="s">
        <v>43</v>
      </c>
      <c r="G180" s="20">
        <v>0.9</v>
      </c>
      <c r="H180" s="22">
        <v>1.2</v>
      </c>
      <c r="I180" s="21">
        <v>1.08</v>
      </c>
      <c r="J180" s="45" t="str">
        <f t="shared" si="47"/>
        <v>Pass</v>
      </c>
      <c r="K180" s="25"/>
      <c r="L180" s="113"/>
      <c r="M180" s="21"/>
      <c r="N180" s="45" t="str">
        <f t="shared" si="48"/>
        <v>Fail</v>
      </c>
      <c r="O180" s="25"/>
      <c r="P180" s="20">
        <f t="shared" si="49"/>
        <v>1.08</v>
      </c>
      <c r="Q180" s="41">
        <f t="shared" si="50"/>
        <v>-1</v>
      </c>
      <c r="R180" s="41">
        <f t="shared" si="60"/>
        <v>3.600000000000001</v>
      </c>
      <c r="S180" s="116"/>
    </row>
    <row r="181" spans="1:20" x14ac:dyDescent="0.3">
      <c r="A181" s="119"/>
      <c r="B181" s="119"/>
      <c r="C181" s="113"/>
      <c r="D181" s="113"/>
      <c r="E181" s="113"/>
      <c r="F181" s="22" t="s">
        <v>44</v>
      </c>
      <c r="G181" s="20">
        <v>0.4</v>
      </c>
      <c r="H181" s="22">
        <v>0.7</v>
      </c>
      <c r="I181" s="21">
        <v>0.57999999999999996</v>
      </c>
      <c r="J181" s="45" t="str">
        <f t="shared" si="47"/>
        <v>Pass</v>
      </c>
      <c r="K181" s="25"/>
      <c r="L181" s="113"/>
      <c r="M181" s="21"/>
      <c r="N181" s="45" t="str">
        <f t="shared" si="48"/>
        <v>Fail</v>
      </c>
      <c r="O181" s="25"/>
      <c r="P181" s="20">
        <f t="shared" si="49"/>
        <v>0.57999999999999996</v>
      </c>
      <c r="Q181" s="41">
        <f t="shared" si="50"/>
        <v>-1</v>
      </c>
      <c r="R181" s="41">
        <f t="shared" si="60"/>
        <v>1.9333333333333336</v>
      </c>
      <c r="S181" s="116"/>
    </row>
    <row r="182" spans="1:20" x14ac:dyDescent="0.3">
      <c r="A182" s="119"/>
      <c r="B182" s="119"/>
      <c r="C182" s="113"/>
      <c r="D182" s="113"/>
      <c r="E182" s="113"/>
      <c r="F182" s="22" t="s">
        <v>47</v>
      </c>
      <c r="G182" s="27">
        <v>0.9</v>
      </c>
      <c r="H182" s="22">
        <v>1.1000000000000001</v>
      </c>
      <c r="I182" s="21">
        <v>1.01</v>
      </c>
      <c r="J182" s="45" t="str">
        <f t="shared" si="47"/>
        <v>Pass</v>
      </c>
      <c r="K182" s="25"/>
      <c r="L182" s="113"/>
      <c r="M182" s="21"/>
      <c r="N182" s="45" t="str">
        <f t="shared" si="48"/>
        <v>Fail</v>
      </c>
      <c r="O182" s="25"/>
      <c r="P182" s="20">
        <f t="shared" si="49"/>
        <v>1.01</v>
      </c>
      <c r="Q182" s="41">
        <f t="shared" si="50"/>
        <v>-1</v>
      </c>
      <c r="R182" s="41">
        <f t="shared" ref="R182" si="62">P182/(H182-(I175*5))</f>
        <v>-0.87826086956521743</v>
      </c>
      <c r="S182" s="116"/>
    </row>
    <row r="183" spans="1:20" x14ac:dyDescent="0.3">
      <c r="A183" s="119"/>
      <c r="B183" s="119"/>
      <c r="C183" s="113"/>
      <c r="D183" s="113"/>
      <c r="E183" s="113"/>
      <c r="F183" s="22" t="s">
        <v>45</v>
      </c>
      <c r="G183" s="20">
        <v>0</v>
      </c>
      <c r="H183" s="22">
        <v>0.35</v>
      </c>
      <c r="I183" s="21">
        <v>0.05</v>
      </c>
      <c r="J183" s="45" t="str">
        <f t="shared" si="47"/>
        <v>Pass</v>
      </c>
      <c r="K183" s="25"/>
      <c r="L183" s="113"/>
      <c r="M183" s="21"/>
      <c r="N183" s="45" t="str">
        <f t="shared" si="48"/>
        <v>Pass</v>
      </c>
      <c r="O183" s="25"/>
      <c r="P183" s="20">
        <f t="shared" si="49"/>
        <v>0.05</v>
      </c>
      <c r="Q183" s="41">
        <f t="shared" si="50"/>
        <v>-1</v>
      </c>
      <c r="R183" s="41">
        <f t="shared" ref="R183:R191" si="63">P183/(H183-G183)</f>
        <v>0.14285714285714288</v>
      </c>
      <c r="S183" s="116"/>
      <c r="T183" s="29" t="s">
        <v>46</v>
      </c>
    </row>
    <row r="184" spans="1:20" x14ac:dyDescent="0.3">
      <c r="A184" s="120"/>
      <c r="B184" s="120"/>
      <c r="C184" s="114"/>
      <c r="D184" s="114"/>
      <c r="E184" s="114"/>
      <c r="F184" s="22" t="s">
        <v>61</v>
      </c>
      <c r="G184" s="27">
        <v>0.08</v>
      </c>
      <c r="H184" s="22">
        <v>0.15</v>
      </c>
      <c r="I184" s="32">
        <v>0.12</v>
      </c>
      <c r="J184" s="46" t="str">
        <f t="shared" si="47"/>
        <v>Pass</v>
      </c>
      <c r="K184" s="33"/>
      <c r="L184" s="114"/>
      <c r="M184" s="32"/>
      <c r="N184" s="45" t="str">
        <f t="shared" si="48"/>
        <v>Fail</v>
      </c>
      <c r="O184" s="33"/>
      <c r="P184" s="31">
        <f t="shared" si="49"/>
        <v>0.12</v>
      </c>
      <c r="Q184" s="42">
        <f t="shared" si="50"/>
        <v>-1</v>
      </c>
      <c r="R184" s="42">
        <f t="shared" si="63"/>
        <v>1.7142857142857144</v>
      </c>
      <c r="S184" s="117"/>
      <c r="T184" s="43">
        <f t="shared" ref="T184" si="64">AVERAGE(Q175:Q184)</f>
        <v>-1</v>
      </c>
    </row>
    <row r="185" spans="1:20" x14ac:dyDescent="0.3">
      <c r="A185" s="118">
        <v>19</v>
      </c>
      <c r="B185" s="118">
        <v>800097</v>
      </c>
      <c r="C185" s="112" t="s">
        <v>101</v>
      </c>
      <c r="D185" s="112" t="s">
        <v>62</v>
      </c>
      <c r="E185" s="112" t="s">
        <v>100</v>
      </c>
      <c r="F185" s="34" t="s">
        <v>38</v>
      </c>
      <c r="G185" s="34">
        <v>0.45</v>
      </c>
      <c r="H185" s="34">
        <v>0.5</v>
      </c>
      <c r="I185" s="35">
        <v>0.47</v>
      </c>
      <c r="J185" s="44" t="str">
        <f t="shared" ref="J185:J194" si="65">IF(AND(I185&gt;=G185,I185&lt;=H185),"Pass","Fail")</f>
        <v>Pass</v>
      </c>
      <c r="K185" s="36"/>
      <c r="L185" s="112"/>
      <c r="M185" s="35"/>
      <c r="N185" s="44" t="str">
        <f t="shared" ref="N185:N194" si="66">IF(AND(M185&gt;=G185,M185&lt;=H185),"Pass","Fail")</f>
        <v>Fail</v>
      </c>
      <c r="O185" s="36"/>
      <c r="P185" s="37">
        <f t="shared" ref="P185:P194" si="67">I185-M185</f>
        <v>0.47</v>
      </c>
      <c r="Q185" s="40">
        <f t="shared" ref="Q185:Q194" si="68">((M185 - I185) / I185)</f>
        <v>-1</v>
      </c>
      <c r="R185" s="40">
        <f t="shared" si="63"/>
        <v>9.4000000000000021</v>
      </c>
      <c r="S185" s="115"/>
    </row>
    <row r="186" spans="1:20" x14ac:dyDescent="0.3">
      <c r="A186" s="119"/>
      <c r="B186" s="119"/>
      <c r="C186" s="113"/>
      <c r="D186" s="113"/>
      <c r="E186" s="113"/>
      <c r="F186" s="22" t="s">
        <v>39</v>
      </c>
      <c r="G186" s="22">
        <v>0.6</v>
      </c>
      <c r="H186" s="22">
        <v>0.9</v>
      </c>
      <c r="I186" s="21">
        <v>0.79</v>
      </c>
      <c r="J186" s="45" t="str">
        <f t="shared" si="65"/>
        <v>Pass</v>
      </c>
      <c r="K186" s="25"/>
      <c r="L186" s="113"/>
      <c r="M186" s="21"/>
      <c r="N186" s="45" t="str">
        <f t="shared" si="66"/>
        <v>Fail</v>
      </c>
      <c r="O186" s="25"/>
      <c r="P186" s="20">
        <f t="shared" si="67"/>
        <v>0.79</v>
      </c>
      <c r="Q186" s="41">
        <f t="shared" si="68"/>
        <v>-1</v>
      </c>
      <c r="R186" s="41">
        <f t="shared" si="63"/>
        <v>2.6333333333333329</v>
      </c>
      <c r="S186" s="116"/>
    </row>
    <row r="187" spans="1:20" x14ac:dyDescent="0.3">
      <c r="A187" s="119"/>
      <c r="B187" s="119"/>
      <c r="C187" s="113"/>
      <c r="D187" s="113"/>
      <c r="E187" s="113"/>
      <c r="F187" s="22" t="s">
        <v>40</v>
      </c>
      <c r="G187" s="22">
        <v>0.15</v>
      </c>
      <c r="H187" s="22">
        <v>0.3</v>
      </c>
      <c r="I187" s="21">
        <v>0.24</v>
      </c>
      <c r="J187" s="45" t="str">
        <f t="shared" si="65"/>
        <v>Pass</v>
      </c>
      <c r="K187" s="25"/>
      <c r="L187" s="113"/>
      <c r="M187" s="21"/>
      <c r="N187" s="45" t="str">
        <f t="shared" si="66"/>
        <v>Fail</v>
      </c>
      <c r="O187" s="25"/>
      <c r="P187" s="20">
        <f t="shared" si="67"/>
        <v>0.24</v>
      </c>
      <c r="Q187" s="41">
        <f t="shared" si="68"/>
        <v>-1</v>
      </c>
      <c r="R187" s="41">
        <f t="shared" si="63"/>
        <v>1.6</v>
      </c>
      <c r="S187" s="116"/>
    </row>
    <row r="188" spans="1:20" x14ac:dyDescent="0.3">
      <c r="A188" s="119"/>
      <c r="B188" s="119"/>
      <c r="C188" s="113"/>
      <c r="D188" s="113"/>
      <c r="E188" s="113"/>
      <c r="F188" s="22" t="s">
        <v>41</v>
      </c>
      <c r="G188" s="22">
        <v>0</v>
      </c>
      <c r="H188" s="22">
        <v>0.01</v>
      </c>
      <c r="I188" s="21">
        <v>1E-3</v>
      </c>
      <c r="J188" s="45" t="str">
        <f t="shared" si="65"/>
        <v>Pass</v>
      </c>
      <c r="K188" s="25"/>
      <c r="L188" s="113"/>
      <c r="M188" s="21"/>
      <c r="N188" s="45" t="str">
        <f t="shared" si="66"/>
        <v>Pass</v>
      </c>
      <c r="O188" s="25"/>
      <c r="P188" s="20">
        <f t="shared" si="67"/>
        <v>1E-3</v>
      </c>
      <c r="Q188" s="41">
        <f t="shared" si="68"/>
        <v>-1</v>
      </c>
      <c r="R188" s="41">
        <f t="shared" si="63"/>
        <v>0.1</v>
      </c>
      <c r="S188" s="116"/>
    </row>
    <row r="189" spans="1:20" x14ac:dyDescent="0.3">
      <c r="A189" s="119"/>
      <c r="B189" s="119"/>
      <c r="C189" s="113"/>
      <c r="D189" s="113"/>
      <c r="E189" s="113"/>
      <c r="F189" s="22" t="s">
        <v>42</v>
      </c>
      <c r="G189" s="22">
        <v>0</v>
      </c>
      <c r="H189" s="22">
        <v>0.01</v>
      </c>
      <c r="I189" s="68">
        <v>0.01</v>
      </c>
      <c r="J189" s="45" t="str">
        <f t="shared" si="65"/>
        <v>Pass</v>
      </c>
      <c r="K189" s="25"/>
      <c r="L189" s="113"/>
      <c r="M189" s="21"/>
      <c r="N189" s="45" t="str">
        <f t="shared" si="66"/>
        <v>Pass</v>
      </c>
      <c r="O189" s="25"/>
      <c r="P189" s="70">
        <f t="shared" si="67"/>
        <v>0.01</v>
      </c>
      <c r="Q189" s="41">
        <f t="shared" si="68"/>
        <v>-1</v>
      </c>
      <c r="R189" s="41">
        <f t="shared" si="63"/>
        <v>1</v>
      </c>
      <c r="S189" s="116"/>
    </row>
    <row r="190" spans="1:20" x14ac:dyDescent="0.3">
      <c r="A190" s="119"/>
      <c r="B190" s="119"/>
      <c r="C190" s="113"/>
      <c r="D190" s="113"/>
      <c r="E190" s="113"/>
      <c r="F190" s="22" t="s">
        <v>43</v>
      </c>
      <c r="G190" s="20">
        <v>0.9</v>
      </c>
      <c r="H190" s="22">
        <v>1.2</v>
      </c>
      <c r="I190" s="21">
        <v>1.06</v>
      </c>
      <c r="J190" s="45" t="str">
        <f t="shared" si="65"/>
        <v>Pass</v>
      </c>
      <c r="K190" s="25"/>
      <c r="L190" s="113"/>
      <c r="M190" s="21"/>
      <c r="N190" s="45" t="str">
        <f t="shared" si="66"/>
        <v>Fail</v>
      </c>
      <c r="O190" s="25"/>
      <c r="P190" s="20">
        <f t="shared" si="67"/>
        <v>1.06</v>
      </c>
      <c r="Q190" s="41">
        <f t="shared" si="68"/>
        <v>-1</v>
      </c>
      <c r="R190" s="41">
        <f t="shared" si="63"/>
        <v>3.5333333333333341</v>
      </c>
      <c r="S190" s="116"/>
    </row>
    <row r="191" spans="1:20" x14ac:dyDescent="0.3">
      <c r="A191" s="119"/>
      <c r="B191" s="119"/>
      <c r="C191" s="113"/>
      <c r="D191" s="113"/>
      <c r="E191" s="113"/>
      <c r="F191" s="22" t="s">
        <v>44</v>
      </c>
      <c r="G191" s="20">
        <v>0.4</v>
      </c>
      <c r="H191" s="22">
        <v>0.7</v>
      </c>
      <c r="I191" s="21">
        <v>0.59</v>
      </c>
      <c r="J191" s="45" t="str">
        <f t="shared" si="65"/>
        <v>Pass</v>
      </c>
      <c r="K191" s="25"/>
      <c r="L191" s="113"/>
      <c r="M191" s="21"/>
      <c r="N191" s="45" t="str">
        <f t="shared" si="66"/>
        <v>Fail</v>
      </c>
      <c r="O191" s="25"/>
      <c r="P191" s="20">
        <f t="shared" si="67"/>
        <v>0.59</v>
      </c>
      <c r="Q191" s="41">
        <f t="shared" si="68"/>
        <v>-1</v>
      </c>
      <c r="R191" s="41">
        <f t="shared" si="63"/>
        <v>1.966666666666667</v>
      </c>
      <c r="S191" s="116"/>
    </row>
    <row r="192" spans="1:20" x14ac:dyDescent="0.3">
      <c r="A192" s="119"/>
      <c r="B192" s="119"/>
      <c r="C192" s="113"/>
      <c r="D192" s="113"/>
      <c r="E192" s="113"/>
      <c r="F192" s="22" t="s">
        <v>47</v>
      </c>
      <c r="G192" s="27">
        <v>0.9</v>
      </c>
      <c r="H192" s="22">
        <v>1.1000000000000001</v>
      </c>
      <c r="I192" s="21">
        <v>1.01</v>
      </c>
      <c r="J192" s="45" t="str">
        <f t="shared" si="65"/>
        <v>Pass</v>
      </c>
      <c r="K192" s="25"/>
      <c r="L192" s="113"/>
      <c r="M192" s="21"/>
      <c r="N192" s="45" t="str">
        <f t="shared" si="66"/>
        <v>Fail</v>
      </c>
      <c r="O192" s="25"/>
      <c r="P192" s="20">
        <f t="shared" si="67"/>
        <v>1.01</v>
      </c>
      <c r="Q192" s="41">
        <f t="shared" si="68"/>
        <v>-1</v>
      </c>
      <c r="R192" s="41">
        <f t="shared" ref="R192" si="69">P192/(H192-(I185*5))</f>
        <v>-0.80800000000000027</v>
      </c>
      <c r="S192" s="116"/>
    </row>
    <row r="193" spans="1:20" x14ac:dyDescent="0.3">
      <c r="A193" s="119"/>
      <c r="B193" s="119"/>
      <c r="C193" s="113"/>
      <c r="D193" s="113"/>
      <c r="E193" s="113"/>
      <c r="F193" s="22" t="s">
        <v>45</v>
      </c>
      <c r="G193" s="20">
        <v>0</v>
      </c>
      <c r="H193" s="22">
        <v>0.35</v>
      </c>
      <c r="I193" s="21">
        <v>0.06</v>
      </c>
      <c r="J193" s="45" t="str">
        <f t="shared" si="65"/>
        <v>Pass</v>
      </c>
      <c r="K193" s="25"/>
      <c r="L193" s="113"/>
      <c r="M193" s="21"/>
      <c r="N193" s="45" t="str">
        <f t="shared" si="66"/>
        <v>Pass</v>
      </c>
      <c r="O193" s="25"/>
      <c r="P193" s="20">
        <f t="shared" si="67"/>
        <v>0.06</v>
      </c>
      <c r="Q193" s="41">
        <f t="shared" si="68"/>
        <v>-1</v>
      </c>
      <c r="R193" s="41">
        <f t="shared" ref="R193:R194" si="70">P193/(H193-G193)</f>
        <v>0.17142857142857143</v>
      </c>
      <c r="S193" s="116"/>
      <c r="T193" s="29" t="s">
        <v>46</v>
      </c>
    </row>
    <row r="194" spans="1:20" x14ac:dyDescent="0.3">
      <c r="A194" s="120"/>
      <c r="B194" s="120"/>
      <c r="C194" s="114"/>
      <c r="D194" s="114"/>
      <c r="E194" s="114"/>
      <c r="F194" s="71" t="s">
        <v>61</v>
      </c>
      <c r="G194" s="72">
        <v>0.08</v>
      </c>
      <c r="H194" s="71">
        <v>0.15</v>
      </c>
      <c r="I194" s="32">
        <v>0.12</v>
      </c>
      <c r="J194" s="46" t="str">
        <f t="shared" si="65"/>
        <v>Pass</v>
      </c>
      <c r="K194" s="33"/>
      <c r="L194" s="114"/>
      <c r="M194" s="32"/>
      <c r="N194" s="45" t="str">
        <f t="shared" si="66"/>
        <v>Fail</v>
      </c>
      <c r="O194" s="33"/>
      <c r="P194" s="31">
        <f t="shared" si="67"/>
        <v>0.12</v>
      </c>
      <c r="Q194" s="42">
        <f t="shared" si="68"/>
        <v>-1</v>
      </c>
      <c r="R194" s="42">
        <f t="shared" si="70"/>
        <v>1.7142857142857144</v>
      </c>
      <c r="S194" s="117"/>
      <c r="T194" s="43">
        <f t="shared" ref="T194" si="71">AVERAGE(Q185:Q194)</f>
        <v>-1</v>
      </c>
    </row>
  </sheetData>
  <mergeCells count="142">
    <mergeCell ref="L175:L184"/>
    <mergeCell ref="S175:S184"/>
    <mergeCell ref="A185:A194"/>
    <mergeCell ref="B185:B194"/>
    <mergeCell ref="C185:C194"/>
    <mergeCell ref="D185:D194"/>
    <mergeCell ref="E185:E194"/>
    <mergeCell ref="L185:L194"/>
    <mergeCell ref="S185:S194"/>
    <mergeCell ref="A175:A184"/>
    <mergeCell ref="B175:B184"/>
    <mergeCell ref="C175:C184"/>
    <mergeCell ref="D175:D184"/>
    <mergeCell ref="E175:E184"/>
    <mergeCell ref="L145:L154"/>
    <mergeCell ref="S145:S154"/>
    <mergeCell ref="L155:L164"/>
    <mergeCell ref="S155:S164"/>
    <mergeCell ref="L165:L174"/>
    <mergeCell ref="S165:S174"/>
    <mergeCell ref="L115:L124"/>
    <mergeCell ref="S115:S124"/>
    <mergeCell ref="L125:L134"/>
    <mergeCell ref="S125:S134"/>
    <mergeCell ref="L135:L144"/>
    <mergeCell ref="S135:S144"/>
    <mergeCell ref="L85:L94"/>
    <mergeCell ref="S85:S94"/>
    <mergeCell ref="L95:L104"/>
    <mergeCell ref="S95:S104"/>
    <mergeCell ref="L105:L114"/>
    <mergeCell ref="S105:S114"/>
    <mergeCell ref="S55:S64"/>
    <mergeCell ref="L65:L74"/>
    <mergeCell ref="S65:S74"/>
    <mergeCell ref="L75:L84"/>
    <mergeCell ref="S75:S84"/>
    <mergeCell ref="A165:A174"/>
    <mergeCell ref="B165:B174"/>
    <mergeCell ref="C165:C174"/>
    <mergeCell ref="D165:D174"/>
    <mergeCell ref="E165:E174"/>
    <mergeCell ref="A155:A164"/>
    <mergeCell ref="B155:B164"/>
    <mergeCell ref="C155:C164"/>
    <mergeCell ref="D155:D164"/>
    <mergeCell ref="E155:E164"/>
    <mergeCell ref="A145:A154"/>
    <mergeCell ref="B145:B154"/>
    <mergeCell ref="C145:C154"/>
    <mergeCell ref="D145:D154"/>
    <mergeCell ref="E145:E154"/>
    <mergeCell ref="A135:A144"/>
    <mergeCell ref="B135:B144"/>
    <mergeCell ref="C135:C144"/>
    <mergeCell ref="D135:D144"/>
    <mergeCell ref="E135:E144"/>
    <mergeCell ref="A125:A134"/>
    <mergeCell ref="B125:B134"/>
    <mergeCell ref="C125:C134"/>
    <mergeCell ref="D125:D134"/>
    <mergeCell ref="E125:E134"/>
    <mergeCell ref="A115:A124"/>
    <mergeCell ref="B115:B124"/>
    <mergeCell ref="C115:C124"/>
    <mergeCell ref="D115:D124"/>
    <mergeCell ref="E115:E124"/>
    <mergeCell ref="A105:A114"/>
    <mergeCell ref="B105:B114"/>
    <mergeCell ref="C105:C114"/>
    <mergeCell ref="D105:D114"/>
    <mergeCell ref="E105:E114"/>
    <mergeCell ref="A95:A104"/>
    <mergeCell ref="B95:B104"/>
    <mergeCell ref="C95:C104"/>
    <mergeCell ref="D95:D104"/>
    <mergeCell ref="E95:E104"/>
    <mergeCell ref="A85:A94"/>
    <mergeCell ref="B85:B94"/>
    <mergeCell ref="C85:C94"/>
    <mergeCell ref="D85:D94"/>
    <mergeCell ref="E85:E94"/>
    <mergeCell ref="D65:D74"/>
    <mergeCell ref="E65:E74"/>
    <mergeCell ref="A75:A84"/>
    <mergeCell ref="B75:B84"/>
    <mergeCell ref="C75:C84"/>
    <mergeCell ref="D75:D84"/>
    <mergeCell ref="E75:E84"/>
    <mergeCell ref="A45:A54"/>
    <mergeCell ref="A55:A64"/>
    <mergeCell ref="A65:A74"/>
    <mergeCell ref="B65:B74"/>
    <mergeCell ref="C65:C74"/>
    <mergeCell ref="A3:A4"/>
    <mergeCell ref="A5:A14"/>
    <mergeCell ref="A15:A24"/>
    <mergeCell ref="A25:A34"/>
    <mergeCell ref="A35:A44"/>
    <mergeCell ref="B3:B4"/>
    <mergeCell ref="B15:B24"/>
    <mergeCell ref="B5:B14"/>
    <mergeCell ref="B55:B64"/>
    <mergeCell ref="C55:C64"/>
    <mergeCell ref="E3:E4"/>
    <mergeCell ref="C3:C4"/>
    <mergeCell ref="C5:C14"/>
    <mergeCell ref="D3:D4"/>
    <mergeCell ref="D5:D14"/>
    <mergeCell ref="S25:S34"/>
    <mergeCell ref="S35:S44"/>
    <mergeCell ref="I3:J3"/>
    <mergeCell ref="M3:N3"/>
    <mergeCell ref="P2:S3"/>
    <mergeCell ref="L3:L4"/>
    <mergeCell ref="L5:L14"/>
    <mergeCell ref="D15:D24"/>
    <mergeCell ref="S5:S14"/>
    <mergeCell ref="E15:E24"/>
    <mergeCell ref="C15:C24"/>
    <mergeCell ref="L15:L24"/>
    <mergeCell ref="S15:S24"/>
    <mergeCell ref="E5:E14"/>
    <mergeCell ref="D55:D64"/>
    <mergeCell ref="E55:E64"/>
    <mergeCell ref="L55:L64"/>
    <mergeCell ref="S45:S54"/>
    <mergeCell ref="B25:B34"/>
    <mergeCell ref="C25:C34"/>
    <mergeCell ref="D25:D34"/>
    <mergeCell ref="E25:E34"/>
    <mergeCell ref="L25:L34"/>
    <mergeCell ref="B45:B54"/>
    <mergeCell ref="C45:C54"/>
    <mergeCell ref="D45:D54"/>
    <mergeCell ref="E45:E54"/>
    <mergeCell ref="L45:L54"/>
    <mergeCell ref="B35:B44"/>
    <mergeCell ref="C35:C44"/>
    <mergeCell ref="D35:D44"/>
    <mergeCell ref="E35:E44"/>
    <mergeCell ref="L35:L44"/>
  </mergeCells>
  <conditionalFormatting sqref="J5:J194 N5:N194">
    <cfRule type="containsText" dxfId="19" priority="5" operator="containsText" text="Fail">
      <formula>NOT(ISERROR(SEARCH("Fail",J5)))</formula>
    </cfRule>
    <cfRule type="containsText" dxfId="18" priority="6" operator="containsText" text="Pass">
      <formula>NOT(ISERROR(SEARCH("Pass",J5)))</formula>
    </cfRule>
  </conditionalFormatting>
  <conditionalFormatting sqref="Q5:R194">
    <cfRule type="cellIs" dxfId="17" priority="1" operator="between">
      <formula>-10%</formula>
      <formula>-19.9%</formula>
    </cfRule>
    <cfRule type="cellIs" dxfId="16" priority="2" operator="lessThan">
      <formula>-20%</formula>
    </cfRule>
    <cfRule type="cellIs" dxfId="15" priority="3" operator="between">
      <formula>10%</formula>
      <formula>19.9%</formula>
    </cfRule>
    <cfRule type="cellIs" dxfId="14" priority="4" operator="greaterThan">
      <formula>20%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1"/>
  <sheetViews>
    <sheetView zoomScale="85" zoomScaleNormal="85" workbookViewId="0">
      <selection activeCell="H61" sqref="H61"/>
    </sheetView>
  </sheetViews>
  <sheetFormatPr defaultRowHeight="14.4" x14ac:dyDescent="0.3"/>
  <cols>
    <col min="5" max="5" width="12.44140625" bestFit="1" customWidth="1"/>
    <col min="6" max="6" width="13.33203125" bestFit="1" customWidth="1"/>
    <col min="10" max="10" width="4.44140625" customWidth="1"/>
    <col min="11" max="11" width="12.44140625" bestFit="1" customWidth="1"/>
    <col min="13" max="13" width="13.5546875" bestFit="1" customWidth="1"/>
    <col min="16" max="16" width="4.44140625" customWidth="1"/>
    <col min="18" max="18" width="14.6640625" bestFit="1" customWidth="1"/>
    <col min="19" max="19" width="47.5546875" customWidth="1"/>
  </cols>
  <sheetData>
    <row r="2" spans="1:20" ht="15.6" x14ac:dyDescent="0.3">
      <c r="C2" s="20"/>
      <c r="D2" s="20"/>
      <c r="E2" s="20"/>
      <c r="F2" s="38" t="s">
        <v>23</v>
      </c>
      <c r="G2" s="30" t="s">
        <v>48</v>
      </c>
      <c r="H2" s="39" t="s">
        <v>4</v>
      </c>
      <c r="I2" s="30" t="s">
        <v>24</v>
      </c>
      <c r="J2" s="30" t="s">
        <v>24</v>
      </c>
      <c r="K2" s="30" t="s">
        <v>24</v>
      </c>
      <c r="L2" s="38"/>
      <c r="M2" s="30"/>
      <c r="N2" s="30" t="s">
        <v>24</v>
      </c>
      <c r="O2" s="30"/>
      <c r="P2" s="30"/>
      <c r="Q2" s="124" t="s">
        <v>25</v>
      </c>
      <c r="R2" s="124"/>
      <c r="S2" s="124"/>
    </row>
    <row r="3" spans="1:20" x14ac:dyDescent="0.3">
      <c r="A3" s="122" t="s">
        <v>64</v>
      </c>
      <c r="B3" s="122" t="s">
        <v>5</v>
      </c>
      <c r="C3" s="122" t="s">
        <v>6</v>
      </c>
      <c r="D3" s="121" t="s">
        <v>26</v>
      </c>
      <c r="E3" s="121" t="s">
        <v>27</v>
      </c>
      <c r="F3" s="48"/>
      <c r="G3" s="28" t="s">
        <v>24</v>
      </c>
      <c r="H3" s="123" t="s">
        <v>8</v>
      </c>
      <c r="I3" s="123"/>
      <c r="J3" s="25"/>
      <c r="K3" s="121" t="s">
        <v>27</v>
      </c>
      <c r="L3" s="48"/>
      <c r="M3" s="59" t="s">
        <v>49</v>
      </c>
      <c r="N3" s="123" t="s">
        <v>28</v>
      </c>
      <c r="O3" s="123"/>
      <c r="P3" s="25"/>
      <c r="Q3" s="124"/>
      <c r="R3" s="124"/>
      <c r="S3" s="124"/>
    </row>
    <row r="4" spans="1:20" x14ac:dyDescent="0.3">
      <c r="A4" s="122"/>
      <c r="B4" s="134"/>
      <c r="C4" s="122"/>
      <c r="D4" s="122"/>
      <c r="E4" s="122"/>
      <c r="F4" s="23" t="s">
        <v>50</v>
      </c>
      <c r="G4" s="23" t="s">
        <v>51</v>
      </c>
      <c r="H4" s="23" t="s">
        <v>52</v>
      </c>
      <c r="I4" s="60" t="s">
        <v>33</v>
      </c>
      <c r="J4" s="26"/>
      <c r="K4" s="122"/>
      <c r="L4" s="23" t="s">
        <v>50</v>
      </c>
      <c r="M4" s="23" t="s">
        <v>51</v>
      </c>
      <c r="N4" s="23" t="s">
        <v>52</v>
      </c>
      <c r="O4" s="60" t="s">
        <v>33</v>
      </c>
      <c r="P4" s="26"/>
      <c r="Q4" s="69" t="s">
        <v>34</v>
      </c>
      <c r="R4" s="69" t="s">
        <v>53</v>
      </c>
      <c r="S4" s="53" t="s">
        <v>37</v>
      </c>
      <c r="T4" s="24"/>
    </row>
    <row r="5" spans="1:20" x14ac:dyDescent="0.3">
      <c r="A5" s="131">
        <f>Chem!A5</f>
        <v>1</v>
      </c>
      <c r="B5" s="131">
        <f>Chem!B5</f>
        <v>800035</v>
      </c>
      <c r="C5" s="131">
        <f>Chem!C5</f>
        <v>0</v>
      </c>
      <c r="D5" s="131" t="str">
        <f>Chem!D5</f>
        <v>107.95 DIA</v>
      </c>
      <c r="E5" s="131" t="str">
        <f>Chem!E5</f>
        <v>K80212165 / Date : 05.02.2023</v>
      </c>
      <c r="F5" s="61">
        <v>1</v>
      </c>
      <c r="G5" s="34">
        <v>265</v>
      </c>
      <c r="H5" s="35">
        <v>205</v>
      </c>
      <c r="I5" s="45" t="str">
        <f>IF(AND(H5&lt;=G5),"Pass","Fail")</f>
        <v>Pass</v>
      </c>
      <c r="J5" s="36"/>
      <c r="K5" s="112"/>
      <c r="L5" s="61">
        <v>1</v>
      </c>
      <c r="M5" s="34">
        <v>265</v>
      </c>
      <c r="N5" s="35"/>
      <c r="O5" s="45" t="str">
        <f>IF(AND(N5&lt;=M5),"Pass","Fail")</f>
        <v>Pass</v>
      </c>
      <c r="P5" s="36"/>
      <c r="Q5" s="37">
        <f t="shared" ref="Q5:Q7" si="0">H5-N5</f>
        <v>205</v>
      </c>
      <c r="R5" s="40">
        <f t="shared" ref="R5:R7" si="1">((N5 - H5) / H5)</f>
        <v>-1</v>
      </c>
      <c r="S5" s="128"/>
    </row>
    <row r="6" spans="1:20" x14ac:dyDescent="0.3">
      <c r="A6" s="132"/>
      <c r="B6" s="132"/>
      <c r="C6" s="132"/>
      <c r="D6" s="132"/>
      <c r="E6" s="132"/>
      <c r="F6" s="62">
        <v>2</v>
      </c>
      <c r="G6" s="22">
        <v>265</v>
      </c>
      <c r="H6" s="21">
        <v>217</v>
      </c>
      <c r="I6" s="45" t="str">
        <f t="shared" ref="I6:I7" si="2">IF(AND(H6&lt;=G6),"Pass","Fail")</f>
        <v>Pass</v>
      </c>
      <c r="J6" s="25"/>
      <c r="K6" s="113"/>
      <c r="L6" s="62">
        <v>2</v>
      </c>
      <c r="M6" s="22">
        <v>265</v>
      </c>
      <c r="N6" s="21"/>
      <c r="O6" s="45" t="str">
        <f t="shared" ref="O6:O7" si="3">IF(AND(N6&lt;=M6),"Pass","Fail")</f>
        <v>Pass</v>
      </c>
      <c r="P6" s="25"/>
      <c r="Q6" s="20">
        <f t="shared" si="0"/>
        <v>217</v>
      </c>
      <c r="R6" s="41">
        <f t="shared" si="1"/>
        <v>-1</v>
      </c>
      <c r="S6" s="129"/>
    </row>
    <row r="7" spans="1:20" x14ac:dyDescent="0.3">
      <c r="A7" s="133"/>
      <c r="B7" s="133"/>
      <c r="C7" s="133"/>
      <c r="D7" s="133"/>
      <c r="E7" s="133"/>
      <c r="F7" s="63" t="s">
        <v>54</v>
      </c>
      <c r="G7" s="64">
        <v>265</v>
      </c>
      <c r="H7" s="65">
        <f>AVERAGE(H5:H6)</f>
        <v>211</v>
      </c>
      <c r="I7" s="47" t="str">
        <f t="shared" si="2"/>
        <v>Pass</v>
      </c>
      <c r="J7" s="25"/>
      <c r="K7" s="114"/>
      <c r="L7" s="63" t="s">
        <v>54</v>
      </c>
      <c r="M7" s="64">
        <v>265</v>
      </c>
      <c r="N7" s="65" t="e">
        <f t="shared" ref="N7" si="4">AVERAGE(N5:N6)</f>
        <v>#DIV/0!</v>
      </c>
      <c r="O7" s="47" t="e">
        <f t="shared" si="3"/>
        <v>#DIV/0!</v>
      </c>
      <c r="P7" s="25"/>
      <c r="Q7" s="66" t="e">
        <f t="shared" si="0"/>
        <v>#DIV/0!</v>
      </c>
      <c r="R7" s="67" t="e">
        <f t="shared" si="1"/>
        <v>#DIV/0!</v>
      </c>
      <c r="S7" s="130"/>
      <c r="T7" s="43" t="e">
        <f>AVERAGE(R5:R7)</f>
        <v>#DIV/0!</v>
      </c>
    </row>
    <row r="8" spans="1:20" x14ac:dyDescent="0.3">
      <c r="A8" s="131">
        <f>Chem!A15</f>
        <v>2</v>
      </c>
      <c r="B8" s="131">
        <f>Chem!B15</f>
        <v>800045</v>
      </c>
      <c r="C8" s="131" t="str">
        <f>Chem!C15</f>
        <v>H2-6233</v>
      </c>
      <c r="D8" s="131" t="str">
        <f>Chem!D15</f>
        <v>107.95 DIA</v>
      </c>
      <c r="E8" s="131" t="str">
        <f>Chem!E15</f>
        <v>K80229569 / Date : 08.01.2024</v>
      </c>
      <c r="F8" s="61">
        <v>1</v>
      </c>
      <c r="G8" s="34">
        <v>265</v>
      </c>
      <c r="H8" s="35">
        <v>207</v>
      </c>
      <c r="I8" s="45" t="str">
        <f>IF(AND(H8&lt;=G8),"Pass","Fail")</f>
        <v>Pass</v>
      </c>
      <c r="J8" s="36"/>
      <c r="K8" s="112"/>
      <c r="L8" s="61">
        <v>1</v>
      </c>
      <c r="M8" s="34">
        <v>265</v>
      </c>
      <c r="N8" s="35"/>
      <c r="O8" s="45" t="str">
        <f>IF(AND(N8&lt;=M8),"Pass","Fail")</f>
        <v>Pass</v>
      </c>
      <c r="P8" s="36"/>
      <c r="Q8" s="37">
        <f t="shared" ref="Q8:Q13" si="5">H8-N8</f>
        <v>207</v>
      </c>
      <c r="R8" s="40">
        <f t="shared" ref="R8:R13" si="6">((N8 - H8) / H8)</f>
        <v>-1</v>
      </c>
      <c r="S8" s="128"/>
    </row>
    <row r="9" spans="1:20" x14ac:dyDescent="0.3">
      <c r="A9" s="132"/>
      <c r="B9" s="132"/>
      <c r="C9" s="132"/>
      <c r="D9" s="132"/>
      <c r="E9" s="132"/>
      <c r="F9" s="62">
        <v>2</v>
      </c>
      <c r="G9" s="22">
        <v>265</v>
      </c>
      <c r="H9" s="21">
        <v>217</v>
      </c>
      <c r="I9" s="45" t="str">
        <f t="shared" ref="I9:I10" si="7">IF(AND(H9&lt;=G9),"Pass","Fail")</f>
        <v>Pass</v>
      </c>
      <c r="J9" s="25"/>
      <c r="K9" s="113"/>
      <c r="L9" s="62">
        <v>2</v>
      </c>
      <c r="M9" s="22">
        <v>265</v>
      </c>
      <c r="N9" s="21"/>
      <c r="O9" s="45" t="str">
        <f t="shared" ref="O9:O10" si="8">IF(AND(N9&lt;=M9),"Pass","Fail")</f>
        <v>Pass</v>
      </c>
      <c r="P9" s="25"/>
      <c r="Q9" s="20">
        <f t="shared" si="5"/>
        <v>217</v>
      </c>
      <c r="R9" s="41">
        <f t="shared" si="6"/>
        <v>-1</v>
      </c>
      <c r="S9" s="129"/>
    </row>
    <row r="10" spans="1:20" x14ac:dyDescent="0.3">
      <c r="A10" s="133"/>
      <c r="B10" s="133"/>
      <c r="C10" s="133"/>
      <c r="D10" s="133"/>
      <c r="E10" s="133"/>
      <c r="F10" s="63" t="s">
        <v>54</v>
      </c>
      <c r="G10" s="64">
        <v>265</v>
      </c>
      <c r="H10" s="65">
        <f t="shared" ref="H10" si="9">AVERAGE(H8:H9)</f>
        <v>212</v>
      </c>
      <c r="I10" s="47" t="str">
        <f t="shared" si="7"/>
        <v>Pass</v>
      </c>
      <c r="J10" s="25"/>
      <c r="K10" s="114"/>
      <c r="L10" s="63" t="s">
        <v>54</v>
      </c>
      <c r="M10" s="64">
        <v>265</v>
      </c>
      <c r="N10" s="65" t="e">
        <f t="shared" ref="N10" si="10">AVERAGE(N8:N9)</f>
        <v>#DIV/0!</v>
      </c>
      <c r="O10" s="47" t="e">
        <f t="shared" si="8"/>
        <v>#DIV/0!</v>
      </c>
      <c r="P10" s="25"/>
      <c r="Q10" s="66" t="e">
        <f t="shared" si="5"/>
        <v>#DIV/0!</v>
      </c>
      <c r="R10" s="67" t="e">
        <f t="shared" si="6"/>
        <v>#DIV/0!</v>
      </c>
      <c r="S10" s="130"/>
      <c r="T10" s="43" t="e">
        <f>AVERAGE(R8:R10)</f>
        <v>#DIV/0!</v>
      </c>
    </row>
    <row r="11" spans="1:20" x14ac:dyDescent="0.3">
      <c r="A11" s="131">
        <f>Chem!A25</f>
        <v>3</v>
      </c>
      <c r="B11" s="131">
        <f>Chem!B25</f>
        <v>800046</v>
      </c>
      <c r="C11" s="131" t="str">
        <f>Chem!C25</f>
        <v>H2-6239</v>
      </c>
      <c r="D11" s="131" t="str">
        <f>Chem!D25</f>
        <v>107.95 DIA</v>
      </c>
      <c r="E11" s="131" t="str">
        <f>Chem!E25</f>
        <v>K80229570 / Date : 08.01.2024</v>
      </c>
      <c r="F11" s="61">
        <v>1</v>
      </c>
      <c r="G11" s="34">
        <v>265</v>
      </c>
      <c r="H11" s="35">
        <v>209</v>
      </c>
      <c r="I11" s="45" t="str">
        <f>IF(AND(H11&lt;=G11),"Pass","Fail")</f>
        <v>Pass</v>
      </c>
      <c r="J11" s="36"/>
      <c r="K11" s="112"/>
      <c r="L11" s="61">
        <v>1</v>
      </c>
      <c r="M11" s="34">
        <v>265</v>
      </c>
      <c r="N11" s="35"/>
      <c r="O11" s="45" t="str">
        <f>IF(AND(N11&lt;=M11),"Pass","Fail")</f>
        <v>Pass</v>
      </c>
      <c r="P11" s="36"/>
      <c r="Q11" s="37">
        <f t="shared" si="5"/>
        <v>209</v>
      </c>
      <c r="R11" s="40">
        <f t="shared" si="6"/>
        <v>-1</v>
      </c>
      <c r="S11" s="128"/>
    </row>
    <row r="12" spans="1:20" x14ac:dyDescent="0.3">
      <c r="A12" s="132"/>
      <c r="B12" s="132"/>
      <c r="C12" s="132"/>
      <c r="D12" s="132"/>
      <c r="E12" s="132"/>
      <c r="F12" s="62">
        <v>2</v>
      </c>
      <c r="G12" s="22">
        <v>265</v>
      </c>
      <c r="H12" s="21">
        <v>217</v>
      </c>
      <c r="I12" s="45" t="str">
        <f t="shared" ref="I12:I13" si="11">IF(AND(H12&lt;=G12),"Pass","Fail")</f>
        <v>Pass</v>
      </c>
      <c r="J12" s="25"/>
      <c r="K12" s="113"/>
      <c r="L12" s="62">
        <v>2</v>
      </c>
      <c r="M12" s="22">
        <v>265</v>
      </c>
      <c r="N12" s="21"/>
      <c r="O12" s="45" t="str">
        <f t="shared" ref="O12:O13" si="12">IF(AND(N12&lt;=M12),"Pass","Fail")</f>
        <v>Pass</v>
      </c>
      <c r="P12" s="25"/>
      <c r="Q12" s="20">
        <f t="shared" si="5"/>
        <v>217</v>
      </c>
      <c r="R12" s="41">
        <f t="shared" si="6"/>
        <v>-1</v>
      </c>
      <c r="S12" s="129"/>
    </row>
    <row r="13" spans="1:20" x14ac:dyDescent="0.3">
      <c r="A13" s="133"/>
      <c r="B13" s="133"/>
      <c r="C13" s="133"/>
      <c r="D13" s="133"/>
      <c r="E13" s="133"/>
      <c r="F13" s="63" t="s">
        <v>54</v>
      </c>
      <c r="G13" s="64">
        <v>265</v>
      </c>
      <c r="H13" s="65">
        <f t="shared" ref="H13" si="13">AVERAGE(H11:H12)</f>
        <v>213</v>
      </c>
      <c r="I13" s="47" t="str">
        <f t="shared" si="11"/>
        <v>Pass</v>
      </c>
      <c r="J13" s="25"/>
      <c r="K13" s="114"/>
      <c r="L13" s="63" t="s">
        <v>54</v>
      </c>
      <c r="M13" s="64">
        <v>265</v>
      </c>
      <c r="N13" s="65" t="e">
        <f t="shared" ref="N13" si="14">AVERAGE(N11:N12)</f>
        <v>#DIV/0!</v>
      </c>
      <c r="O13" s="47" t="e">
        <f t="shared" si="12"/>
        <v>#DIV/0!</v>
      </c>
      <c r="P13" s="25"/>
      <c r="Q13" s="66" t="e">
        <f t="shared" si="5"/>
        <v>#DIV/0!</v>
      </c>
      <c r="R13" s="67" t="e">
        <f t="shared" si="6"/>
        <v>#DIV/0!</v>
      </c>
      <c r="S13" s="130"/>
      <c r="T13" s="43" t="e">
        <f>AVERAGE(R11:R13)</f>
        <v>#DIV/0!</v>
      </c>
    </row>
    <row r="14" spans="1:20" x14ac:dyDescent="0.3">
      <c r="A14" s="131">
        <f>Chem!A35</f>
        <v>4</v>
      </c>
      <c r="B14" s="131">
        <f>Chem!B35</f>
        <v>800049</v>
      </c>
      <c r="C14" s="131" t="str">
        <f>Chem!C35</f>
        <v>H2-6234</v>
      </c>
      <c r="D14" s="131" t="str">
        <f>Chem!D35</f>
        <v>107.95 DIA</v>
      </c>
      <c r="E14" s="131" t="str">
        <f>Chem!E35</f>
        <v>K80229571 / Date : 08.01.2024</v>
      </c>
      <c r="F14" s="61">
        <v>1</v>
      </c>
      <c r="G14" s="34">
        <v>265</v>
      </c>
      <c r="H14" s="35">
        <v>207</v>
      </c>
      <c r="I14" s="45" t="str">
        <f>IF(AND(H14&lt;=G14),"Pass","Fail")</f>
        <v>Pass</v>
      </c>
      <c r="J14" s="36"/>
      <c r="K14" s="112"/>
      <c r="L14" s="61">
        <v>1</v>
      </c>
      <c r="M14" s="34">
        <v>265</v>
      </c>
      <c r="N14" s="35"/>
      <c r="O14" s="45" t="str">
        <f>IF(AND(N14&lt;=M14),"Pass","Fail")</f>
        <v>Pass</v>
      </c>
      <c r="P14" s="36"/>
      <c r="Q14" s="37">
        <f t="shared" ref="Q14:Q58" si="15">H14-N14</f>
        <v>207</v>
      </c>
      <c r="R14" s="40">
        <f t="shared" ref="R14:R58" si="16">((N14 - H14) / H14)</f>
        <v>-1</v>
      </c>
      <c r="S14" s="128"/>
    </row>
    <row r="15" spans="1:20" x14ac:dyDescent="0.3">
      <c r="A15" s="132"/>
      <c r="B15" s="132"/>
      <c r="C15" s="132"/>
      <c r="D15" s="132"/>
      <c r="E15" s="132"/>
      <c r="F15" s="62">
        <v>2</v>
      </c>
      <c r="G15" s="22">
        <v>265</v>
      </c>
      <c r="H15" s="21">
        <v>217</v>
      </c>
      <c r="I15" s="45" t="str">
        <f t="shared" ref="I15:I16" si="17">IF(AND(H15&lt;=G15),"Pass","Fail")</f>
        <v>Pass</v>
      </c>
      <c r="J15" s="25"/>
      <c r="K15" s="113"/>
      <c r="L15" s="62">
        <v>2</v>
      </c>
      <c r="M15" s="22">
        <v>265</v>
      </c>
      <c r="N15" s="21"/>
      <c r="O15" s="45" t="str">
        <f t="shared" ref="O15:O16" si="18">IF(AND(N15&lt;=M15),"Pass","Fail")</f>
        <v>Pass</v>
      </c>
      <c r="P15" s="25"/>
      <c r="Q15" s="20">
        <f t="shared" si="15"/>
        <v>217</v>
      </c>
      <c r="R15" s="41">
        <f t="shared" si="16"/>
        <v>-1</v>
      </c>
      <c r="S15" s="129"/>
    </row>
    <row r="16" spans="1:20" x14ac:dyDescent="0.3">
      <c r="A16" s="133"/>
      <c r="B16" s="133"/>
      <c r="C16" s="133"/>
      <c r="D16" s="133"/>
      <c r="E16" s="133"/>
      <c r="F16" s="63" t="s">
        <v>54</v>
      </c>
      <c r="G16" s="64">
        <v>265</v>
      </c>
      <c r="H16" s="65">
        <f t="shared" ref="H16" si="19">AVERAGE(H14:H15)</f>
        <v>212</v>
      </c>
      <c r="I16" s="47" t="str">
        <f t="shared" si="17"/>
        <v>Pass</v>
      </c>
      <c r="J16" s="25"/>
      <c r="K16" s="114"/>
      <c r="L16" s="63" t="s">
        <v>54</v>
      </c>
      <c r="M16" s="64">
        <v>265</v>
      </c>
      <c r="N16" s="65" t="e">
        <f t="shared" ref="N16" si="20">AVERAGE(N14:N15)</f>
        <v>#DIV/0!</v>
      </c>
      <c r="O16" s="47" t="e">
        <f t="shared" si="18"/>
        <v>#DIV/0!</v>
      </c>
      <c r="P16" s="25"/>
      <c r="Q16" s="66" t="e">
        <f t="shared" si="15"/>
        <v>#DIV/0!</v>
      </c>
      <c r="R16" s="67" t="e">
        <f t="shared" si="16"/>
        <v>#DIV/0!</v>
      </c>
      <c r="S16" s="130"/>
      <c r="T16" s="43" t="e">
        <f>AVERAGE(R14:R16)</f>
        <v>#DIV/0!</v>
      </c>
    </row>
    <row r="17" spans="1:20" x14ac:dyDescent="0.3">
      <c r="A17" s="131">
        <f>Chem!A45</f>
        <v>5</v>
      </c>
      <c r="B17" s="131">
        <f>Chem!B45</f>
        <v>800050</v>
      </c>
      <c r="C17" s="131" t="str">
        <f>Chem!C45</f>
        <v>H2-6285</v>
      </c>
      <c r="D17" s="131" t="str">
        <f>Chem!D45</f>
        <v>107.95 DIA</v>
      </c>
      <c r="E17" s="131" t="str">
        <f>Chem!E45</f>
        <v>K80232557 / Date : 29.02.2024</v>
      </c>
      <c r="F17" s="61">
        <v>1</v>
      </c>
      <c r="G17" s="34">
        <v>265</v>
      </c>
      <c r="H17" s="35">
        <v>180</v>
      </c>
      <c r="I17" s="45" t="str">
        <f>IF(AND(H17&lt;=G17),"Pass","Fail")</f>
        <v>Pass</v>
      </c>
      <c r="J17" s="36"/>
      <c r="K17" s="112"/>
      <c r="L17" s="61">
        <v>1</v>
      </c>
      <c r="M17" s="34">
        <v>265</v>
      </c>
      <c r="N17" s="35"/>
      <c r="O17" s="45" t="str">
        <f>IF(AND(N17&lt;=M17),"Pass","Fail")</f>
        <v>Pass</v>
      </c>
      <c r="P17" s="36"/>
      <c r="Q17" s="37">
        <f t="shared" si="15"/>
        <v>180</v>
      </c>
      <c r="R17" s="40">
        <f t="shared" si="16"/>
        <v>-1</v>
      </c>
      <c r="S17" s="128"/>
    </row>
    <row r="18" spans="1:20" x14ac:dyDescent="0.3">
      <c r="A18" s="132"/>
      <c r="B18" s="132"/>
      <c r="C18" s="132"/>
      <c r="D18" s="132"/>
      <c r="E18" s="132"/>
      <c r="F18" s="62">
        <v>2</v>
      </c>
      <c r="G18" s="22">
        <v>265</v>
      </c>
      <c r="H18" s="21">
        <v>207</v>
      </c>
      <c r="I18" s="45" t="str">
        <f t="shared" ref="I18:I19" si="21">IF(AND(H18&lt;=G18),"Pass","Fail")</f>
        <v>Pass</v>
      </c>
      <c r="J18" s="25"/>
      <c r="K18" s="113"/>
      <c r="L18" s="62">
        <v>2</v>
      </c>
      <c r="M18" s="22">
        <v>265</v>
      </c>
      <c r="N18" s="21"/>
      <c r="O18" s="45" t="str">
        <f t="shared" ref="O18:O19" si="22">IF(AND(N18&lt;=M18),"Pass","Fail")</f>
        <v>Pass</v>
      </c>
      <c r="P18" s="25"/>
      <c r="Q18" s="20">
        <f t="shared" si="15"/>
        <v>207</v>
      </c>
      <c r="R18" s="41">
        <f t="shared" si="16"/>
        <v>-1</v>
      </c>
      <c r="S18" s="129"/>
    </row>
    <row r="19" spans="1:20" x14ac:dyDescent="0.3">
      <c r="A19" s="133"/>
      <c r="B19" s="133"/>
      <c r="C19" s="133"/>
      <c r="D19" s="133"/>
      <c r="E19" s="133"/>
      <c r="F19" s="63" t="s">
        <v>54</v>
      </c>
      <c r="G19" s="64">
        <v>265</v>
      </c>
      <c r="H19" s="65">
        <f t="shared" ref="H19" si="23">AVERAGE(H17:H18)</f>
        <v>193.5</v>
      </c>
      <c r="I19" s="47" t="str">
        <f t="shared" si="21"/>
        <v>Pass</v>
      </c>
      <c r="J19" s="25"/>
      <c r="K19" s="114"/>
      <c r="L19" s="63" t="s">
        <v>54</v>
      </c>
      <c r="M19" s="64">
        <v>265</v>
      </c>
      <c r="N19" s="65" t="e">
        <f t="shared" ref="N19" si="24">AVERAGE(N17:N18)</f>
        <v>#DIV/0!</v>
      </c>
      <c r="O19" s="47" t="e">
        <f t="shared" si="22"/>
        <v>#DIV/0!</v>
      </c>
      <c r="P19" s="25"/>
      <c r="Q19" s="66" t="e">
        <f t="shared" si="15"/>
        <v>#DIV/0!</v>
      </c>
      <c r="R19" s="67" t="e">
        <f t="shared" si="16"/>
        <v>#DIV/0!</v>
      </c>
      <c r="S19" s="130"/>
      <c r="T19" s="43" t="e">
        <f>AVERAGE(R17:R19)</f>
        <v>#DIV/0!</v>
      </c>
    </row>
    <row r="20" spans="1:20" x14ac:dyDescent="0.3">
      <c r="A20" s="131">
        <f>Chem!A55</f>
        <v>6</v>
      </c>
      <c r="B20" s="131">
        <f>Chem!B55</f>
        <v>800051</v>
      </c>
      <c r="C20" s="131" t="str">
        <f>Chem!C55</f>
        <v>H1-5838</v>
      </c>
      <c r="D20" s="131" t="str">
        <f>Chem!D55</f>
        <v>107.95 DIA</v>
      </c>
      <c r="E20" s="131" t="str">
        <f>Chem!E55</f>
        <v>K80232543 / Date : 29.02.2024</v>
      </c>
      <c r="F20" s="61">
        <v>1</v>
      </c>
      <c r="G20" s="34">
        <v>265</v>
      </c>
      <c r="H20" s="35">
        <v>196</v>
      </c>
      <c r="I20" s="45" t="str">
        <f>IF(AND(H20&lt;=G20),"Pass","Fail")</f>
        <v>Pass</v>
      </c>
      <c r="J20" s="36"/>
      <c r="K20" s="112"/>
      <c r="L20" s="61">
        <v>1</v>
      </c>
      <c r="M20" s="34">
        <v>265</v>
      </c>
      <c r="N20" s="35"/>
      <c r="O20" s="45" t="str">
        <f>IF(AND(N20&lt;=M20),"Pass","Fail")</f>
        <v>Pass</v>
      </c>
      <c r="P20" s="36"/>
      <c r="Q20" s="37">
        <f t="shared" si="15"/>
        <v>196</v>
      </c>
      <c r="R20" s="40">
        <f t="shared" si="16"/>
        <v>-1</v>
      </c>
      <c r="S20" s="128"/>
    </row>
    <row r="21" spans="1:20" x14ac:dyDescent="0.3">
      <c r="A21" s="132"/>
      <c r="B21" s="132"/>
      <c r="C21" s="132"/>
      <c r="D21" s="132"/>
      <c r="E21" s="132"/>
      <c r="F21" s="62">
        <v>2</v>
      </c>
      <c r="G21" s="22">
        <v>265</v>
      </c>
      <c r="H21" s="21">
        <v>219</v>
      </c>
      <c r="I21" s="45" t="str">
        <f t="shared" ref="I21:I22" si="25">IF(AND(H21&lt;=G21),"Pass","Fail")</f>
        <v>Pass</v>
      </c>
      <c r="J21" s="25"/>
      <c r="K21" s="113"/>
      <c r="L21" s="62">
        <v>2</v>
      </c>
      <c r="M21" s="22">
        <v>265</v>
      </c>
      <c r="N21" s="21"/>
      <c r="O21" s="45" t="str">
        <f t="shared" ref="O21:O22" si="26">IF(AND(N21&lt;=M21),"Pass","Fail")</f>
        <v>Pass</v>
      </c>
      <c r="P21" s="25"/>
      <c r="Q21" s="20">
        <f t="shared" si="15"/>
        <v>219</v>
      </c>
      <c r="R21" s="41">
        <f t="shared" si="16"/>
        <v>-1</v>
      </c>
      <c r="S21" s="129"/>
    </row>
    <row r="22" spans="1:20" x14ac:dyDescent="0.3">
      <c r="A22" s="133"/>
      <c r="B22" s="133"/>
      <c r="C22" s="133"/>
      <c r="D22" s="133"/>
      <c r="E22" s="133"/>
      <c r="F22" s="63" t="s">
        <v>54</v>
      </c>
      <c r="G22" s="64">
        <v>265</v>
      </c>
      <c r="H22" s="65">
        <f t="shared" ref="H22" si="27">AVERAGE(H20:H21)</f>
        <v>207.5</v>
      </c>
      <c r="I22" s="47" t="str">
        <f t="shared" si="25"/>
        <v>Pass</v>
      </c>
      <c r="J22" s="25"/>
      <c r="K22" s="114"/>
      <c r="L22" s="63" t="s">
        <v>54</v>
      </c>
      <c r="M22" s="64">
        <v>265</v>
      </c>
      <c r="N22" s="65" t="e">
        <f t="shared" ref="N22" si="28">AVERAGE(N20:N21)</f>
        <v>#DIV/0!</v>
      </c>
      <c r="O22" s="47" t="e">
        <f t="shared" si="26"/>
        <v>#DIV/0!</v>
      </c>
      <c r="P22" s="25"/>
      <c r="Q22" s="66" t="e">
        <f t="shared" si="15"/>
        <v>#DIV/0!</v>
      </c>
      <c r="R22" s="67" t="e">
        <f t="shared" si="16"/>
        <v>#DIV/0!</v>
      </c>
      <c r="S22" s="130"/>
      <c r="T22" s="43" t="e">
        <f>AVERAGE(R20:R22)</f>
        <v>#DIV/0!</v>
      </c>
    </row>
    <row r="23" spans="1:20" x14ac:dyDescent="0.3">
      <c r="A23" s="131">
        <f>Chem!A65</f>
        <v>7</v>
      </c>
      <c r="B23" s="131">
        <f>Chem!B65</f>
        <v>800052</v>
      </c>
      <c r="C23" s="131" t="str">
        <f>Chem!C65</f>
        <v>H2-6286</v>
      </c>
      <c r="D23" s="131" t="str">
        <f>Chem!D65</f>
        <v>107.95 DIA</v>
      </c>
      <c r="E23" s="131" t="str">
        <f>Chem!E65</f>
        <v>K80232556 / Date : 29.02.2024</v>
      </c>
      <c r="F23" s="61">
        <v>1</v>
      </c>
      <c r="G23" s="34">
        <v>265</v>
      </c>
      <c r="H23" s="35">
        <v>198</v>
      </c>
      <c r="I23" s="45" t="str">
        <f>IF(AND(H23&lt;=G23),"Pass","Fail")</f>
        <v>Pass</v>
      </c>
      <c r="J23" s="36"/>
      <c r="K23" s="112"/>
      <c r="L23" s="61">
        <v>1</v>
      </c>
      <c r="M23" s="34">
        <v>265</v>
      </c>
      <c r="N23" s="35"/>
      <c r="O23" s="45" t="str">
        <f>IF(AND(N23&lt;=M23),"Pass","Fail")</f>
        <v>Pass</v>
      </c>
      <c r="P23" s="36"/>
      <c r="Q23" s="37">
        <f t="shared" si="15"/>
        <v>198</v>
      </c>
      <c r="R23" s="40">
        <f t="shared" si="16"/>
        <v>-1</v>
      </c>
      <c r="S23" s="128"/>
    </row>
    <row r="24" spans="1:20" x14ac:dyDescent="0.3">
      <c r="A24" s="132"/>
      <c r="B24" s="132"/>
      <c r="C24" s="132"/>
      <c r="D24" s="132"/>
      <c r="E24" s="132"/>
      <c r="F24" s="62">
        <v>2</v>
      </c>
      <c r="G24" s="22">
        <v>265</v>
      </c>
      <c r="H24" s="21">
        <v>210</v>
      </c>
      <c r="I24" s="45" t="str">
        <f t="shared" ref="I24:I25" si="29">IF(AND(H24&lt;=G24),"Pass","Fail")</f>
        <v>Pass</v>
      </c>
      <c r="J24" s="25"/>
      <c r="K24" s="113"/>
      <c r="L24" s="62">
        <v>2</v>
      </c>
      <c r="M24" s="22">
        <v>265</v>
      </c>
      <c r="N24" s="21"/>
      <c r="O24" s="45" t="str">
        <f t="shared" ref="O24:O25" si="30">IF(AND(N24&lt;=M24),"Pass","Fail")</f>
        <v>Pass</v>
      </c>
      <c r="P24" s="25"/>
      <c r="Q24" s="20">
        <f t="shared" si="15"/>
        <v>210</v>
      </c>
      <c r="R24" s="41">
        <f t="shared" si="16"/>
        <v>-1</v>
      </c>
      <c r="S24" s="129"/>
    </row>
    <row r="25" spans="1:20" x14ac:dyDescent="0.3">
      <c r="A25" s="133"/>
      <c r="B25" s="133"/>
      <c r="C25" s="133"/>
      <c r="D25" s="133"/>
      <c r="E25" s="133"/>
      <c r="F25" s="63" t="s">
        <v>54</v>
      </c>
      <c r="G25" s="64">
        <v>265</v>
      </c>
      <c r="H25" s="65">
        <f t="shared" ref="H25" si="31">AVERAGE(H23:H24)</f>
        <v>204</v>
      </c>
      <c r="I25" s="47" t="str">
        <f t="shared" si="29"/>
        <v>Pass</v>
      </c>
      <c r="J25" s="25"/>
      <c r="K25" s="114"/>
      <c r="L25" s="63" t="s">
        <v>54</v>
      </c>
      <c r="M25" s="64">
        <v>265</v>
      </c>
      <c r="N25" s="65" t="e">
        <f t="shared" ref="N25" si="32">AVERAGE(N23:N24)</f>
        <v>#DIV/0!</v>
      </c>
      <c r="O25" s="47" t="e">
        <f t="shared" si="30"/>
        <v>#DIV/0!</v>
      </c>
      <c r="P25" s="25"/>
      <c r="Q25" s="66" t="e">
        <f t="shared" si="15"/>
        <v>#DIV/0!</v>
      </c>
      <c r="R25" s="67" t="e">
        <f t="shared" si="16"/>
        <v>#DIV/0!</v>
      </c>
      <c r="S25" s="130"/>
      <c r="T25" s="43" t="e">
        <f>AVERAGE(R23:R25)</f>
        <v>#DIV/0!</v>
      </c>
    </row>
    <row r="26" spans="1:20" x14ac:dyDescent="0.3">
      <c r="A26" s="131">
        <f>Chem!A75</f>
        <v>8</v>
      </c>
      <c r="B26" s="131">
        <f>Chem!B75</f>
        <v>800053</v>
      </c>
      <c r="C26" s="131" t="str">
        <f>Chem!C75</f>
        <v>H1-5838</v>
      </c>
      <c r="D26" s="131" t="str">
        <f>Chem!D75</f>
        <v>107.95 DIA</v>
      </c>
      <c r="E26" s="131" t="str">
        <f>Chem!E75</f>
        <v>K80232561 / Date : 29.02.2024</v>
      </c>
      <c r="F26" s="61">
        <v>1</v>
      </c>
      <c r="G26" s="34">
        <v>265</v>
      </c>
      <c r="H26" s="35">
        <v>196</v>
      </c>
      <c r="I26" s="45" t="str">
        <f>IF(AND(H26&lt;=G26),"Pass","Fail")</f>
        <v>Pass</v>
      </c>
      <c r="J26" s="36"/>
      <c r="K26" s="112"/>
      <c r="L26" s="61">
        <v>1</v>
      </c>
      <c r="M26" s="34">
        <v>265</v>
      </c>
      <c r="N26" s="35"/>
      <c r="O26" s="45" t="str">
        <f>IF(AND(N26&lt;=M26),"Pass","Fail")</f>
        <v>Pass</v>
      </c>
      <c r="P26" s="36"/>
      <c r="Q26" s="37">
        <f t="shared" si="15"/>
        <v>196</v>
      </c>
      <c r="R26" s="40">
        <f t="shared" si="16"/>
        <v>-1</v>
      </c>
      <c r="S26" s="128"/>
    </row>
    <row r="27" spans="1:20" x14ac:dyDescent="0.3">
      <c r="A27" s="132"/>
      <c r="B27" s="132"/>
      <c r="C27" s="132"/>
      <c r="D27" s="132"/>
      <c r="E27" s="132"/>
      <c r="F27" s="62">
        <v>2</v>
      </c>
      <c r="G27" s="22">
        <v>265</v>
      </c>
      <c r="H27" s="21">
        <v>219</v>
      </c>
      <c r="I27" s="45" t="str">
        <f t="shared" ref="I27:I28" si="33">IF(AND(H27&lt;=G27),"Pass","Fail")</f>
        <v>Pass</v>
      </c>
      <c r="J27" s="25"/>
      <c r="K27" s="113"/>
      <c r="L27" s="62">
        <v>2</v>
      </c>
      <c r="M27" s="22">
        <v>265</v>
      </c>
      <c r="N27" s="21"/>
      <c r="O27" s="45" t="str">
        <f t="shared" ref="O27:O28" si="34">IF(AND(N27&lt;=M27),"Pass","Fail")</f>
        <v>Pass</v>
      </c>
      <c r="P27" s="25"/>
      <c r="Q27" s="20">
        <f t="shared" si="15"/>
        <v>219</v>
      </c>
      <c r="R27" s="41">
        <f t="shared" si="16"/>
        <v>-1</v>
      </c>
      <c r="S27" s="129"/>
    </row>
    <row r="28" spans="1:20" x14ac:dyDescent="0.3">
      <c r="A28" s="133"/>
      <c r="B28" s="133"/>
      <c r="C28" s="133"/>
      <c r="D28" s="133"/>
      <c r="E28" s="133"/>
      <c r="F28" s="63" t="s">
        <v>54</v>
      </c>
      <c r="G28" s="64">
        <v>265</v>
      </c>
      <c r="H28" s="65">
        <f t="shared" ref="H28" si="35">AVERAGE(H26:H27)</f>
        <v>207.5</v>
      </c>
      <c r="I28" s="47" t="str">
        <f t="shared" si="33"/>
        <v>Pass</v>
      </c>
      <c r="J28" s="25"/>
      <c r="K28" s="114"/>
      <c r="L28" s="63" t="s">
        <v>54</v>
      </c>
      <c r="M28" s="64">
        <v>265</v>
      </c>
      <c r="N28" s="65" t="e">
        <f t="shared" ref="N28" si="36">AVERAGE(N26:N27)</f>
        <v>#DIV/0!</v>
      </c>
      <c r="O28" s="47" t="e">
        <f t="shared" si="34"/>
        <v>#DIV/0!</v>
      </c>
      <c r="P28" s="25"/>
      <c r="Q28" s="66" t="e">
        <f t="shared" si="15"/>
        <v>#DIV/0!</v>
      </c>
      <c r="R28" s="67" t="e">
        <f t="shared" si="16"/>
        <v>#DIV/0!</v>
      </c>
      <c r="S28" s="130"/>
      <c r="T28" s="43" t="e">
        <f>AVERAGE(R26:R28)</f>
        <v>#DIV/0!</v>
      </c>
    </row>
    <row r="29" spans="1:20" x14ac:dyDescent="0.3">
      <c r="A29" s="131">
        <f>Chem!A85</f>
        <v>9</v>
      </c>
      <c r="B29" s="131">
        <f>Chem!B85</f>
        <v>800054</v>
      </c>
      <c r="C29" s="131" t="str">
        <f>Chem!C85</f>
        <v>H2-6284</v>
      </c>
      <c r="D29" s="131" t="str">
        <f>Chem!D85</f>
        <v>107.95 DIA</v>
      </c>
      <c r="E29" s="131" t="str">
        <f>Chem!E85</f>
        <v>K80232559 / Date : 29.02.2024</v>
      </c>
      <c r="F29" s="61">
        <v>1</v>
      </c>
      <c r="G29" s="34">
        <v>265</v>
      </c>
      <c r="H29" s="35">
        <v>195</v>
      </c>
      <c r="I29" s="45" t="str">
        <f>IF(AND(H29&lt;=G29),"Pass","Fail")</f>
        <v>Pass</v>
      </c>
      <c r="J29" s="36"/>
      <c r="K29" s="112"/>
      <c r="L29" s="61">
        <v>1</v>
      </c>
      <c r="M29" s="34">
        <v>265</v>
      </c>
      <c r="N29" s="35"/>
      <c r="O29" s="45" t="str">
        <f>IF(AND(N29&lt;=M29),"Pass","Fail")</f>
        <v>Pass</v>
      </c>
      <c r="P29" s="36"/>
      <c r="Q29" s="37">
        <f t="shared" si="15"/>
        <v>195</v>
      </c>
      <c r="R29" s="40">
        <f t="shared" si="16"/>
        <v>-1</v>
      </c>
      <c r="S29" s="128"/>
    </row>
    <row r="30" spans="1:20" x14ac:dyDescent="0.3">
      <c r="A30" s="132"/>
      <c r="B30" s="132"/>
      <c r="C30" s="132"/>
      <c r="D30" s="132"/>
      <c r="E30" s="132"/>
      <c r="F30" s="62">
        <v>2</v>
      </c>
      <c r="G30" s="22">
        <v>265</v>
      </c>
      <c r="H30" s="21">
        <v>212</v>
      </c>
      <c r="I30" s="45" t="str">
        <f t="shared" ref="I30:I31" si="37">IF(AND(H30&lt;=G30),"Pass","Fail")</f>
        <v>Pass</v>
      </c>
      <c r="J30" s="25"/>
      <c r="K30" s="113"/>
      <c r="L30" s="62">
        <v>2</v>
      </c>
      <c r="M30" s="22">
        <v>265</v>
      </c>
      <c r="N30" s="21"/>
      <c r="O30" s="45" t="str">
        <f t="shared" ref="O30:O31" si="38">IF(AND(N30&lt;=M30),"Pass","Fail")</f>
        <v>Pass</v>
      </c>
      <c r="P30" s="25"/>
      <c r="Q30" s="20">
        <f t="shared" si="15"/>
        <v>212</v>
      </c>
      <c r="R30" s="41">
        <f t="shared" si="16"/>
        <v>-1</v>
      </c>
      <c r="S30" s="129"/>
    </row>
    <row r="31" spans="1:20" x14ac:dyDescent="0.3">
      <c r="A31" s="133"/>
      <c r="B31" s="133"/>
      <c r="C31" s="133"/>
      <c r="D31" s="133"/>
      <c r="E31" s="133"/>
      <c r="F31" s="63" t="s">
        <v>54</v>
      </c>
      <c r="G31" s="64">
        <v>265</v>
      </c>
      <c r="H31" s="65">
        <f t="shared" ref="H31" si="39">AVERAGE(H29:H30)</f>
        <v>203.5</v>
      </c>
      <c r="I31" s="47" t="str">
        <f t="shared" si="37"/>
        <v>Pass</v>
      </c>
      <c r="J31" s="25"/>
      <c r="K31" s="114"/>
      <c r="L31" s="63" t="s">
        <v>54</v>
      </c>
      <c r="M31" s="64">
        <v>265</v>
      </c>
      <c r="N31" s="65" t="e">
        <f t="shared" ref="N31" si="40">AVERAGE(N29:N30)</f>
        <v>#DIV/0!</v>
      </c>
      <c r="O31" s="47" t="e">
        <f t="shared" si="38"/>
        <v>#DIV/0!</v>
      </c>
      <c r="P31" s="25"/>
      <c r="Q31" s="66" t="e">
        <f t="shared" si="15"/>
        <v>#DIV/0!</v>
      </c>
      <c r="R31" s="67" t="e">
        <f t="shared" si="16"/>
        <v>#DIV/0!</v>
      </c>
      <c r="S31" s="130"/>
      <c r="T31" s="43" t="e">
        <f>AVERAGE(R29:R31)</f>
        <v>#DIV/0!</v>
      </c>
    </row>
    <row r="32" spans="1:20" x14ac:dyDescent="0.3">
      <c r="A32" s="131">
        <f>Chem!A95</f>
        <v>10</v>
      </c>
      <c r="B32" s="131">
        <f>Chem!B95</f>
        <v>800055</v>
      </c>
      <c r="C32" s="131" t="str">
        <f>Chem!C95</f>
        <v>H2-6283</v>
      </c>
      <c r="D32" s="131" t="str">
        <f>Chem!D95</f>
        <v>107.95 DIA</v>
      </c>
      <c r="E32" s="131" t="str">
        <f>Chem!E95</f>
        <v>K80232542 / Date : 29.02.2024</v>
      </c>
      <c r="F32" s="61">
        <v>1</v>
      </c>
      <c r="G32" s="34">
        <v>265</v>
      </c>
      <c r="H32" s="35">
        <v>208</v>
      </c>
      <c r="I32" s="45" t="str">
        <f>IF(AND(H32&lt;=G32),"Pass","Fail")</f>
        <v>Pass</v>
      </c>
      <c r="J32" s="36"/>
      <c r="K32" s="112"/>
      <c r="L32" s="61">
        <v>1</v>
      </c>
      <c r="M32" s="34">
        <v>265</v>
      </c>
      <c r="N32" s="35"/>
      <c r="O32" s="45" t="str">
        <f>IF(AND(N32&lt;=M32),"Pass","Fail")</f>
        <v>Pass</v>
      </c>
      <c r="P32" s="36"/>
      <c r="Q32" s="37">
        <f t="shared" si="15"/>
        <v>208</v>
      </c>
      <c r="R32" s="40">
        <f t="shared" si="16"/>
        <v>-1</v>
      </c>
      <c r="S32" s="128"/>
    </row>
    <row r="33" spans="1:20" x14ac:dyDescent="0.3">
      <c r="A33" s="132"/>
      <c r="B33" s="132"/>
      <c r="C33" s="132"/>
      <c r="D33" s="132"/>
      <c r="E33" s="132"/>
      <c r="F33" s="62">
        <v>2</v>
      </c>
      <c r="G33" s="22">
        <v>265</v>
      </c>
      <c r="H33" s="21">
        <v>219</v>
      </c>
      <c r="I33" s="45" t="str">
        <f t="shared" ref="I33:I34" si="41">IF(AND(H33&lt;=G33),"Pass","Fail")</f>
        <v>Pass</v>
      </c>
      <c r="J33" s="25"/>
      <c r="K33" s="113"/>
      <c r="L33" s="62">
        <v>2</v>
      </c>
      <c r="M33" s="22">
        <v>265</v>
      </c>
      <c r="N33" s="21"/>
      <c r="O33" s="45" t="str">
        <f t="shared" ref="O33:O34" si="42">IF(AND(N33&lt;=M33),"Pass","Fail")</f>
        <v>Pass</v>
      </c>
      <c r="P33" s="25"/>
      <c r="Q33" s="20">
        <f t="shared" si="15"/>
        <v>219</v>
      </c>
      <c r="R33" s="41">
        <f t="shared" si="16"/>
        <v>-1</v>
      </c>
      <c r="S33" s="129"/>
    </row>
    <row r="34" spans="1:20" x14ac:dyDescent="0.3">
      <c r="A34" s="133"/>
      <c r="B34" s="133"/>
      <c r="C34" s="133"/>
      <c r="D34" s="133"/>
      <c r="E34" s="133"/>
      <c r="F34" s="63" t="s">
        <v>54</v>
      </c>
      <c r="G34" s="64">
        <v>265</v>
      </c>
      <c r="H34" s="65">
        <f t="shared" ref="H34" si="43">AVERAGE(H32:H33)</f>
        <v>213.5</v>
      </c>
      <c r="I34" s="47" t="str">
        <f t="shared" si="41"/>
        <v>Pass</v>
      </c>
      <c r="J34" s="25"/>
      <c r="K34" s="114"/>
      <c r="L34" s="63" t="s">
        <v>54</v>
      </c>
      <c r="M34" s="64">
        <v>265</v>
      </c>
      <c r="N34" s="65" t="e">
        <f t="shared" ref="N34" si="44">AVERAGE(N32:N33)</f>
        <v>#DIV/0!</v>
      </c>
      <c r="O34" s="47" t="e">
        <f t="shared" si="42"/>
        <v>#DIV/0!</v>
      </c>
      <c r="P34" s="25"/>
      <c r="Q34" s="66" t="e">
        <f t="shared" si="15"/>
        <v>#DIV/0!</v>
      </c>
      <c r="R34" s="67" t="e">
        <f t="shared" si="16"/>
        <v>#DIV/0!</v>
      </c>
      <c r="S34" s="130"/>
      <c r="T34" s="43" t="e">
        <f>AVERAGE(R32:R34)</f>
        <v>#DIV/0!</v>
      </c>
    </row>
    <row r="35" spans="1:20" x14ac:dyDescent="0.3">
      <c r="A35" s="131">
        <f>Chem!A105</f>
        <v>11</v>
      </c>
      <c r="B35" s="131">
        <f>Chem!B105</f>
        <v>800084</v>
      </c>
      <c r="C35" s="131" t="str">
        <f>Chem!C105</f>
        <v>T7-4289</v>
      </c>
      <c r="D35" s="131" t="str">
        <f>Chem!D105</f>
        <v>107.95 DIA</v>
      </c>
      <c r="E35" s="131" t="str">
        <f>Chem!E105</f>
        <v>K80250858 / Date : 01.01.2025</v>
      </c>
      <c r="F35" s="61">
        <v>1</v>
      </c>
      <c r="G35" s="34">
        <v>265</v>
      </c>
      <c r="H35" s="35">
        <v>235</v>
      </c>
      <c r="I35" s="45" t="str">
        <f>IF(AND(H35&lt;=G35),"Pass","Fail")</f>
        <v>Pass</v>
      </c>
      <c r="J35" s="36"/>
      <c r="K35" s="112"/>
      <c r="L35" s="61">
        <v>1</v>
      </c>
      <c r="M35" s="34">
        <v>265</v>
      </c>
      <c r="N35" s="35"/>
      <c r="O35" s="45" t="str">
        <f>IF(AND(N35&lt;=M35),"Pass","Fail")</f>
        <v>Pass</v>
      </c>
      <c r="P35" s="36"/>
      <c r="Q35" s="37">
        <f t="shared" si="15"/>
        <v>235</v>
      </c>
      <c r="R35" s="40">
        <f t="shared" si="16"/>
        <v>-1</v>
      </c>
      <c r="S35" s="128"/>
    </row>
    <row r="36" spans="1:20" x14ac:dyDescent="0.3">
      <c r="A36" s="132"/>
      <c r="B36" s="132"/>
      <c r="C36" s="132"/>
      <c r="D36" s="132"/>
      <c r="E36" s="132"/>
      <c r="F36" s="62">
        <v>2</v>
      </c>
      <c r="G36" s="22">
        <v>265</v>
      </c>
      <c r="H36" s="21">
        <v>245</v>
      </c>
      <c r="I36" s="45" t="str">
        <f t="shared" ref="I36:I37" si="45">IF(AND(H36&lt;=G36),"Pass","Fail")</f>
        <v>Pass</v>
      </c>
      <c r="J36" s="25"/>
      <c r="K36" s="113"/>
      <c r="L36" s="62">
        <v>2</v>
      </c>
      <c r="M36" s="22">
        <v>265</v>
      </c>
      <c r="N36" s="21"/>
      <c r="O36" s="45" t="str">
        <f t="shared" ref="O36:O37" si="46">IF(AND(N36&lt;=M36),"Pass","Fail")</f>
        <v>Pass</v>
      </c>
      <c r="P36" s="25"/>
      <c r="Q36" s="20">
        <f t="shared" si="15"/>
        <v>245</v>
      </c>
      <c r="R36" s="41">
        <f t="shared" si="16"/>
        <v>-1</v>
      </c>
      <c r="S36" s="129"/>
    </row>
    <row r="37" spans="1:20" x14ac:dyDescent="0.3">
      <c r="A37" s="133"/>
      <c r="B37" s="133"/>
      <c r="C37" s="133"/>
      <c r="D37" s="133"/>
      <c r="E37" s="133"/>
      <c r="F37" s="63" t="s">
        <v>54</v>
      </c>
      <c r="G37" s="64">
        <v>265</v>
      </c>
      <c r="H37" s="65">
        <f t="shared" ref="H37" si="47">AVERAGE(H35:H36)</f>
        <v>240</v>
      </c>
      <c r="I37" s="47" t="str">
        <f t="shared" si="45"/>
        <v>Pass</v>
      </c>
      <c r="J37" s="25"/>
      <c r="K37" s="114"/>
      <c r="L37" s="63" t="s">
        <v>54</v>
      </c>
      <c r="M37" s="64">
        <v>265</v>
      </c>
      <c r="N37" s="65" t="e">
        <f t="shared" ref="N37" si="48">AVERAGE(N35:N36)</f>
        <v>#DIV/0!</v>
      </c>
      <c r="O37" s="47" t="e">
        <f t="shared" si="46"/>
        <v>#DIV/0!</v>
      </c>
      <c r="P37" s="25"/>
      <c r="Q37" s="66" t="e">
        <f t="shared" si="15"/>
        <v>#DIV/0!</v>
      </c>
      <c r="R37" s="67" t="e">
        <f t="shared" si="16"/>
        <v>#DIV/0!</v>
      </c>
      <c r="S37" s="130"/>
      <c r="T37" s="43" t="e">
        <f>AVERAGE(R35:R37)</f>
        <v>#DIV/0!</v>
      </c>
    </row>
    <row r="38" spans="1:20" x14ac:dyDescent="0.3">
      <c r="A38" s="131">
        <f>Chem!A115</f>
        <v>12</v>
      </c>
      <c r="B38" s="131">
        <f>Chem!B115</f>
        <v>800086</v>
      </c>
      <c r="C38" s="131" t="str">
        <f>Chem!C115</f>
        <v>T9-0432</v>
      </c>
      <c r="D38" s="131" t="str">
        <f>Chem!D115</f>
        <v>107.95 DIA</v>
      </c>
      <c r="E38" s="131" t="str">
        <f>Chem!E115</f>
        <v>K80250817 / Date : 31.12.2024</v>
      </c>
      <c r="F38" s="61">
        <v>1</v>
      </c>
      <c r="G38" s="34">
        <v>265</v>
      </c>
      <c r="H38" s="35">
        <v>238</v>
      </c>
      <c r="I38" s="45" t="str">
        <f>IF(AND(H38&lt;=G38),"Pass","Fail")</f>
        <v>Pass</v>
      </c>
      <c r="J38" s="36"/>
      <c r="K38" s="112"/>
      <c r="L38" s="61">
        <v>1</v>
      </c>
      <c r="M38" s="34">
        <v>265</v>
      </c>
      <c r="N38" s="35"/>
      <c r="O38" s="45" t="str">
        <f>IF(AND(N38&lt;=M38),"Pass","Fail")</f>
        <v>Pass</v>
      </c>
      <c r="P38" s="36"/>
      <c r="Q38" s="37">
        <f t="shared" si="15"/>
        <v>238</v>
      </c>
      <c r="R38" s="40">
        <f t="shared" si="16"/>
        <v>-1</v>
      </c>
      <c r="S38" s="128"/>
    </row>
    <row r="39" spans="1:20" x14ac:dyDescent="0.3">
      <c r="A39" s="132"/>
      <c r="B39" s="132"/>
      <c r="C39" s="132"/>
      <c r="D39" s="132"/>
      <c r="E39" s="132"/>
      <c r="F39" s="62">
        <v>2</v>
      </c>
      <c r="G39" s="22">
        <v>265</v>
      </c>
      <c r="H39" s="21">
        <v>246</v>
      </c>
      <c r="I39" s="45" t="str">
        <f t="shared" ref="I39:I40" si="49">IF(AND(H39&lt;=G39),"Pass","Fail")</f>
        <v>Pass</v>
      </c>
      <c r="J39" s="25"/>
      <c r="K39" s="113"/>
      <c r="L39" s="62">
        <v>2</v>
      </c>
      <c r="M39" s="22">
        <v>265</v>
      </c>
      <c r="N39" s="21"/>
      <c r="O39" s="45" t="str">
        <f t="shared" ref="O39:O40" si="50">IF(AND(N39&lt;=M39),"Pass","Fail")</f>
        <v>Pass</v>
      </c>
      <c r="P39" s="25"/>
      <c r="Q39" s="20">
        <f t="shared" si="15"/>
        <v>246</v>
      </c>
      <c r="R39" s="41">
        <f t="shared" si="16"/>
        <v>-1</v>
      </c>
      <c r="S39" s="129"/>
    </row>
    <row r="40" spans="1:20" x14ac:dyDescent="0.3">
      <c r="A40" s="133"/>
      <c r="B40" s="133"/>
      <c r="C40" s="133"/>
      <c r="D40" s="133"/>
      <c r="E40" s="133"/>
      <c r="F40" s="63" t="s">
        <v>54</v>
      </c>
      <c r="G40" s="64">
        <v>265</v>
      </c>
      <c r="H40" s="65">
        <f t="shared" ref="H40" si="51">AVERAGE(H38:H39)</f>
        <v>242</v>
      </c>
      <c r="I40" s="47" t="str">
        <f t="shared" si="49"/>
        <v>Pass</v>
      </c>
      <c r="J40" s="25"/>
      <c r="K40" s="114"/>
      <c r="L40" s="63" t="s">
        <v>54</v>
      </c>
      <c r="M40" s="64">
        <v>265</v>
      </c>
      <c r="N40" s="65" t="e">
        <f t="shared" ref="N40" si="52">AVERAGE(N38:N39)</f>
        <v>#DIV/0!</v>
      </c>
      <c r="O40" s="47" t="e">
        <f t="shared" si="50"/>
        <v>#DIV/0!</v>
      </c>
      <c r="P40" s="25"/>
      <c r="Q40" s="66" t="e">
        <f t="shared" si="15"/>
        <v>#DIV/0!</v>
      </c>
      <c r="R40" s="67" t="e">
        <f t="shared" si="16"/>
        <v>#DIV/0!</v>
      </c>
      <c r="S40" s="130"/>
      <c r="T40" s="43" t="e">
        <f>AVERAGE(R38:R40)</f>
        <v>#DIV/0!</v>
      </c>
    </row>
    <row r="41" spans="1:20" x14ac:dyDescent="0.3">
      <c r="A41" s="131">
        <f>Chem!A125</f>
        <v>13</v>
      </c>
      <c r="B41" s="131">
        <f>Chem!B125</f>
        <v>800087</v>
      </c>
      <c r="C41" s="131" t="str">
        <f>Chem!C125</f>
        <v>T7-4304</v>
      </c>
      <c r="D41" s="131" t="str">
        <f>Chem!D125</f>
        <v>107.95 DIA</v>
      </c>
      <c r="E41" s="131" t="str">
        <f>Chem!E125</f>
        <v>K80252214 / Date : 26.01.2025</v>
      </c>
      <c r="F41" s="61">
        <v>1</v>
      </c>
      <c r="G41" s="34">
        <v>265</v>
      </c>
      <c r="H41" s="35">
        <v>246</v>
      </c>
      <c r="I41" s="45" t="str">
        <f>IF(AND(H41&lt;=G41),"Pass","Fail")</f>
        <v>Pass</v>
      </c>
      <c r="J41" s="36"/>
      <c r="K41" s="112"/>
      <c r="L41" s="61">
        <v>1</v>
      </c>
      <c r="M41" s="34">
        <v>265</v>
      </c>
      <c r="N41" s="35"/>
      <c r="O41" s="45" t="str">
        <f>IF(AND(N41&lt;=M41),"Pass","Fail")</f>
        <v>Pass</v>
      </c>
      <c r="P41" s="36"/>
      <c r="Q41" s="37">
        <f t="shared" si="15"/>
        <v>246</v>
      </c>
      <c r="R41" s="40">
        <f t="shared" si="16"/>
        <v>-1</v>
      </c>
      <c r="S41" s="128"/>
    </row>
    <row r="42" spans="1:20" x14ac:dyDescent="0.3">
      <c r="A42" s="132"/>
      <c r="B42" s="132"/>
      <c r="C42" s="132"/>
      <c r="D42" s="132"/>
      <c r="E42" s="132"/>
      <c r="F42" s="62">
        <v>2</v>
      </c>
      <c r="G42" s="22">
        <v>265</v>
      </c>
      <c r="H42" s="21">
        <v>252</v>
      </c>
      <c r="I42" s="45" t="str">
        <f t="shared" ref="I42:I43" si="53">IF(AND(H42&lt;=G42),"Pass","Fail")</f>
        <v>Pass</v>
      </c>
      <c r="J42" s="25"/>
      <c r="K42" s="113"/>
      <c r="L42" s="62">
        <v>2</v>
      </c>
      <c r="M42" s="22">
        <v>265</v>
      </c>
      <c r="N42" s="21"/>
      <c r="O42" s="45" t="str">
        <f t="shared" ref="O42:O43" si="54">IF(AND(N42&lt;=M42),"Pass","Fail")</f>
        <v>Pass</v>
      </c>
      <c r="P42" s="25"/>
      <c r="Q42" s="20">
        <f t="shared" si="15"/>
        <v>252</v>
      </c>
      <c r="R42" s="41">
        <f t="shared" si="16"/>
        <v>-1</v>
      </c>
      <c r="S42" s="129"/>
    </row>
    <row r="43" spans="1:20" x14ac:dyDescent="0.3">
      <c r="A43" s="133"/>
      <c r="B43" s="133"/>
      <c r="C43" s="133"/>
      <c r="D43" s="133"/>
      <c r="E43" s="133"/>
      <c r="F43" s="63" t="s">
        <v>54</v>
      </c>
      <c r="G43" s="64">
        <v>265</v>
      </c>
      <c r="H43" s="65">
        <f t="shared" ref="H43" si="55">AVERAGE(H41:H42)</f>
        <v>249</v>
      </c>
      <c r="I43" s="47" t="str">
        <f t="shared" si="53"/>
        <v>Pass</v>
      </c>
      <c r="J43" s="25"/>
      <c r="K43" s="114"/>
      <c r="L43" s="63" t="s">
        <v>54</v>
      </c>
      <c r="M43" s="64">
        <v>265</v>
      </c>
      <c r="N43" s="65" t="e">
        <f t="shared" ref="N43" si="56">AVERAGE(N41:N42)</f>
        <v>#DIV/0!</v>
      </c>
      <c r="O43" s="47" t="e">
        <f t="shared" si="54"/>
        <v>#DIV/0!</v>
      </c>
      <c r="P43" s="25"/>
      <c r="Q43" s="66" t="e">
        <f t="shared" si="15"/>
        <v>#DIV/0!</v>
      </c>
      <c r="R43" s="67" t="e">
        <f t="shared" si="16"/>
        <v>#DIV/0!</v>
      </c>
      <c r="S43" s="130"/>
      <c r="T43" s="43" t="e">
        <f>AVERAGE(R41:R43)</f>
        <v>#DIV/0!</v>
      </c>
    </row>
    <row r="44" spans="1:20" x14ac:dyDescent="0.3">
      <c r="A44" s="131">
        <f>Chem!A135</f>
        <v>14</v>
      </c>
      <c r="B44" s="131">
        <f>Chem!B135</f>
        <v>800091</v>
      </c>
      <c r="C44" s="131" t="str">
        <f>Chem!C135</f>
        <v>T9-0440</v>
      </c>
      <c r="D44" s="131" t="str">
        <f>Chem!D135</f>
        <v>107.95 DIA</v>
      </c>
      <c r="E44" s="131" t="str">
        <f>Chem!E135</f>
        <v>K80252207 / Date : 26.01.2025</v>
      </c>
      <c r="F44" s="61">
        <v>1</v>
      </c>
      <c r="G44" s="34">
        <v>265</v>
      </c>
      <c r="H44" s="35">
        <v>225</v>
      </c>
      <c r="I44" s="45" t="str">
        <f>IF(AND(H44&lt;=G44),"Pass","Fail")</f>
        <v>Pass</v>
      </c>
      <c r="J44" s="36"/>
      <c r="K44" s="112"/>
      <c r="L44" s="61">
        <v>1</v>
      </c>
      <c r="M44" s="34">
        <v>265</v>
      </c>
      <c r="N44" s="35"/>
      <c r="O44" s="45" t="str">
        <f>IF(AND(N44&lt;=M44),"Pass","Fail")</f>
        <v>Pass</v>
      </c>
      <c r="P44" s="36"/>
      <c r="Q44" s="37">
        <f t="shared" si="15"/>
        <v>225</v>
      </c>
      <c r="R44" s="40">
        <f t="shared" si="16"/>
        <v>-1</v>
      </c>
      <c r="S44" s="128"/>
    </row>
    <row r="45" spans="1:20" x14ac:dyDescent="0.3">
      <c r="A45" s="132"/>
      <c r="B45" s="132"/>
      <c r="C45" s="132"/>
      <c r="D45" s="132"/>
      <c r="E45" s="132"/>
      <c r="F45" s="62">
        <v>2</v>
      </c>
      <c r="G45" s="22">
        <v>265</v>
      </c>
      <c r="H45" s="21">
        <v>235</v>
      </c>
      <c r="I45" s="45" t="str">
        <f t="shared" ref="I45:I46" si="57">IF(AND(H45&lt;=G45),"Pass","Fail")</f>
        <v>Pass</v>
      </c>
      <c r="J45" s="25"/>
      <c r="K45" s="113"/>
      <c r="L45" s="62">
        <v>2</v>
      </c>
      <c r="M45" s="22">
        <v>265</v>
      </c>
      <c r="N45" s="21"/>
      <c r="O45" s="45" t="str">
        <f t="shared" ref="O45:O46" si="58">IF(AND(N45&lt;=M45),"Pass","Fail")</f>
        <v>Pass</v>
      </c>
      <c r="P45" s="25"/>
      <c r="Q45" s="20">
        <f t="shared" si="15"/>
        <v>235</v>
      </c>
      <c r="R45" s="41">
        <f t="shared" si="16"/>
        <v>-1</v>
      </c>
      <c r="S45" s="129"/>
    </row>
    <row r="46" spans="1:20" x14ac:dyDescent="0.3">
      <c r="A46" s="133"/>
      <c r="B46" s="133"/>
      <c r="C46" s="133"/>
      <c r="D46" s="133"/>
      <c r="E46" s="133"/>
      <c r="F46" s="63" t="s">
        <v>54</v>
      </c>
      <c r="G46" s="64">
        <v>265</v>
      </c>
      <c r="H46" s="65">
        <f t="shared" ref="H46" si="59">AVERAGE(H44:H45)</f>
        <v>230</v>
      </c>
      <c r="I46" s="47" t="str">
        <f t="shared" si="57"/>
        <v>Pass</v>
      </c>
      <c r="J46" s="25"/>
      <c r="K46" s="114"/>
      <c r="L46" s="63" t="s">
        <v>54</v>
      </c>
      <c r="M46" s="64">
        <v>265</v>
      </c>
      <c r="N46" s="65" t="e">
        <f t="shared" ref="N46" si="60">AVERAGE(N44:N45)</f>
        <v>#DIV/0!</v>
      </c>
      <c r="O46" s="47" t="e">
        <f t="shared" si="58"/>
        <v>#DIV/0!</v>
      </c>
      <c r="P46" s="25"/>
      <c r="Q46" s="66" t="e">
        <f t="shared" si="15"/>
        <v>#DIV/0!</v>
      </c>
      <c r="R46" s="67" t="e">
        <f t="shared" si="16"/>
        <v>#DIV/0!</v>
      </c>
      <c r="S46" s="130"/>
      <c r="T46" s="43" t="e">
        <f>AVERAGE(R44:R46)</f>
        <v>#DIV/0!</v>
      </c>
    </row>
    <row r="47" spans="1:20" x14ac:dyDescent="0.3">
      <c r="A47" s="131">
        <f>Chem!A145</f>
        <v>15</v>
      </c>
      <c r="B47" s="131">
        <f>Chem!B145</f>
        <v>800092</v>
      </c>
      <c r="C47" s="131" t="str">
        <f>Chem!C145</f>
        <v>T7-4289</v>
      </c>
      <c r="D47" s="131" t="str">
        <f>Chem!D145</f>
        <v>107.95 DIA</v>
      </c>
      <c r="E47" s="131" t="str">
        <f>Chem!E145</f>
        <v>K80250861 / Date : 01.01.2025</v>
      </c>
      <c r="F47" s="61">
        <v>1</v>
      </c>
      <c r="G47" s="34">
        <v>265</v>
      </c>
      <c r="H47" s="35">
        <v>235</v>
      </c>
      <c r="I47" s="45" t="str">
        <f>IF(AND(H47&lt;=G47),"Pass","Fail")</f>
        <v>Pass</v>
      </c>
      <c r="J47" s="36"/>
      <c r="K47" s="112"/>
      <c r="L47" s="61">
        <v>1</v>
      </c>
      <c r="M47" s="34">
        <v>265</v>
      </c>
      <c r="N47" s="35"/>
      <c r="O47" s="45" t="str">
        <f>IF(AND(N47&lt;=M47),"Pass","Fail")</f>
        <v>Pass</v>
      </c>
      <c r="P47" s="36"/>
      <c r="Q47" s="37">
        <f t="shared" si="15"/>
        <v>235</v>
      </c>
      <c r="R47" s="40">
        <f t="shared" si="16"/>
        <v>-1</v>
      </c>
      <c r="S47" s="128"/>
    </row>
    <row r="48" spans="1:20" x14ac:dyDescent="0.3">
      <c r="A48" s="132"/>
      <c r="B48" s="132"/>
      <c r="C48" s="132"/>
      <c r="D48" s="132"/>
      <c r="E48" s="132"/>
      <c r="F48" s="62">
        <v>2</v>
      </c>
      <c r="G48" s="22">
        <v>265</v>
      </c>
      <c r="H48" s="21">
        <v>245</v>
      </c>
      <c r="I48" s="45" t="str">
        <f t="shared" ref="I48:I49" si="61">IF(AND(H48&lt;=G48),"Pass","Fail")</f>
        <v>Pass</v>
      </c>
      <c r="J48" s="25"/>
      <c r="K48" s="113"/>
      <c r="L48" s="62">
        <v>2</v>
      </c>
      <c r="M48" s="22">
        <v>265</v>
      </c>
      <c r="N48" s="21"/>
      <c r="O48" s="45" t="str">
        <f t="shared" ref="O48:O49" si="62">IF(AND(N48&lt;=M48),"Pass","Fail")</f>
        <v>Pass</v>
      </c>
      <c r="P48" s="25"/>
      <c r="Q48" s="20">
        <f t="shared" si="15"/>
        <v>245</v>
      </c>
      <c r="R48" s="41">
        <f t="shared" si="16"/>
        <v>-1</v>
      </c>
      <c r="S48" s="129"/>
    </row>
    <row r="49" spans="1:20" x14ac:dyDescent="0.3">
      <c r="A49" s="133"/>
      <c r="B49" s="133"/>
      <c r="C49" s="133"/>
      <c r="D49" s="133"/>
      <c r="E49" s="133"/>
      <c r="F49" s="63" t="s">
        <v>54</v>
      </c>
      <c r="G49" s="64">
        <v>265</v>
      </c>
      <c r="H49" s="65">
        <f t="shared" ref="H49" si="63">AVERAGE(H47:H48)</f>
        <v>240</v>
      </c>
      <c r="I49" s="47" t="str">
        <f t="shared" si="61"/>
        <v>Pass</v>
      </c>
      <c r="J49" s="25"/>
      <c r="K49" s="114"/>
      <c r="L49" s="63" t="s">
        <v>54</v>
      </c>
      <c r="M49" s="64">
        <v>265</v>
      </c>
      <c r="N49" s="65" t="e">
        <f t="shared" ref="N49" si="64">AVERAGE(N47:N48)</f>
        <v>#DIV/0!</v>
      </c>
      <c r="O49" s="47" t="e">
        <f t="shared" si="62"/>
        <v>#DIV/0!</v>
      </c>
      <c r="P49" s="25"/>
      <c r="Q49" s="66" t="e">
        <f t="shared" si="15"/>
        <v>#DIV/0!</v>
      </c>
      <c r="R49" s="67" t="e">
        <f t="shared" si="16"/>
        <v>#DIV/0!</v>
      </c>
      <c r="S49" s="130"/>
      <c r="T49" s="43" t="e">
        <f>AVERAGE(R47:R49)</f>
        <v>#DIV/0!</v>
      </c>
    </row>
    <row r="50" spans="1:20" x14ac:dyDescent="0.3">
      <c r="A50" s="131">
        <f>Chem!A155</f>
        <v>16</v>
      </c>
      <c r="B50" s="131">
        <f>Chem!B155</f>
        <v>800093</v>
      </c>
      <c r="C50" s="131" t="str">
        <f>Chem!C155</f>
        <v>T7-4303</v>
      </c>
      <c r="D50" s="131" t="str">
        <f>Chem!D155</f>
        <v>107.95 DIA</v>
      </c>
      <c r="E50" s="131" t="str">
        <f>Chem!E155</f>
        <v>K80252206 / Date : 26.01.2025</v>
      </c>
      <c r="F50" s="61">
        <v>1</v>
      </c>
      <c r="G50" s="34">
        <v>265</v>
      </c>
      <c r="H50" s="35">
        <v>246</v>
      </c>
      <c r="I50" s="45" t="str">
        <f>IF(AND(H50&lt;=G50),"Pass","Fail")</f>
        <v>Pass</v>
      </c>
      <c r="J50" s="36"/>
      <c r="K50" s="112"/>
      <c r="L50" s="61">
        <v>1</v>
      </c>
      <c r="M50" s="34">
        <v>265</v>
      </c>
      <c r="N50" s="35"/>
      <c r="O50" s="45" t="str">
        <f>IF(AND(N50&lt;=M50),"Pass","Fail")</f>
        <v>Pass</v>
      </c>
      <c r="P50" s="36"/>
      <c r="Q50" s="37">
        <f t="shared" si="15"/>
        <v>246</v>
      </c>
      <c r="R50" s="40">
        <f t="shared" si="16"/>
        <v>-1</v>
      </c>
      <c r="S50" s="128"/>
    </row>
    <row r="51" spans="1:20" x14ac:dyDescent="0.3">
      <c r="A51" s="132"/>
      <c r="B51" s="132"/>
      <c r="C51" s="132"/>
      <c r="D51" s="132"/>
      <c r="E51" s="132"/>
      <c r="F51" s="62">
        <v>2</v>
      </c>
      <c r="G51" s="22">
        <v>265</v>
      </c>
      <c r="H51" s="21">
        <v>252</v>
      </c>
      <c r="I51" s="45" t="str">
        <f t="shared" ref="I51:I52" si="65">IF(AND(H51&lt;=G51),"Pass","Fail")</f>
        <v>Pass</v>
      </c>
      <c r="J51" s="25"/>
      <c r="K51" s="113"/>
      <c r="L51" s="62">
        <v>2</v>
      </c>
      <c r="M51" s="22">
        <v>265</v>
      </c>
      <c r="N51" s="21"/>
      <c r="O51" s="45" t="str">
        <f t="shared" ref="O51:O52" si="66">IF(AND(N51&lt;=M51),"Pass","Fail")</f>
        <v>Pass</v>
      </c>
      <c r="P51" s="25"/>
      <c r="Q51" s="20">
        <f t="shared" si="15"/>
        <v>252</v>
      </c>
      <c r="R51" s="41">
        <f t="shared" si="16"/>
        <v>-1</v>
      </c>
      <c r="S51" s="129"/>
    </row>
    <row r="52" spans="1:20" x14ac:dyDescent="0.3">
      <c r="A52" s="133"/>
      <c r="B52" s="133"/>
      <c r="C52" s="133"/>
      <c r="D52" s="133"/>
      <c r="E52" s="133"/>
      <c r="F52" s="63" t="s">
        <v>54</v>
      </c>
      <c r="G52" s="64">
        <v>265</v>
      </c>
      <c r="H52" s="65">
        <f t="shared" ref="H52" si="67">AVERAGE(H50:H51)</f>
        <v>249</v>
      </c>
      <c r="I52" s="47" t="str">
        <f t="shared" si="65"/>
        <v>Pass</v>
      </c>
      <c r="J52" s="25"/>
      <c r="K52" s="114"/>
      <c r="L52" s="63" t="s">
        <v>54</v>
      </c>
      <c r="M52" s="64">
        <v>265</v>
      </c>
      <c r="N52" s="65" t="e">
        <f t="shared" ref="N52" si="68">AVERAGE(N50:N51)</f>
        <v>#DIV/0!</v>
      </c>
      <c r="O52" s="47" t="e">
        <f t="shared" si="66"/>
        <v>#DIV/0!</v>
      </c>
      <c r="P52" s="25"/>
      <c r="Q52" s="66" t="e">
        <f t="shared" si="15"/>
        <v>#DIV/0!</v>
      </c>
      <c r="R52" s="67" t="e">
        <f t="shared" si="16"/>
        <v>#DIV/0!</v>
      </c>
      <c r="S52" s="130"/>
      <c r="T52" s="43" t="e">
        <f>AVERAGE(R50:R52)</f>
        <v>#DIV/0!</v>
      </c>
    </row>
    <row r="53" spans="1:20" x14ac:dyDescent="0.3">
      <c r="A53" s="131">
        <f>Chem!A165</f>
        <v>17</v>
      </c>
      <c r="B53" s="131">
        <f>Chem!B165</f>
        <v>800094</v>
      </c>
      <c r="C53" s="131" t="str">
        <f>Chem!C165</f>
        <v>T9-0451</v>
      </c>
      <c r="D53" s="131" t="str">
        <f>Chem!D165</f>
        <v>107.95 DIA</v>
      </c>
      <c r="E53" s="131" t="str">
        <f>Chem!E165</f>
        <v>K80253940 / Date : 25.02.2025</v>
      </c>
      <c r="F53" s="61">
        <v>1</v>
      </c>
      <c r="G53" s="34">
        <v>265</v>
      </c>
      <c r="H53" s="35">
        <v>250</v>
      </c>
      <c r="I53" s="45" t="str">
        <f>IF(AND(H53&lt;=G53),"Pass","Fail")</f>
        <v>Pass</v>
      </c>
      <c r="J53" s="36"/>
      <c r="K53" s="112"/>
      <c r="L53" s="61">
        <v>1</v>
      </c>
      <c r="M53" s="34">
        <v>265</v>
      </c>
      <c r="N53" s="35"/>
      <c r="O53" s="45" t="str">
        <f>IF(AND(N53&lt;=M53),"Pass","Fail")</f>
        <v>Pass</v>
      </c>
      <c r="P53" s="36"/>
      <c r="Q53" s="37">
        <f t="shared" si="15"/>
        <v>250</v>
      </c>
      <c r="R53" s="40">
        <f t="shared" si="16"/>
        <v>-1</v>
      </c>
      <c r="S53" s="128"/>
    </row>
    <row r="54" spans="1:20" x14ac:dyDescent="0.3">
      <c r="A54" s="132"/>
      <c r="B54" s="132"/>
      <c r="C54" s="132"/>
      <c r="D54" s="132"/>
      <c r="E54" s="132"/>
      <c r="F54" s="62">
        <v>2</v>
      </c>
      <c r="G54" s="22">
        <v>265</v>
      </c>
      <c r="H54" s="21">
        <v>257</v>
      </c>
      <c r="I54" s="45" t="str">
        <f t="shared" ref="I54:I55" si="69">IF(AND(H54&lt;=G54),"Pass","Fail")</f>
        <v>Pass</v>
      </c>
      <c r="J54" s="25"/>
      <c r="K54" s="113"/>
      <c r="L54" s="62">
        <v>2</v>
      </c>
      <c r="M54" s="22">
        <v>265</v>
      </c>
      <c r="N54" s="21"/>
      <c r="O54" s="45" t="str">
        <f t="shared" ref="O54:O55" si="70">IF(AND(N54&lt;=M54),"Pass","Fail")</f>
        <v>Pass</v>
      </c>
      <c r="P54" s="25"/>
      <c r="Q54" s="20">
        <f t="shared" si="15"/>
        <v>257</v>
      </c>
      <c r="R54" s="41">
        <f t="shared" si="16"/>
        <v>-1</v>
      </c>
      <c r="S54" s="129"/>
    </row>
    <row r="55" spans="1:20" x14ac:dyDescent="0.3">
      <c r="A55" s="133"/>
      <c r="B55" s="133"/>
      <c r="C55" s="133"/>
      <c r="D55" s="133"/>
      <c r="E55" s="133"/>
      <c r="F55" s="63" t="s">
        <v>54</v>
      </c>
      <c r="G55" s="64">
        <v>265</v>
      </c>
      <c r="H55" s="65">
        <f t="shared" ref="H55" si="71">AVERAGE(H53:H54)</f>
        <v>253.5</v>
      </c>
      <c r="I55" s="47" t="str">
        <f t="shared" si="69"/>
        <v>Pass</v>
      </c>
      <c r="J55" s="25"/>
      <c r="K55" s="114"/>
      <c r="L55" s="63" t="s">
        <v>54</v>
      </c>
      <c r="M55" s="64">
        <v>265</v>
      </c>
      <c r="N55" s="65" t="e">
        <f t="shared" ref="N55" si="72">AVERAGE(N53:N54)</f>
        <v>#DIV/0!</v>
      </c>
      <c r="O55" s="47" t="e">
        <f t="shared" si="70"/>
        <v>#DIV/0!</v>
      </c>
      <c r="P55" s="25"/>
      <c r="Q55" s="66" t="e">
        <f t="shared" si="15"/>
        <v>#DIV/0!</v>
      </c>
      <c r="R55" s="67" t="e">
        <f t="shared" si="16"/>
        <v>#DIV/0!</v>
      </c>
      <c r="S55" s="130"/>
      <c r="T55" s="43" t="e">
        <f>AVERAGE(R53:R55)</f>
        <v>#DIV/0!</v>
      </c>
    </row>
    <row r="56" spans="1:20" x14ac:dyDescent="0.3">
      <c r="A56" s="131">
        <f>Chem!A175</f>
        <v>18</v>
      </c>
      <c r="B56" s="131">
        <f>Chem!B175</f>
        <v>800095</v>
      </c>
      <c r="C56" s="131" t="str">
        <f>Chem!C175</f>
        <v>T7-4312</v>
      </c>
      <c r="D56" s="131" t="str">
        <f>Chem!D175</f>
        <v>107.95 DIA</v>
      </c>
      <c r="E56" s="131" t="str">
        <f>Chem!E175</f>
        <v>K80253947 / Date : 25.02.2025</v>
      </c>
      <c r="F56" s="61">
        <v>1</v>
      </c>
      <c r="G56" s="34">
        <v>265</v>
      </c>
      <c r="H56" s="35">
        <v>249</v>
      </c>
      <c r="I56" s="45" t="str">
        <f>IF(AND(H56&lt;=G56),"Pass","Fail")</f>
        <v>Pass</v>
      </c>
      <c r="J56" s="36"/>
      <c r="K56" s="112"/>
      <c r="L56" s="61">
        <v>1</v>
      </c>
      <c r="M56" s="34">
        <v>265</v>
      </c>
      <c r="N56" s="35"/>
      <c r="O56" s="45" t="str">
        <f>IF(AND(N56&lt;=M56),"Pass","Fail")</f>
        <v>Pass</v>
      </c>
      <c r="P56" s="36"/>
      <c r="Q56" s="37">
        <f t="shared" si="15"/>
        <v>249</v>
      </c>
      <c r="R56" s="40">
        <f t="shared" si="16"/>
        <v>-1</v>
      </c>
      <c r="S56" s="128"/>
    </row>
    <row r="57" spans="1:20" x14ac:dyDescent="0.3">
      <c r="A57" s="132"/>
      <c r="B57" s="132"/>
      <c r="C57" s="132"/>
      <c r="D57" s="132"/>
      <c r="E57" s="132"/>
      <c r="F57" s="62">
        <v>2</v>
      </c>
      <c r="G57" s="22">
        <v>265</v>
      </c>
      <c r="H57" s="21">
        <v>257</v>
      </c>
      <c r="I57" s="45" t="str">
        <f t="shared" ref="I57:I58" si="73">IF(AND(H57&lt;=G57),"Pass","Fail")</f>
        <v>Pass</v>
      </c>
      <c r="J57" s="25"/>
      <c r="K57" s="113"/>
      <c r="L57" s="62">
        <v>2</v>
      </c>
      <c r="M57" s="22">
        <v>265</v>
      </c>
      <c r="N57" s="21"/>
      <c r="O57" s="45" t="str">
        <f t="shared" ref="O57:O58" si="74">IF(AND(N57&lt;=M57),"Pass","Fail")</f>
        <v>Pass</v>
      </c>
      <c r="P57" s="25"/>
      <c r="Q57" s="20">
        <f t="shared" si="15"/>
        <v>257</v>
      </c>
      <c r="R57" s="41">
        <f t="shared" si="16"/>
        <v>-1</v>
      </c>
      <c r="S57" s="129"/>
    </row>
    <row r="58" spans="1:20" x14ac:dyDescent="0.3">
      <c r="A58" s="133"/>
      <c r="B58" s="133"/>
      <c r="C58" s="133"/>
      <c r="D58" s="133"/>
      <c r="E58" s="133"/>
      <c r="F58" s="63" t="s">
        <v>54</v>
      </c>
      <c r="G58" s="64">
        <v>265</v>
      </c>
      <c r="H58" s="65">
        <f t="shared" ref="H58" si="75">AVERAGE(H56:H57)</f>
        <v>253</v>
      </c>
      <c r="I58" s="47" t="str">
        <f t="shared" si="73"/>
        <v>Pass</v>
      </c>
      <c r="J58" s="25"/>
      <c r="K58" s="114"/>
      <c r="L58" s="63" t="s">
        <v>54</v>
      </c>
      <c r="M58" s="64">
        <v>265</v>
      </c>
      <c r="N58" s="65" t="e">
        <f t="shared" ref="N58" si="76">AVERAGE(N56:N57)</f>
        <v>#DIV/0!</v>
      </c>
      <c r="O58" s="47" t="e">
        <f t="shared" si="74"/>
        <v>#DIV/0!</v>
      </c>
      <c r="P58" s="25"/>
      <c r="Q58" s="66" t="e">
        <f t="shared" si="15"/>
        <v>#DIV/0!</v>
      </c>
      <c r="R58" s="67" t="e">
        <f t="shared" si="16"/>
        <v>#DIV/0!</v>
      </c>
      <c r="S58" s="130"/>
      <c r="T58" s="43" t="e">
        <f>AVERAGE(R56:R58)</f>
        <v>#DIV/0!</v>
      </c>
    </row>
    <row r="59" spans="1:20" x14ac:dyDescent="0.3">
      <c r="A59" s="131">
        <f>Chem!A185</f>
        <v>19</v>
      </c>
      <c r="B59" s="131">
        <f>Chem!B185</f>
        <v>800097</v>
      </c>
      <c r="C59" s="131" t="str">
        <f>Chem!C185</f>
        <v>T7-4313</v>
      </c>
      <c r="D59" s="131" t="str">
        <f>Chem!D185</f>
        <v>107.95 DIA</v>
      </c>
      <c r="E59" s="131" t="str">
        <f>Chem!E185</f>
        <v>K80253938 / Date : 25.02.2025</v>
      </c>
      <c r="F59" s="61">
        <v>1</v>
      </c>
      <c r="G59" s="34">
        <v>265</v>
      </c>
      <c r="H59" s="35">
        <v>249</v>
      </c>
      <c r="I59" s="45" t="str">
        <f>IF(AND(H59&lt;=G59),"Pass","Fail")</f>
        <v>Pass</v>
      </c>
      <c r="J59" s="36"/>
      <c r="K59" s="112"/>
      <c r="L59" s="61">
        <v>1</v>
      </c>
      <c r="M59" s="34">
        <v>265</v>
      </c>
      <c r="N59" s="35"/>
      <c r="O59" s="45" t="str">
        <f>IF(AND(N59&lt;=M59),"Pass","Fail")</f>
        <v>Pass</v>
      </c>
      <c r="P59" s="36"/>
      <c r="Q59" s="37">
        <f t="shared" ref="Q59:Q61" si="77">H59-N59</f>
        <v>249</v>
      </c>
      <c r="R59" s="40">
        <f t="shared" ref="R59:R61" si="78">((N59 - H59) / H59)</f>
        <v>-1</v>
      </c>
      <c r="S59" s="128"/>
    </row>
    <row r="60" spans="1:20" x14ac:dyDescent="0.3">
      <c r="A60" s="132"/>
      <c r="B60" s="132"/>
      <c r="C60" s="132"/>
      <c r="D60" s="132"/>
      <c r="E60" s="132"/>
      <c r="F60" s="62">
        <v>2</v>
      </c>
      <c r="G60" s="22">
        <v>265</v>
      </c>
      <c r="H60" s="21">
        <v>259</v>
      </c>
      <c r="I60" s="45" t="str">
        <f t="shared" ref="I60:I61" si="79">IF(AND(H60&lt;=G60),"Pass","Fail")</f>
        <v>Pass</v>
      </c>
      <c r="J60" s="25"/>
      <c r="K60" s="113"/>
      <c r="L60" s="62">
        <v>2</v>
      </c>
      <c r="M60" s="22">
        <v>265</v>
      </c>
      <c r="N60" s="21"/>
      <c r="O60" s="45" t="str">
        <f t="shared" ref="O60:O61" si="80">IF(AND(N60&lt;=M60),"Pass","Fail")</f>
        <v>Pass</v>
      </c>
      <c r="P60" s="25"/>
      <c r="Q60" s="20">
        <f t="shared" si="77"/>
        <v>259</v>
      </c>
      <c r="R60" s="41">
        <f t="shared" si="78"/>
        <v>-1</v>
      </c>
      <c r="S60" s="129"/>
    </row>
    <row r="61" spans="1:20" x14ac:dyDescent="0.3">
      <c r="A61" s="133"/>
      <c r="B61" s="133"/>
      <c r="C61" s="133"/>
      <c r="D61" s="133"/>
      <c r="E61" s="133"/>
      <c r="F61" s="63" t="s">
        <v>54</v>
      </c>
      <c r="G61" s="64">
        <v>265</v>
      </c>
      <c r="H61" s="65">
        <f t="shared" ref="H61" si="81">AVERAGE(H59:H60)</f>
        <v>254</v>
      </c>
      <c r="I61" s="47" t="str">
        <f t="shared" si="79"/>
        <v>Pass</v>
      </c>
      <c r="J61" s="25"/>
      <c r="K61" s="114"/>
      <c r="L61" s="63" t="s">
        <v>54</v>
      </c>
      <c r="M61" s="64">
        <v>265</v>
      </c>
      <c r="N61" s="65" t="e">
        <f t="shared" ref="N61" si="82">AVERAGE(N59:N60)</f>
        <v>#DIV/0!</v>
      </c>
      <c r="O61" s="47" t="e">
        <f t="shared" si="80"/>
        <v>#DIV/0!</v>
      </c>
      <c r="P61" s="25"/>
      <c r="Q61" s="66" t="e">
        <f t="shared" si="77"/>
        <v>#DIV/0!</v>
      </c>
      <c r="R61" s="67" t="e">
        <f t="shared" si="78"/>
        <v>#DIV/0!</v>
      </c>
      <c r="S61" s="130"/>
      <c r="T61" s="43" t="e">
        <f>AVERAGE(R59:R61)</f>
        <v>#DIV/0!</v>
      </c>
    </row>
  </sheetData>
  <mergeCells count="142">
    <mergeCell ref="K59:K61"/>
    <mergeCell ref="S59:S61"/>
    <mergeCell ref="A59:A61"/>
    <mergeCell ref="B59:B61"/>
    <mergeCell ref="C59:C61"/>
    <mergeCell ref="D59:D61"/>
    <mergeCell ref="E59:E61"/>
    <mergeCell ref="K53:K55"/>
    <mergeCell ref="S53:S55"/>
    <mergeCell ref="A56:A58"/>
    <mergeCell ref="B56:B58"/>
    <mergeCell ref="C56:C58"/>
    <mergeCell ref="D56:D58"/>
    <mergeCell ref="E56:E58"/>
    <mergeCell ref="K56:K58"/>
    <mergeCell ref="S56:S58"/>
    <mergeCell ref="A53:A55"/>
    <mergeCell ref="B53:B55"/>
    <mergeCell ref="C53:C55"/>
    <mergeCell ref="D53:D55"/>
    <mergeCell ref="E53:E55"/>
    <mergeCell ref="K47:K49"/>
    <mergeCell ref="S47:S49"/>
    <mergeCell ref="A50:A52"/>
    <mergeCell ref="B50:B52"/>
    <mergeCell ref="C50:C52"/>
    <mergeCell ref="D50:D52"/>
    <mergeCell ref="E50:E52"/>
    <mergeCell ref="K50:K52"/>
    <mergeCell ref="S50:S52"/>
    <mergeCell ref="A47:A49"/>
    <mergeCell ref="B47:B49"/>
    <mergeCell ref="C47:C49"/>
    <mergeCell ref="D47:D49"/>
    <mergeCell ref="E47:E49"/>
    <mergeCell ref="K41:K43"/>
    <mergeCell ref="S41:S43"/>
    <mergeCell ref="A44:A46"/>
    <mergeCell ref="B44:B46"/>
    <mergeCell ref="C44:C46"/>
    <mergeCell ref="D44:D46"/>
    <mergeCell ref="E44:E46"/>
    <mergeCell ref="K44:K46"/>
    <mergeCell ref="S44:S46"/>
    <mergeCell ref="A41:A43"/>
    <mergeCell ref="B41:B43"/>
    <mergeCell ref="C41:C43"/>
    <mergeCell ref="D41:D43"/>
    <mergeCell ref="E41:E43"/>
    <mergeCell ref="K35:K37"/>
    <mergeCell ref="S35:S37"/>
    <mergeCell ref="A38:A40"/>
    <mergeCell ref="B38:B40"/>
    <mergeCell ref="C38:C40"/>
    <mergeCell ref="D38:D40"/>
    <mergeCell ref="E38:E40"/>
    <mergeCell ref="K38:K40"/>
    <mergeCell ref="S38:S40"/>
    <mergeCell ref="A35:A37"/>
    <mergeCell ref="B35:B37"/>
    <mergeCell ref="C35:C37"/>
    <mergeCell ref="D35:D37"/>
    <mergeCell ref="E35:E37"/>
    <mergeCell ref="K29:K31"/>
    <mergeCell ref="S29:S31"/>
    <mergeCell ref="A32:A34"/>
    <mergeCell ref="B32:B34"/>
    <mergeCell ref="C32:C34"/>
    <mergeCell ref="D32:D34"/>
    <mergeCell ref="E32:E34"/>
    <mergeCell ref="K32:K34"/>
    <mergeCell ref="S32:S34"/>
    <mergeCell ref="A29:A31"/>
    <mergeCell ref="B29:B31"/>
    <mergeCell ref="C29:C31"/>
    <mergeCell ref="D29:D31"/>
    <mergeCell ref="E29:E31"/>
    <mergeCell ref="A26:A28"/>
    <mergeCell ref="B26:B28"/>
    <mergeCell ref="C26:C28"/>
    <mergeCell ref="D26:D28"/>
    <mergeCell ref="E26:E28"/>
    <mergeCell ref="A23:A25"/>
    <mergeCell ref="B23:B25"/>
    <mergeCell ref="C23:C25"/>
    <mergeCell ref="D23:D25"/>
    <mergeCell ref="E23:E25"/>
    <mergeCell ref="A20:A22"/>
    <mergeCell ref="B20:B22"/>
    <mergeCell ref="C20:C22"/>
    <mergeCell ref="D20:D22"/>
    <mergeCell ref="E20:E22"/>
    <mergeCell ref="A17:A19"/>
    <mergeCell ref="B17:B19"/>
    <mergeCell ref="C17:C19"/>
    <mergeCell ref="D17:D19"/>
    <mergeCell ref="E17:E19"/>
    <mergeCell ref="A14:A16"/>
    <mergeCell ref="B14:B16"/>
    <mergeCell ref="C14:C16"/>
    <mergeCell ref="D14:D16"/>
    <mergeCell ref="E14:E16"/>
    <mergeCell ref="A11:A13"/>
    <mergeCell ref="B11:B13"/>
    <mergeCell ref="C11:C13"/>
    <mergeCell ref="D11:D13"/>
    <mergeCell ref="E11:E13"/>
    <mergeCell ref="A3:A4"/>
    <mergeCell ref="A5:A7"/>
    <mergeCell ref="A8:A10"/>
    <mergeCell ref="B8:B10"/>
    <mergeCell ref="Q2:S3"/>
    <mergeCell ref="C3:C4"/>
    <mergeCell ref="D3:D4"/>
    <mergeCell ref="E3:E4"/>
    <mergeCell ref="H3:I3"/>
    <mergeCell ref="K3:K4"/>
    <mergeCell ref="N3:O3"/>
    <mergeCell ref="C8:C10"/>
    <mergeCell ref="D8:D10"/>
    <mergeCell ref="E8:E10"/>
    <mergeCell ref="K8:K10"/>
    <mergeCell ref="B5:B7"/>
    <mergeCell ref="C5:C7"/>
    <mergeCell ref="D5:D7"/>
    <mergeCell ref="E5:E7"/>
    <mergeCell ref="K5:K7"/>
    <mergeCell ref="K14:K16"/>
    <mergeCell ref="K17:K19"/>
    <mergeCell ref="K23:K25"/>
    <mergeCell ref="B3:B4"/>
    <mergeCell ref="K26:K28"/>
    <mergeCell ref="K20:K22"/>
    <mergeCell ref="S5:S7"/>
    <mergeCell ref="S8:S10"/>
    <mergeCell ref="S11:S13"/>
    <mergeCell ref="S14:S16"/>
    <mergeCell ref="S17:S19"/>
    <mergeCell ref="S20:S22"/>
    <mergeCell ref="S23:S25"/>
    <mergeCell ref="S26:S28"/>
    <mergeCell ref="K11:K13"/>
  </mergeCells>
  <conditionalFormatting sqref="I5:I61 O5:O61">
    <cfRule type="containsText" dxfId="13" priority="1" operator="containsText" text="Fail">
      <formula>NOT(ISERROR(SEARCH("Fail",I5)))</formula>
    </cfRule>
    <cfRule type="containsText" dxfId="12" priority="2" operator="containsText" text="Pass">
      <formula>NOT(ISERROR(SEARCH("Pass",I5)))</formula>
    </cfRule>
  </conditionalFormatting>
  <conditionalFormatting sqref="R5:R61">
    <cfRule type="cellIs" dxfId="11" priority="3" operator="between">
      <formula>-10%</formula>
      <formula>-19.9%</formula>
    </cfRule>
    <cfRule type="cellIs" dxfId="10" priority="4" operator="lessThan">
      <formula>-20%</formula>
    </cfRule>
    <cfRule type="cellIs" dxfId="9" priority="5" operator="between">
      <formula>10%</formula>
      <formula>19.9%</formula>
    </cfRule>
    <cfRule type="cellIs" dxfId="8" priority="6" operator="greaterThan">
      <formula>20%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5"/>
  <sheetViews>
    <sheetView zoomScale="85" zoomScaleNormal="85" workbookViewId="0">
      <pane ySplit="4" topLeftCell="A5" activePane="bottomLeft" state="frozen"/>
      <selection pane="bottomLeft" activeCell="K175" sqref="A1:K175"/>
    </sheetView>
  </sheetViews>
  <sheetFormatPr defaultRowHeight="14.4" x14ac:dyDescent="0.3"/>
  <cols>
    <col min="5" max="5" width="16.5546875" customWidth="1"/>
    <col min="6" max="6" width="21.33203125" customWidth="1"/>
    <col min="7" max="7" width="15.6640625" customWidth="1"/>
    <col min="10" max="10" width="9.109375" style="88"/>
    <col min="12" max="12" width="4.6640625" customWidth="1"/>
    <col min="13" max="13" width="20" bestFit="1" customWidth="1"/>
    <col min="14" max="14" width="9.109375" style="88"/>
    <col min="16" max="16" width="4.6640625" customWidth="1"/>
    <col min="18" max="18" width="11.44140625" bestFit="1" customWidth="1"/>
    <col min="19" max="19" width="31.88671875" customWidth="1"/>
  </cols>
  <sheetData>
    <row r="2" spans="1:21" ht="15.6" x14ac:dyDescent="0.3">
      <c r="C2" s="20"/>
      <c r="D2" s="20"/>
      <c r="E2" s="20"/>
      <c r="F2" s="38" t="s">
        <v>23</v>
      </c>
      <c r="G2" s="38"/>
      <c r="H2" s="30" t="s">
        <v>3</v>
      </c>
      <c r="I2" s="30" t="s">
        <v>3</v>
      </c>
      <c r="J2" s="39" t="s">
        <v>4</v>
      </c>
      <c r="K2" s="30" t="s">
        <v>24</v>
      </c>
      <c r="L2" s="30" t="s">
        <v>24</v>
      </c>
      <c r="M2" s="30" t="s">
        <v>24</v>
      </c>
      <c r="N2" s="30" t="s">
        <v>24</v>
      </c>
      <c r="O2" s="30"/>
      <c r="P2" s="30"/>
      <c r="Q2" s="124" t="s">
        <v>25</v>
      </c>
      <c r="R2" s="124"/>
      <c r="S2" s="124"/>
    </row>
    <row r="3" spans="1:21" ht="15" customHeight="1" x14ac:dyDescent="0.3">
      <c r="A3" s="122" t="s">
        <v>5</v>
      </c>
      <c r="B3" s="122" t="s">
        <v>5</v>
      </c>
      <c r="C3" s="122" t="s">
        <v>6</v>
      </c>
      <c r="D3" s="121" t="s">
        <v>26</v>
      </c>
      <c r="E3" s="121" t="s">
        <v>27</v>
      </c>
      <c r="F3" s="48"/>
      <c r="G3" s="48"/>
      <c r="H3" s="28"/>
      <c r="I3" s="28"/>
      <c r="J3" s="123" t="s">
        <v>8</v>
      </c>
      <c r="K3" s="123"/>
      <c r="L3" s="25"/>
      <c r="M3" s="121" t="s">
        <v>27</v>
      </c>
      <c r="N3" s="123" t="s">
        <v>28</v>
      </c>
      <c r="O3" s="123"/>
      <c r="P3" s="25"/>
      <c r="Q3" s="124"/>
      <c r="R3" s="124"/>
      <c r="S3" s="124"/>
    </row>
    <row r="4" spans="1:21" x14ac:dyDescent="0.3">
      <c r="A4" s="122"/>
      <c r="B4" s="122"/>
      <c r="C4" s="122"/>
      <c r="D4" s="122"/>
      <c r="E4" s="137"/>
      <c r="F4" s="23" t="s">
        <v>29</v>
      </c>
      <c r="G4" s="23"/>
      <c r="H4" s="23" t="s">
        <v>55</v>
      </c>
      <c r="I4" s="23" t="s">
        <v>56</v>
      </c>
      <c r="J4" s="23" t="s">
        <v>52</v>
      </c>
      <c r="K4" s="23" t="s">
        <v>33</v>
      </c>
      <c r="L4" s="26"/>
      <c r="M4" s="137"/>
      <c r="N4" s="23" t="s">
        <v>52</v>
      </c>
      <c r="O4" s="23" t="s">
        <v>33</v>
      </c>
      <c r="P4" s="26"/>
      <c r="Q4" s="69" t="s">
        <v>34</v>
      </c>
      <c r="R4" s="69" t="s">
        <v>53</v>
      </c>
      <c r="S4" s="53" t="s">
        <v>37</v>
      </c>
      <c r="T4" s="24"/>
      <c r="U4" s="24"/>
    </row>
    <row r="5" spans="1:21" ht="28.8" x14ac:dyDescent="0.3">
      <c r="A5" s="118">
        <f>Chem!A5</f>
        <v>1</v>
      </c>
      <c r="B5" s="118">
        <f>Chem!B5</f>
        <v>800035</v>
      </c>
      <c r="C5" s="118">
        <f>Chem!C5</f>
        <v>0</v>
      </c>
      <c r="D5" s="118" t="str">
        <f>Chem!D5</f>
        <v>107.95 DIA</v>
      </c>
      <c r="E5" s="118" t="str">
        <f>Chem!E5</f>
        <v>K80212165 / Date : 05.02.2023</v>
      </c>
      <c r="F5" s="73" t="s">
        <v>57</v>
      </c>
      <c r="G5" s="141" t="s">
        <v>67</v>
      </c>
      <c r="H5" s="74">
        <v>1517</v>
      </c>
      <c r="I5" s="74">
        <v>1724</v>
      </c>
      <c r="J5" s="75">
        <v>1635</v>
      </c>
      <c r="K5" s="87" t="str">
        <f t="shared" ref="K5" si="0">IF(AND(J5&gt;=H5,J5&lt;=I5),"Pass","Fail")</f>
        <v>Pass</v>
      </c>
      <c r="L5" s="51"/>
      <c r="M5" s="112"/>
      <c r="N5" s="50"/>
      <c r="O5" s="87" t="str">
        <f t="shared" ref="O5:O68" si="1">IF(AND(N5&gt;=L5,N5&lt;=M5),"Pass","Fail")</f>
        <v>Pass</v>
      </c>
      <c r="P5" s="36"/>
      <c r="Q5" s="52">
        <f>J5-N5</f>
        <v>1635</v>
      </c>
      <c r="R5" s="58">
        <f t="shared" ref="R5:R13" si="2">((N5 - J5) / J5)</f>
        <v>-1</v>
      </c>
      <c r="S5" s="115"/>
    </row>
    <row r="6" spans="1:21" ht="28.8" x14ac:dyDescent="0.3">
      <c r="A6" s="119"/>
      <c r="B6" s="119"/>
      <c r="C6" s="119"/>
      <c r="D6" s="119"/>
      <c r="E6" s="119"/>
      <c r="F6" s="73" t="s">
        <v>58</v>
      </c>
      <c r="G6" s="141"/>
      <c r="H6" s="74">
        <v>1310</v>
      </c>
      <c r="I6" s="74"/>
      <c r="J6" s="75">
        <v>1553.01</v>
      </c>
      <c r="K6" s="76" t="str">
        <f t="shared" ref="K6:K62" si="3">IF(AND(J6&gt;=H6),"Pass","Fail")</f>
        <v>Pass</v>
      </c>
      <c r="L6" s="77"/>
      <c r="M6" s="113"/>
      <c r="N6" s="75"/>
      <c r="O6" s="76" t="str">
        <f t="shared" ref="O6:O69" si="4">IF(AND(N6&gt;=L6),"Pass","Fail")</f>
        <v>Pass</v>
      </c>
      <c r="P6" s="25"/>
      <c r="Q6" s="78"/>
      <c r="R6" s="79"/>
      <c r="S6" s="138"/>
    </row>
    <row r="7" spans="1:21" x14ac:dyDescent="0.3">
      <c r="A7" s="119"/>
      <c r="B7" s="119"/>
      <c r="C7" s="119"/>
      <c r="D7" s="119"/>
      <c r="E7" s="119"/>
      <c r="F7" s="73" t="s">
        <v>59</v>
      </c>
      <c r="G7" s="141"/>
      <c r="H7" s="74">
        <v>12</v>
      </c>
      <c r="I7" s="74"/>
      <c r="J7" s="75">
        <v>13.24</v>
      </c>
      <c r="K7" s="76" t="str">
        <f t="shared" si="3"/>
        <v>Pass</v>
      </c>
      <c r="L7" s="77"/>
      <c r="M7" s="113"/>
      <c r="N7" s="75"/>
      <c r="O7" s="76" t="str">
        <f t="shared" si="4"/>
        <v>Pass</v>
      </c>
      <c r="P7" s="25"/>
      <c r="Q7" s="78"/>
      <c r="R7" s="79"/>
      <c r="S7" s="138"/>
    </row>
    <row r="8" spans="1:21" x14ac:dyDescent="0.3">
      <c r="A8" s="119"/>
      <c r="B8" s="119"/>
      <c r="C8" s="119"/>
      <c r="D8" s="119"/>
      <c r="E8" s="119"/>
      <c r="F8" s="73" t="s">
        <v>60</v>
      </c>
      <c r="G8" s="141"/>
      <c r="H8" s="74">
        <v>35</v>
      </c>
      <c r="I8" s="74"/>
      <c r="J8" s="75">
        <v>52.4</v>
      </c>
      <c r="K8" s="76" t="str">
        <f t="shared" si="3"/>
        <v>Pass</v>
      </c>
      <c r="L8" s="77"/>
      <c r="M8" s="113"/>
      <c r="N8" s="75"/>
      <c r="O8" s="76" t="str">
        <f t="shared" si="4"/>
        <v>Pass</v>
      </c>
      <c r="P8" s="25"/>
      <c r="Q8" s="78"/>
      <c r="R8" s="79"/>
      <c r="S8" s="138"/>
    </row>
    <row r="9" spans="1:21" ht="28.8" x14ac:dyDescent="0.3">
      <c r="A9" s="119"/>
      <c r="B9" s="119"/>
      <c r="C9" s="119"/>
      <c r="D9" s="119"/>
      <c r="E9" s="119"/>
      <c r="F9" s="73" t="s">
        <v>57</v>
      </c>
      <c r="G9" s="141" t="s">
        <v>68</v>
      </c>
      <c r="H9" s="74">
        <v>1517</v>
      </c>
      <c r="I9" s="74">
        <v>1724</v>
      </c>
      <c r="J9" s="75">
        <v>1603.75</v>
      </c>
      <c r="K9" s="76" t="str">
        <f t="shared" ref="K9" si="5">IF(AND(J9&gt;=H9,J9&lt;=I9),"Pass","Fail")</f>
        <v>Pass</v>
      </c>
      <c r="L9" s="77"/>
      <c r="M9" s="113"/>
      <c r="N9" s="75"/>
      <c r="O9" s="76" t="str">
        <f t="shared" ref="O9:O72" si="6">IF(AND(N9&gt;=L9,N9&lt;=M9),"Pass","Fail")</f>
        <v>Pass</v>
      </c>
      <c r="P9" s="25"/>
      <c r="Q9" s="78"/>
      <c r="R9" s="79"/>
      <c r="S9" s="138"/>
    </row>
    <row r="10" spans="1:21" ht="28.8" x14ac:dyDescent="0.3">
      <c r="A10" s="119"/>
      <c r="B10" s="119"/>
      <c r="C10" s="119"/>
      <c r="D10" s="119"/>
      <c r="E10" s="119"/>
      <c r="F10" s="73" t="s">
        <v>58</v>
      </c>
      <c r="G10" s="141"/>
      <c r="H10" s="74">
        <v>1310</v>
      </c>
      <c r="I10" s="74"/>
      <c r="J10" s="75">
        <v>1449.88</v>
      </c>
      <c r="K10" s="76" t="str">
        <f t="shared" ref="K10:K67" si="7">IF(AND(J10&gt;=H10),"Pass","Fail")</f>
        <v>Pass</v>
      </c>
      <c r="L10" s="77"/>
      <c r="M10" s="113"/>
      <c r="N10" s="75"/>
      <c r="O10" s="76" t="str">
        <f t="shared" ref="O10:O73" si="8">IF(AND(N10&gt;=L10),"Pass","Fail")</f>
        <v>Pass</v>
      </c>
      <c r="P10" s="25"/>
      <c r="Q10" s="78">
        <f>J10-N10</f>
        <v>1449.88</v>
      </c>
      <c r="R10" s="79">
        <f t="shared" si="2"/>
        <v>-1</v>
      </c>
      <c r="S10" s="138"/>
    </row>
    <row r="11" spans="1:21" x14ac:dyDescent="0.3">
      <c r="A11" s="119"/>
      <c r="B11" s="119"/>
      <c r="C11" s="119"/>
      <c r="D11" s="119"/>
      <c r="E11" s="119"/>
      <c r="F11" s="73" t="s">
        <v>59</v>
      </c>
      <c r="G11" s="141"/>
      <c r="H11" s="74">
        <v>9</v>
      </c>
      <c r="I11" s="74"/>
      <c r="J11" s="75">
        <v>14.76</v>
      </c>
      <c r="K11" s="76" t="str">
        <f t="shared" si="7"/>
        <v>Pass</v>
      </c>
      <c r="L11" s="77"/>
      <c r="M11" s="113"/>
      <c r="N11" s="75"/>
      <c r="O11" s="76" t="str">
        <f t="shared" si="8"/>
        <v>Pass</v>
      </c>
      <c r="P11" s="25"/>
      <c r="Q11" s="78">
        <f t="shared" ref="Q11" si="9">J11-N11</f>
        <v>14.76</v>
      </c>
      <c r="R11" s="79">
        <f t="shared" si="2"/>
        <v>-1</v>
      </c>
      <c r="S11" s="138"/>
      <c r="T11" s="29" t="s">
        <v>46</v>
      </c>
    </row>
    <row r="12" spans="1:21" x14ac:dyDescent="0.3">
      <c r="A12" s="119"/>
      <c r="B12" s="119"/>
      <c r="C12" s="119"/>
      <c r="D12" s="119"/>
      <c r="E12" s="119"/>
      <c r="F12" s="73" t="s">
        <v>60</v>
      </c>
      <c r="G12" s="141"/>
      <c r="H12" s="74">
        <v>30</v>
      </c>
      <c r="I12" s="74"/>
      <c r="J12" s="75">
        <v>53.42</v>
      </c>
      <c r="K12" s="76" t="str">
        <f t="shared" si="7"/>
        <v>Pass</v>
      </c>
      <c r="L12" s="77"/>
      <c r="M12" s="113"/>
      <c r="N12" s="75"/>
      <c r="O12" s="76" t="str">
        <f t="shared" si="8"/>
        <v>Pass</v>
      </c>
      <c r="P12" s="25"/>
      <c r="Q12" s="78"/>
      <c r="R12" s="79"/>
      <c r="S12" s="138"/>
      <c r="T12" s="29"/>
    </row>
    <row r="13" spans="1:21" x14ac:dyDescent="0.3">
      <c r="A13" s="135"/>
      <c r="B13" s="135"/>
      <c r="C13" s="135"/>
      <c r="D13" s="135"/>
      <c r="E13" s="135"/>
      <c r="F13" s="80" t="s">
        <v>60</v>
      </c>
      <c r="G13" s="80" t="s">
        <v>69</v>
      </c>
      <c r="H13" s="81">
        <v>73.599999999999994</v>
      </c>
      <c r="I13" s="81"/>
      <c r="J13" s="82">
        <v>107.7</v>
      </c>
      <c r="K13" s="76" t="str">
        <f t="shared" si="7"/>
        <v>Pass</v>
      </c>
      <c r="L13" s="83"/>
      <c r="M13" s="140"/>
      <c r="N13" s="82"/>
      <c r="O13" s="76" t="str">
        <f t="shared" si="8"/>
        <v>Pass</v>
      </c>
      <c r="P13" s="84"/>
      <c r="Q13" s="85">
        <f t="shared" ref="Q13" si="10">J13-N13</f>
        <v>107.7</v>
      </c>
      <c r="R13" s="86">
        <f t="shared" si="2"/>
        <v>-1</v>
      </c>
      <c r="S13" s="139"/>
      <c r="T13" s="43">
        <f>AVERAGE(R5:R13)</f>
        <v>-1</v>
      </c>
    </row>
    <row r="14" spans="1:21" ht="28.8" x14ac:dyDescent="0.3">
      <c r="A14" s="136">
        <f>Chem!A15</f>
        <v>2</v>
      </c>
      <c r="B14" s="136">
        <f>Chem!B15</f>
        <v>800045</v>
      </c>
      <c r="C14" s="136" t="str">
        <f>Chem!C15</f>
        <v>H2-6233</v>
      </c>
      <c r="D14" s="136" t="str">
        <f>Chem!D15</f>
        <v>107.95 DIA</v>
      </c>
      <c r="E14" s="136" t="str">
        <f>Chem!E15</f>
        <v>K80229569 / Date : 08.01.2024</v>
      </c>
      <c r="F14" s="73" t="s">
        <v>57</v>
      </c>
      <c r="G14" s="141" t="s">
        <v>67</v>
      </c>
      <c r="H14" s="74">
        <v>1517</v>
      </c>
      <c r="I14" s="74">
        <v>1724</v>
      </c>
      <c r="J14" s="75">
        <v>1667.83</v>
      </c>
      <c r="K14" s="87" t="str">
        <f t="shared" ref="K14" si="11">IF(AND(J14&gt;=H14,J14&lt;=I14),"Pass","Fail")</f>
        <v>Pass</v>
      </c>
      <c r="L14" s="51"/>
      <c r="M14" s="112"/>
      <c r="N14" s="50"/>
      <c r="O14" s="87" t="str">
        <f t="shared" si="1"/>
        <v>Pass</v>
      </c>
      <c r="P14" s="36"/>
      <c r="Q14" s="52">
        <f t="shared" ref="Q14:Q19" si="12">J14-N14</f>
        <v>1667.83</v>
      </c>
      <c r="R14" s="58">
        <f t="shared" ref="R14:R18" si="13">((N14 - J14) / J14)</f>
        <v>-1</v>
      </c>
      <c r="S14" s="115"/>
    </row>
    <row r="15" spans="1:21" ht="28.8" x14ac:dyDescent="0.3">
      <c r="A15" s="119"/>
      <c r="B15" s="119"/>
      <c r="C15" s="119"/>
      <c r="D15" s="119"/>
      <c r="E15" s="119"/>
      <c r="F15" s="73" t="s">
        <v>58</v>
      </c>
      <c r="G15" s="141"/>
      <c r="H15" s="74">
        <v>1310</v>
      </c>
      <c r="I15" s="74"/>
      <c r="J15" s="75">
        <v>1482.9</v>
      </c>
      <c r="K15" s="76" t="str">
        <f t="shared" ref="K15" si="14">IF(AND(J15&gt;=H15),"Pass","Fail")</f>
        <v>Pass</v>
      </c>
      <c r="L15" s="77"/>
      <c r="M15" s="113"/>
      <c r="N15" s="75"/>
      <c r="O15" s="76" t="str">
        <f t="shared" si="4"/>
        <v>Pass</v>
      </c>
      <c r="P15" s="25"/>
      <c r="Q15" s="78">
        <f t="shared" si="12"/>
        <v>1482.9</v>
      </c>
      <c r="R15" s="79">
        <f t="shared" si="13"/>
        <v>-1</v>
      </c>
      <c r="S15" s="138"/>
    </row>
    <row r="16" spans="1:21" x14ac:dyDescent="0.3">
      <c r="A16" s="119"/>
      <c r="B16" s="119"/>
      <c r="C16" s="119"/>
      <c r="D16" s="119"/>
      <c r="E16" s="119"/>
      <c r="F16" s="73" t="s">
        <v>59</v>
      </c>
      <c r="G16" s="141"/>
      <c r="H16" s="74">
        <v>12</v>
      </c>
      <c r="I16" s="74"/>
      <c r="J16" s="75">
        <v>13.39</v>
      </c>
      <c r="K16" s="76" t="str">
        <f t="shared" si="3"/>
        <v>Pass</v>
      </c>
      <c r="L16" s="77"/>
      <c r="M16" s="113"/>
      <c r="N16" s="75"/>
      <c r="O16" s="76" t="str">
        <f t="shared" si="4"/>
        <v>Pass</v>
      </c>
      <c r="P16" s="25"/>
      <c r="Q16" s="78">
        <f t="shared" si="12"/>
        <v>13.39</v>
      </c>
      <c r="R16" s="79">
        <f t="shared" si="13"/>
        <v>-1</v>
      </c>
      <c r="S16" s="138"/>
    </row>
    <row r="17" spans="1:20" x14ac:dyDescent="0.3">
      <c r="A17" s="119"/>
      <c r="B17" s="119"/>
      <c r="C17" s="119"/>
      <c r="D17" s="119"/>
      <c r="E17" s="119"/>
      <c r="F17" s="73" t="s">
        <v>60</v>
      </c>
      <c r="G17" s="141"/>
      <c r="H17" s="74">
        <v>35</v>
      </c>
      <c r="I17" s="74"/>
      <c r="J17" s="75">
        <v>41.69</v>
      </c>
      <c r="K17" s="76" t="str">
        <f t="shared" si="3"/>
        <v>Pass</v>
      </c>
      <c r="L17" s="77"/>
      <c r="M17" s="113"/>
      <c r="N17" s="75"/>
      <c r="O17" s="76" t="str">
        <f t="shared" si="4"/>
        <v>Pass</v>
      </c>
      <c r="P17" s="25"/>
      <c r="Q17" s="78">
        <f t="shared" si="12"/>
        <v>41.69</v>
      </c>
      <c r="R17" s="79">
        <f t="shared" si="13"/>
        <v>-1</v>
      </c>
      <c r="S17" s="138"/>
    </row>
    <row r="18" spans="1:20" ht="28.8" x14ac:dyDescent="0.3">
      <c r="A18" s="119"/>
      <c r="B18" s="119"/>
      <c r="C18" s="119"/>
      <c r="D18" s="119"/>
      <c r="E18" s="119"/>
      <c r="F18" s="73" t="s">
        <v>57</v>
      </c>
      <c r="G18" s="141" t="s">
        <v>68</v>
      </c>
      <c r="H18" s="74">
        <v>1517</v>
      </c>
      <c r="I18" s="74">
        <v>1724</v>
      </c>
      <c r="J18" s="75">
        <v>1670.92</v>
      </c>
      <c r="K18" s="76" t="str">
        <f t="shared" ref="K18" si="15">IF(AND(J18&gt;=H18,J18&lt;=I18),"Pass","Fail")</f>
        <v>Pass</v>
      </c>
      <c r="L18" s="77"/>
      <c r="M18" s="113"/>
      <c r="N18" s="75"/>
      <c r="O18" s="76" t="str">
        <f t="shared" si="6"/>
        <v>Pass</v>
      </c>
      <c r="P18" s="25"/>
      <c r="Q18" s="78">
        <f t="shared" si="12"/>
        <v>1670.92</v>
      </c>
      <c r="R18" s="79">
        <f t="shared" si="13"/>
        <v>-1</v>
      </c>
      <c r="S18" s="138"/>
    </row>
    <row r="19" spans="1:20" ht="28.8" x14ac:dyDescent="0.3">
      <c r="A19" s="119"/>
      <c r="B19" s="119"/>
      <c r="C19" s="119"/>
      <c r="D19" s="119"/>
      <c r="E19" s="119"/>
      <c r="F19" s="73" t="s">
        <v>58</v>
      </c>
      <c r="G19" s="141"/>
      <c r="H19" s="74">
        <v>1310</v>
      </c>
      <c r="I19" s="74"/>
      <c r="J19" s="75">
        <v>1524.71</v>
      </c>
      <c r="K19" s="76" t="str">
        <f t="shared" ref="K19:K20" si="16">IF(AND(J19&gt;=H19),"Pass","Fail")</f>
        <v>Pass</v>
      </c>
      <c r="L19" s="77"/>
      <c r="M19" s="113"/>
      <c r="N19" s="75"/>
      <c r="O19" s="76" t="str">
        <f t="shared" si="8"/>
        <v>Pass</v>
      </c>
      <c r="P19" s="25"/>
      <c r="Q19" s="78">
        <f t="shared" si="12"/>
        <v>1524.71</v>
      </c>
      <c r="R19" s="79">
        <f t="shared" ref="R19:R21" si="17">((N19 - J19) / J19)</f>
        <v>-1</v>
      </c>
      <c r="S19" s="138"/>
    </row>
    <row r="20" spans="1:20" x14ac:dyDescent="0.3">
      <c r="A20" s="119"/>
      <c r="B20" s="119"/>
      <c r="C20" s="119"/>
      <c r="D20" s="119"/>
      <c r="E20" s="119"/>
      <c r="F20" s="73" t="s">
        <v>59</v>
      </c>
      <c r="G20" s="141"/>
      <c r="H20" s="74">
        <v>9</v>
      </c>
      <c r="I20" s="74"/>
      <c r="J20" s="75">
        <v>13.15</v>
      </c>
      <c r="K20" s="76" t="str">
        <f t="shared" si="16"/>
        <v>Pass</v>
      </c>
      <c r="L20" s="77"/>
      <c r="M20" s="113"/>
      <c r="N20" s="75"/>
      <c r="O20" s="76" t="str">
        <f t="shared" si="8"/>
        <v>Pass</v>
      </c>
      <c r="P20" s="25"/>
      <c r="Q20" s="78">
        <f t="shared" ref="Q20:Q21" si="18">J20-N20</f>
        <v>13.15</v>
      </c>
      <c r="R20" s="79">
        <f t="shared" si="17"/>
        <v>-1</v>
      </c>
      <c r="S20" s="138"/>
      <c r="T20" s="29" t="s">
        <v>46</v>
      </c>
    </row>
    <row r="21" spans="1:20" x14ac:dyDescent="0.3">
      <c r="A21" s="119"/>
      <c r="B21" s="119"/>
      <c r="C21" s="119"/>
      <c r="D21" s="119"/>
      <c r="E21" s="119"/>
      <c r="F21" s="73" t="s">
        <v>60</v>
      </c>
      <c r="G21" s="141"/>
      <c r="H21" s="74">
        <v>30</v>
      </c>
      <c r="I21" s="74"/>
      <c r="J21" s="75">
        <v>38.69</v>
      </c>
      <c r="K21" s="76" t="str">
        <f t="shared" si="7"/>
        <v>Pass</v>
      </c>
      <c r="L21" s="77"/>
      <c r="M21" s="113"/>
      <c r="N21" s="75"/>
      <c r="O21" s="76" t="str">
        <f t="shared" si="8"/>
        <v>Pass</v>
      </c>
      <c r="P21" s="25"/>
      <c r="Q21" s="78">
        <f t="shared" si="18"/>
        <v>38.69</v>
      </c>
      <c r="R21" s="79">
        <f t="shared" si="17"/>
        <v>-1</v>
      </c>
      <c r="S21" s="138"/>
      <c r="T21" s="29"/>
    </row>
    <row r="22" spans="1:20" x14ac:dyDescent="0.3">
      <c r="A22" s="135"/>
      <c r="B22" s="135"/>
      <c r="C22" s="135"/>
      <c r="D22" s="135"/>
      <c r="E22" s="135"/>
      <c r="F22" s="80" t="s">
        <v>60</v>
      </c>
      <c r="G22" s="80" t="s">
        <v>69</v>
      </c>
      <c r="H22" s="81">
        <v>73.599999999999994</v>
      </c>
      <c r="I22" s="81"/>
      <c r="J22" s="82"/>
      <c r="K22" s="76" t="str">
        <f t="shared" si="7"/>
        <v>Fail</v>
      </c>
      <c r="L22" s="83"/>
      <c r="M22" s="140"/>
      <c r="N22" s="82"/>
      <c r="O22" s="76" t="str">
        <f t="shared" si="8"/>
        <v>Pass</v>
      </c>
      <c r="P22" s="84"/>
      <c r="Q22" s="85">
        <f t="shared" ref="Q22" si="19">J22-N22</f>
        <v>0</v>
      </c>
      <c r="R22" s="86" t="e">
        <f t="shared" ref="R22:R27" si="20">((N22 - J22) / J22)</f>
        <v>#DIV/0!</v>
      </c>
      <c r="S22" s="139"/>
      <c r="T22" s="43" t="e">
        <f>AVERAGE(R14:R22)</f>
        <v>#DIV/0!</v>
      </c>
    </row>
    <row r="23" spans="1:20" ht="28.8" x14ac:dyDescent="0.3">
      <c r="A23" s="136">
        <f>Chem!A25</f>
        <v>3</v>
      </c>
      <c r="B23" s="136">
        <f>Chem!B25</f>
        <v>800046</v>
      </c>
      <c r="C23" s="136" t="str">
        <f>Chem!C25</f>
        <v>H2-6239</v>
      </c>
      <c r="D23" s="136" t="str">
        <f>Chem!D25</f>
        <v>107.95 DIA</v>
      </c>
      <c r="E23" s="136" t="str">
        <f>Chem!E25</f>
        <v>K80229570 / Date : 08.01.2024</v>
      </c>
      <c r="F23" s="73" t="s">
        <v>57</v>
      </c>
      <c r="G23" s="141" t="s">
        <v>67</v>
      </c>
      <c r="H23" s="74">
        <v>1517</v>
      </c>
      <c r="I23" s="74">
        <v>1724</v>
      </c>
      <c r="J23" s="75">
        <v>1609.22</v>
      </c>
      <c r="K23" s="87" t="str">
        <f t="shared" ref="K23" si="21">IF(AND(J23&gt;=H23,J23&lt;=I23),"Pass","Fail")</f>
        <v>Pass</v>
      </c>
      <c r="L23" s="51"/>
      <c r="M23" s="112"/>
      <c r="N23" s="50"/>
      <c r="O23" s="87" t="str">
        <f t="shared" si="1"/>
        <v>Pass</v>
      </c>
      <c r="P23" s="36"/>
      <c r="Q23" s="52">
        <f t="shared" ref="Q23:Q28" si="22">J23-N23</f>
        <v>1609.22</v>
      </c>
      <c r="R23" s="58">
        <f t="shared" si="20"/>
        <v>-1</v>
      </c>
      <c r="S23" s="115"/>
    </row>
    <row r="24" spans="1:20" ht="28.8" x14ac:dyDescent="0.3">
      <c r="A24" s="119"/>
      <c r="B24" s="119"/>
      <c r="C24" s="119"/>
      <c r="D24" s="119"/>
      <c r="E24" s="119"/>
      <c r="F24" s="73" t="s">
        <v>58</v>
      </c>
      <c r="G24" s="141"/>
      <c r="H24" s="74">
        <v>1310</v>
      </c>
      <c r="I24" s="74"/>
      <c r="J24" s="75">
        <v>1469.41</v>
      </c>
      <c r="K24" s="76" t="str">
        <f t="shared" ref="K24" si="23">IF(AND(J24&gt;=H24),"Pass","Fail")</f>
        <v>Pass</v>
      </c>
      <c r="L24" s="77"/>
      <c r="M24" s="113"/>
      <c r="N24" s="75"/>
      <c r="O24" s="76" t="str">
        <f t="shared" si="4"/>
        <v>Pass</v>
      </c>
      <c r="P24" s="25"/>
      <c r="Q24" s="78">
        <f t="shared" si="22"/>
        <v>1469.41</v>
      </c>
      <c r="R24" s="79">
        <f t="shared" si="20"/>
        <v>-1</v>
      </c>
      <c r="S24" s="138"/>
    </row>
    <row r="25" spans="1:20" x14ac:dyDescent="0.3">
      <c r="A25" s="119"/>
      <c r="B25" s="119"/>
      <c r="C25" s="119"/>
      <c r="D25" s="119"/>
      <c r="E25" s="119"/>
      <c r="F25" s="73" t="s">
        <v>59</v>
      </c>
      <c r="G25" s="141"/>
      <c r="H25" s="74">
        <v>12</v>
      </c>
      <c r="I25" s="74"/>
      <c r="J25" s="75">
        <v>13.08</v>
      </c>
      <c r="K25" s="76" t="str">
        <f t="shared" si="3"/>
        <v>Pass</v>
      </c>
      <c r="L25" s="77"/>
      <c r="M25" s="113"/>
      <c r="N25" s="75"/>
      <c r="O25" s="76" t="str">
        <f t="shared" si="4"/>
        <v>Pass</v>
      </c>
      <c r="P25" s="25"/>
      <c r="Q25" s="78">
        <f t="shared" si="22"/>
        <v>13.08</v>
      </c>
      <c r="R25" s="79">
        <f t="shared" si="20"/>
        <v>-1</v>
      </c>
      <c r="S25" s="138"/>
    </row>
    <row r="26" spans="1:20" x14ac:dyDescent="0.3">
      <c r="A26" s="119"/>
      <c r="B26" s="119"/>
      <c r="C26" s="119"/>
      <c r="D26" s="119"/>
      <c r="E26" s="119"/>
      <c r="F26" s="73" t="s">
        <v>60</v>
      </c>
      <c r="G26" s="141"/>
      <c r="H26" s="74">
        <v>35</v>
      </c>
      <c r="I26" s="74"/>
      <c r="J26" s="75">
        <v>41.65</v>
      </c>
      <c r="K26" s="76" t="str">
        <f t="shared" si="3"/>
        <v>Pass</v>
      </c>
      <c r="L26" s="77"/>
      <c r="M26" s="113"/>
      <c r="N26" s="75"/>
      <c r="O26" s="76" t="str">
        <f t="shared" si="4"/>
        <v>Pass</v>
      </c>
      <c r="P26" s="25"/>
      <c r="Q26" s="78">
        <f t="shared" si="22"/>
        <v>41.65</v>
      </c>
      <c r="R26" s="79">
        <f t="shared" si="20"/>
        <v>-1</v>
      </c>
      <c r="S26" s="138"/>
    </row>
    <row r="27" spans="1:20" ht="28.8" x14ac:dyDescent="0.3">
      <c r="A27" s="119"/>
      <c r="B27" s="119"/>
      <c r="C27" s="119"/>
      <c r="D27" s="119"/>
      <c r="E27" s="119"/>
      <c r="F27" s="73" t="s">
        <v>57</v>
      </c>
      <c r="G27" s="141" t="s">
        <v>68</v>
      </c>
      <c r="H27" s="74">
        <v>1517</v>
      </c>
      <c r="I27" s="74">
        <v>1724</v>
      </c>
      <c r="J27" s="75">
        <v>1646.01</v>
      </c>
      <c r="K27" s="76" t="str">
        <f t="shared" ref="K27" si="24">IF(AND(J27&gt;=H27,J27&lt;=I27),"Pass","Fail")</f>
        <v>Pass</v>
      </c>
      <c r="L27" s="77"/>
      <c r="M27" s="113"/>
      <c r="N27" s="75"/>
      <c r="O27" s="76" t="str">
        <f t="shared" si="6"/>
        <v>Pass</v>
      </c>
      <c r="P27" s="25"/>
      <c r="Q27" s="78">
        <f t="shared" si="22"/>
        <v>1646.01</v>
      </c>
      <c r="R27" s="79">
        <f t="shared" si="20"/>
        <v>-1</v>
      </c>
      <c r="S27" s="138"/>
    </row>
    <row r="28" spans="1:20" ht="28.8" x14ac:dyDescent="0.3">
      <c r="A28" s="119"/>
      <c r="B28" s="119"/>
      <c r="C28" s="119"/>
      <c r="D28" s="119"/>
      <c r="E28" s="119"/>
      <c r="F28" s="73" t="s">
        <v>58</v>
      </c>
      <c r="G28" s="141"/>
      <c r="H28" s="74">
        <v>1310</v>
      </c>
      <c r="I28" s="74"/>
      <c r="J28" s="75">
        <v>1506.39</v>
      </c>
      <c r="K28" s="76" t="str">
        <f t="shared" ref="K28:K29" si="25">IF(AND(J28&gt;=H28),"Pass","Fail")</f>
        <v>Pass</v>
      </c>
      <c r="L28" s="77"/>
      <c r="M28" s="113"/>
      <c r="N28" s="75"/>
      <c r="O28" s="76" t="str">
        <f t="shared" si="8"/>
        <v>Pass</v>
      </c>
      <c r="P28" s="25"/>
      <c r="Q28" s="78">
        <f t="shared" si="22"/>
        <v>1506.39</v>
      </c>
      <c r="R28" s="79">
        <f t="shared" ref="R28:R30" si="26">((N28 - J28) / J28)</f>
        <v>-1</v>
      </c>
      <c r="S28" s="138"/>
    </row>
    <row r="29" spans="1:20" x14ac:dyDescent="0.3">
      <c r="A29" s="119"/>
      <c r="B29" s="119"/>
      <c r="C29" s="119"/>
      <c r="D29" s="119"/>
      <c r="E29" s="119"/>
      <c r="F29" s="73" t="s">
        <v>59</v>
      </c>
      <c r="G29" s="141"/>
      <c r="H29" s="74">
        <v>9</v>
      </c>
      <c r="I29" s="74"/>
      <c r="J29" s="75">
        <v>12.55</v>
      </c>
      <c r="K29" s="76" t="str">
        <f t="shared" si="25"/>
        <v>Pass</v>
      </c>
      <c r="L29" s="77"/>
      <c r="M29" s="113"/>
      <c r="N29" s="75"/>
      <c r="O29" s="76" t="str">
        <f t="shared" si="8"/>
        <v>Pass</v>
      </c>
      <c r="P29" s="25"/>
      <c r="Q29" s="78">
        <f t="shared" ref="Q29:Q30" si="27">J29-N29</f>
        <v>12.55</v>
      </c>
      <c r="R29" s="79">
        <f t="shared" si="26"/>
        <v>-1</v>
      </c>
      <c r="S29" s="138"/>
      <c r="T29" s="29" t="s">
        <v>46</v>
      </c>
    </row>
    <row r="30" spans="1:20" x14ac:dyDescent="0.3">
      <c r="A30" s="119"/>
      <c r="B30" s="119"/>
      <c r="C30" s="119"/>
      <c r="D30" s="119"/>
      <c r="E30" s="119"/>
      <c r="F30" s="73" t="s">
        <v>60</v>
      </c>
      <c r="G30" s="141"/>
      <c r="H30" s="74">
        <v>30</v>
      </c>
      <c r="I30" s="74"/>
      <c r="J30" s="75">
        <v>36</v>
      </c>
      <c r="K30" s="76" t="str">
        <f t="shared" si="7"/>
        <v>Pass</v>
      </c>
      <c r="L30" s="77"/>
      <c r="M30" s="113"/>
      <c r="N30" s="75"/>
      <c r="O30" s="76" t="str">
        <f t="shared" si="8"/>
        <v>Pass</v>
      </c>
      <c r="P30" s="25"/>
      <c r="Q30" s="78">
        <f t="shared" si="27"/>
        <v>36</v>
      </c>
      <c r="R30" s="79">
        <f t="shared" si="26"/>
        <v>-1</v>
      </c>
      <c r="S30" s="138"/>
      <c r="T30" s="29"/>
    </row>
    <row r="31" spans="1:20" x14ac:dyDescent="0.3">
      <c r="A31" s="120"/>
      <c r="B31" s="120"/>
      <c r="C31" s="120"/>
      <c r="D31" s="120"/>
      <c r="E31" s="120"/>
      <c r="F31" s="80" t="s">
        <v>60</v>
      </c>
      <c r="G31" s="80" t="s">
        <v>69</v>
      </c>
      <c r="H31" s="81">
        <v>73.599999999999994</v>
      </c>
      <c r="I31" s="81"/>
      <c r="J31" s="82"/>
      <c r="K31" s="76" t="str">
        <f t="shared" si="7"/>
        <v>Fail</v>
      </c>
      <c r="L31" s="83"/>
      <c r="M31" s="140"/>
      <c r="N31" s="82"/>
      <c r="O31" s="76" t="str">
        <f t="shared" si="8"/>
        <v>Pass</v>
      </c>
      <c r="P31" s="84"/>
      <c r="Q31" s="85">
        <f t="shared" ref="Q31" si="28">J31-N31</f>
        <v>0</v>
      </c>
      <c r="R31" s="86" t="e">
        <f t="shared" ref="R31:R36" si="29">((N31 - J31) / J31)</f>
        <v>#DIV/0!</v>
      </c>
      <c r="S31" s="139"/>
      <c r="T31" s="43" t="e">
        <f>AVERAGE(R23:R31)</f>
        <v>#DIV/0!</v>
      </c>
    </row>
    <row r="32" spans="1:20" ht="28.8" x14ac:dyDescent="0.3">
      <c r="A32" s="136">
        <f>Chem!A35</f>
        <v>4</v>
      </c>
      <c r="B32" s="136">
        <f>Chem!B35</f>
        <v>800049</v>
      </c>
      <c r="C32" s="136" t="str">
        <f>Chem!C35</f>
        <v>H2-6234</v>
      </c>
      <c r="D32" s="136" t="str">
        <f>Chem!D35</f>
        <v>107.95 DIA</v>
      </c>
      <c r="E32" s="136" t="str">
        <f>Chem!E35</f>
        <v>K80229571 / Date : 08.01.2024</v>
      </c>
      <c r="F32" s="73" t="s">
        <v>57</v>
      </c>
      <c r="G32" s="141" t="s">
        <v>67</v>
      </c>
      <c r="H32" s="74">
        <v>1517</v>
      </c>
      <c r="I32" s="74">
        <v>1724</v>
      </c>
      <c r="J32" s="75">
        <v>1647.19</v>
      </c>
      <c r="K32" s="87" t="str">
        <f t="shared" ref="K32" si="30">IF(AND(J32&gt;=H32,J32&lt;=I32),"Pass","Fail")</f>
        <v>Pass</v>
      </c>
      <c r="L32" s="51"/>
      <c r="M32" s="112"/>
      <c r="N32" s="50"/>
      <c r="O32" s="87" t="str">
        <f t="shared" si="1"/>
        <v>Pass</v>
      </c>
      <c r="P32" s="36"/>
      <c r="Q32" s="52">
        <f t="shared" ref="Q32:Q37" si="31">J32-N32</f>
        <v>1647.19</v>
      </c>
      <c r="R32" s="58">
        <f t="shared" si="29"/>
        <v>-1</v>
      </c>
      <c r="S32" s="115"/>
    </row>
    <row r="33" spans="1:20" ht="28.8" x14ac:dyDescent="0.3">
      <c r="A33" s="119"/>
      <c r="B33" s="119"/>
      <c r="C33" s="119"/>
      <c r="D33" s="119"/>
      <c r="E33" s="119"/>
      <c r="F33" s="73" t="s">
        <v>58</v>
      </c>
      <c r="G33" s="141"/>
      <c r="H33" s="74">
        <v>1310</v>
      </c>
      <c r="I33" s="74"/>
      <c r="J33" s="75">
        <v>1476.88</v>
      </c>
      <c r="K33" s="76" t="str">
        <f t="shared" ref="K33" si="32">IF(AND(J33&gt;=H33),"Pass","Fail")</f>
        <v>Pass</v>
      </c>
      <c r="L33" s="77"/>
      <c r="M33" s="113"/>
      <c r="N33" s="75"/>
      <c r="O33" s="76" t="str">
        <f t="shared" si="4"/>
        <v>Pass</v>
      </c>
      <c r="P33" s="25"/>
      <c r="Q33" s="78">
        <f t="shared" si="31"/>
        <v>1476.88</v>
      </c>
      <c r="R33" s="79">
        <f t="shared" si="29"/>
        <v>-1</v>
      </c>
      <c r="S33" s="138"/>
    </row>
    <row r="34" spans="1:20" x14ac:dyDescent="0.3">
      <c r="A34" s="119"/>
      <c r="B34" s="119"/>
      <c r="C34" s="119"/>
      <c r="D34" s="119"/>
      <c r="E34" s="119"/>
      <c r="F34" s="73" t="s">
        <v>59</v>
      </c>
      <c r="G34" s="141"/>
      <c r="H34" s="74">
        <v>12</v>
      </c>
      <c r="I34" s="74"/>
      <c r="J34" s="75">
        <v>13.74</v>
      </c>
      <c r="K34" s="76" t="str">
        <f t="shared" si="3"/>
        <v>Pass</v>
      </c>
      <c r="L34" s="77"/>
      <c r="M34" s="113"/>
      <c r="N34" s="75"/>
      <c r="O34" s="76" t="str">
        <f t="shared" si="4"/>
        <v>Pass</v>
      </c>
      <c r="P34" s="25"/>
      <c r="Q34" s="78">
        <f t="shared" si="31"/>
        <v>13.74</v>
      </c>
      <c r="R34" s="79">
        <f t="shared" si="29"/>
        <v>-1</v>
      </c>
      <c r="S34" s="138"/>
    </row>
    <row r="35" spans="1:20" x14ac:dyDescent="0.3">
      <c r="A35" s="119"/>
      <c r="B35" s="119"/>
      <c r="C35" s="119"/>
      <c r="D35" s="119"/>
      <c r="E35" s="119"/>
      <c r="F35" s="73" t="s">
        <v>60</v>
      </c>
      <c r="G35" s="141"/>
      <c r="H35" s="74">
        <v>35</v>
      </c>
      <c r="I35" s="74"/>
      <c r="J35" s="75">
        <v>41.32</v>
      </c>
      <c r="K35" s="76" t="str">
        <f t="shared" si="3"/>
        <v>Pass</v>
      </c>
      <c r="L35" s="77"/>
      <c r="M35" s="113"/>
      <c r="N35" s="75"/>
      <c r="O35" s="76" t="str">
        <f t="shared" si="4"/>
        <v>Pass</v>
      </c>
      <c r="P35" s="25"/>
      <c r="Q35" s="78">
        <f t="shared" si="31"/>
        <v>41.32</v>
      </c>
      <c r="R35" s="79">
        <f t="shared" si="29"/>
        <v>-1</v>
      </c>
      <c r="S35" s="138"/>
    </row>
    <row r="36" spans="1:20" ht="28.8" x14ac:dyDescent="0.3">
      <c r="A36" s="119"/>
      <c r="B36" s="119"/>
      <c r="C36" s="119"/>
      <c r="D36" s="119"/>
      <c r="E36" s="119"/>
      <c r="F36" s="73" t="s">
        <v>57</v>
      </c>
      <c r="G36" s="141" t="s">
        <v>68</v>
      </c>
      <c r="H36" s="74">
        <v>1517</v>
      </c>
      <c r="I36" s="74">
        <v>1724</v>
      </c>
      <c r="J36" s="75">
        <v>1612.48</v>
      </c>
      <c r="K36" s="76" t="str">
        <f t="shared" ref="K36" si="33">IF(AND(J36&gt;=H36,J36&lt;=I36),"Pass","Fail")</f>
        <v>Pass</v>
      </c>
      <c r="L36" s="77"/>
      <c r="M36" s="113"/>
      <c r="N36" s="75"/>
      <c r="O36" s="76" t="str">
        <f t="shared" si="6"/>
        <v>Pass</v>
      </c>
      <c r="P36" s="25"/>
      <c r="Q36" s="78">
        <f t="shared" si="31"/>
        <v>1612.48</v>
      </c>
      <c r="R36" s="79">
        <f t="shared" si="29"/>
        <v>-1</v>
      </c>
      <c r="S36" s="138"/>
    </row>
    <row r="37" spans="1:20" ht="28.8" x14ac:dyDescent="0.3">
      <c r="A37" s="119"/>
      <c r="B37" s="119"/>
      <c r="C37" s="119"/>
      <c r="D37" s="119"/>
      <c r="E37" s="119"/>
      <c r="F37" s="73" t="s">
        <v>58</v>
      </c>
      <c r="G37" s="141"/>
      <c r="H37" s="74">
        <v>1310</v>
      </c>
      <c r="I37" s="74"/>
      <c r="J37" s="75">
        <v>1482.54</v>
      </c>
      <c r="K37" s="76" t="str">
        <f t="shared" ref="K37:K38" si="34">IF(AND(J37&gt;=H37),"Pass","Fail")</f>
        <v>Pass</v>
      </c>
      <c r="L37" s="77"/>
      <c r="M37" s="113"/>
      <c r="N37" s="75"/>
      <c r="O37" s="76" t="str">
        <f t="shared" si="8"/>
        <v>Pass</v>
      </c>
      <c r="P37" s="25"/>
      <c r="Q37" s="78">
        <f t="shared" si="31"/>
        <v>1482.54</v>
      </c>
      <c r="R37" s="79">
        <f t="shared" ref="R37:R39" si="35">((N37 - J37) / J37)</f>
        <v>-1</v>
      </c>
      <c r="S37" s="138"/>
    </row>
    <row r="38" spans="1:20" x14ac:dyDescent="0.3">
      <c r="A38" s="119"/>
      <c r="B38" s="119"/>
      <c r="C38" s="119"/>
      <c r="D38" s="119"/>
      <c r="E38" s="119"/>
      <c r="F38" s="73" t="s">
        <v>59</v>
      </c>
      <c r="G38" s="141"/>
      <c r="H38" s="74">
        <v>9</v>
      </c>
      <c r="I38" s="74"/>
      <c r="J38" s="75">
        <v>11.07</v>
      </c>
      <c r="K38" s="76" t="str">
        <f t="shared" si="34"/>
        <v>Pass</v>
      </c>
      <c r="L38" s="77"/>
      <c r="M38" s="113"/>
      <c r="N38" s="75"/>
      <c r="O38" s="76" t="str">
        <f t="shared" si="8"/>
        <v>Pass</v>
      </c>
      <c r="P38" s="25"/>
      <c r="Q38" s="78">
        <f t="shared" ref="Q38:Q39" si="36">J38-N38</f>
        <v>11.07</v>
      </c>
      <c r="R38" s="79">
        <f t="shared" si="35"/>
        <v>-1</v>
      </c>
      <c r="S38" s="138"/>
      <c r="T38" s="29" t="s">
        <v>46</v>
      </c>
    </row>
    <row r="39" spans="1:20" x14ac:dyDescent="0.3">
      <c r="A39" s="119"/>
      <c r="B39" s="119"/>
      <c r="C39" s="119"/>
      <c r="D39" s="119"/>
      <c r="E39" s="119"/>
      <c r="F39" s="73" t="s">
        <v>60</v>
      </c>
      <c r="G39" s="141"/>
      <c r="H39" s="74">
        <v>30</v>
      </c>
      <c r="I39" s="74"/>
      <c r="J39" s="75">
        <v>36.51</v>
      </c>
      <c r="K39" s="76" t="str">
        <f t="shared" si="7"/>
        <v>Pass</v>
      </c>
      <c r="L39" s="77"/>
      <c r="M39" s="113"/>
      <c r="N39" s="75"/>
      <c r="O39" s="76" t="str">
        <f t="shared" si="8"/>
        <v>Pass</v>
      </c>
      <c r="P39" s="25"/>
      <c r="Q39" s="78">
        <f t="shared" si="36"/>
        <v>36.51</v>
      </c>
      <c r="R39" s="79">
        <f t="shared" si="35"/>
        <v>-1</v>
      </c>
      <c r="S39" s="138"/>
      <c r="T39" s="29"/>
    </row>
    <row r="40" spans="1:20" x14ac:dyDescent="0.3">
      <c r="A40" s="120"/>
      <c r="B40" s="120"/>
      <c r="C40" s="120"/>
      <c r="D40" s="120"/>
      <c r="E40" s="120"/>
      <c r="F40" s="80" t="s">
        <v>60</v>
      </c>
      <c r="G40" s="80" t="s">
        <v>69</v>
      </c>
      <c r="H40" s="81">
        <v>73.599999999999994</v>
      </c>
      <c r="I40" s="81"/>
      <c r="J40" s="82"/>
      <c r="K40" s="76" t="str">
        <f t="shared" si="7"/>
        <v>Fail</v>
      </c>
      <c r="L40" s="83"/>
      <c r="M40" s="140"/>
      <c r="N40" s="82"/>
      <c r="O40" s="76" t="str">
        <f t="shared" si="8"/>
        <v>Pass</v>
      </c>
      <c r="P40" s="84"/>
      <c r="Q40" s="85">
        <f t="shared" ref="Q40" si="37">J40-N40</f>
        <v>0</v>
      </c>
      <c r="R40" s="86" t="e">
        <f t="shared" ref="R40:R45" si="38">((N40 - J40) / J40)</f>
        <v>#DIV/0!</v>
      </c>
      <c r="S40" s="139"/>
      <c r="T40" s="43" t="e">
        <f>AVERAGE(R32:R40)</f>
        <v>#DIV/0!</v>
      </c>
    </row>
    <row r="41" spans="1:20" ht="28.8" x14ac:dyDescent="0.3">
      <c r="A41" s="136">
        <f>Chem!A45</f>
        <v>5</v>
      </c>
      <c r="B41" s="136">
        <f>Chem!B45</f>
        <v>800050</v>
      </c>
      <c r="C41" s="136" t="str">
        <f>Chem!C45</f>
        <v>H2-6285</v>
      </c>
      <c r="D41" s="136" t="str">
        <f>Chem!D45</f>
        <v>107.95 DIA</v>
      </c>
      <c r="E41" s="136" t="str">
        <f>Chem!E45</f>
        <v>K80232557 / Date : 29.02.2024</v>
      </c>
      <c r="F41" s="73" t="s">
        <v>57</v>
      </c>
      <c r="G41" s="141" t="s">
        <v>67</v>
      </c>
      <c r="H41" s="74">
        <v>1517</v>
      </c>
      <c r="I41" s="74">
        <v>1724</v>
      </c>
      <c r="J41" s="75">
        <v>1627.35</v>
      </c>
      <c r="K41" s="87" t="str">
        <f t="shared" ref="K41" si="39">IF(AND(J41&gt;=H41,J41&lt;=I41),"Pass","Fail")</f>
        <v>Pass</v>
      </c>
      <c r="L41" s="51"/>
      <c r="M41" s="112"/>
      <c r="N41" s="50"/>
      <c r="O41" s="87" t="str">
        <f t="shared" si="1"/>
        <v>Pass</v>
      </c>
      <c r="P41" s="36"/>
      <c r="Q41" s="52">
        <f t="shared" ref="Q41:Q46" si="40">J41-N41</f>
        <v>1627.35</v>
      </c>
      <c r="R41" s="58">
        <f t="shared" si="38"/>
        <v>-1</v>
      </c>
      <c r="S41" s="115"/>
    </row>
    <row r="42" spans="1:20" ht="28.8" x14ac:dyDescent="0.3">
      <c r="A42" s="119"/>
      <c r="B42" s="119"/>
      <c r="C42" s="119"/>
      <c r="D42" s="119"/>
      <c r="E42" s="119"/>
      <c r="F42" s="73" t="s">
        <v>58</v>
      </c>
      <c r="G42" s="141"/>
      <c r="H42" s="74">
        <v>1310</v>
      </c>
      <c r="I42" s="74"/>
      <c r="J42" s="75">
        <v>1474.74</v>
      </c>
      <c r="K42" s="76" t="str">
        <f t="shared" ref="K42" si="41">IF(AND(J42&gt;=H42),"Pass","Fail")</f>
        <v>Pass</v>
      </c>
      <c r="L42" s="77"/>
      <c r="M42" s="113"/>
      <c r="N42" s="75"/>
      <c r="O42" s="76" t="str">
        <f t="shared" si="4"/>
        <v>Pass</v>
      </c>
      <c r="P42" s="25"/>
      <c r="Q42" s="78">
        <f t="shared" si="40"/>
        <v>1474.74</v>
      </c>
      <c r="R42" s="79">
        <f t="shared" si="38"/>
        <v>-1</v>
      </c>
      <c r="S42" s="138"/>
    </row>
    <row r="43" spans="1:20" x14ac:dyDescent="0.3">
      <c r="A43" s="119"/>
      <c r="B43" s="119"/>
      <c r="C43" s="119"/>
      <c r="D43" s="119"/>
      <c r="E43" s="119"/>
      <c r="F43" s="73" t="s">
        <v>59</v>
      </c>
      <c r="G43" s="141"/>
      <c r="H43" s="74">
        <v>12</v>
      </c>
      <c r="I43" s="74"/>
      <c r="J43" s="75">
        <v>12.92</v>
      </c>
      <c r="K43" s="76" t="str">
        <f t="shared" si="3"/>
        <v>Pass</v>
      </c>
      <c r="L43" s="77"/>
      <c r="M43" s="113"/>
      <c r="N43" s="75"/>
      <c r="O43" s="76" t="str">
        <f t="shared" si="4"/>
        <v>Pass</v>
      </c>
      <c r="P43" s="25"/>
      <c r="Q43" s="78">
        <f t="shared" si="40"/>
        <v>12.92</v>
      </c>
      <c r="R43" s="79">
        <f t="shared" si="38"/>
        <v>-1</v>
      </c>
      <c r="S43" s="138"/>
    </row>
    <row r="44" spans="1:20" x14ac:dyDescent="0.3">
      <c r="A44" s="119"/>
      <c r="B44" s="119"/>
      <c r="C44" s="119"/>
      <c r="D44" s="119"/>
      <c r="E44" s="119"/>
      <c r="F44" s="73" t="s">
        <v>60</v>
      </c>
      <c r="G44" s="141"/>
      <c r="H44" s="74">
        <v>35</v>
      </c>
      <c r="I44" s="74"/>
      <c r="J44" s="75">
        <v>41.28</v>
      </c>
      <c r="K44" s="76" t="str">
        <f t="shared" si="3"/>
        <v>Pass</v>
      </c>
      <c r="L44" s="77"/>
      <c r="M44" s="113"/>
      <c r="N44" s="75"/>
      <c r="O44" s="76" t="str">
        <f t="shared" si="4"/>
        <v>Pass</v>
      </c>
      <c r="P44" s="25"/>
      <c r="Q44" s="78">
        <f t="shared" si="40"/>
        <v>41.28</v>
      </c>
      <c r="R44" s="79">
        <f t="shared" si="38"/>
        <v>-1</v>
      </c>
      <c r="S44" s="138"/>
    </row>
    <row r="45" spans="1:20" ht="28.8" x14ac:dyDescent="0.3">
      <c r="A45" s="119"/>
      <c r="B45" s="119"/>
      <c r="C45" s="119"/>
      <c r="D45" s="119"/>
      <c r="E45" s="119"/>
      <c r="F45" s="73" t="s">
        <v>57</v>
      </c>
      <c r="G45" s="141" t="s">
        <v>68</v>
      </c>
      <c r="H45" s="74">
        <v>1517</v>
      </c>
      <c r="I45" s="74">
        <v>1724</v>
      </c>
      <c r="J45" s="75">
        <v>1607.73</v>
      </c>
      <c r="K45" s="76" t="str">
        <f t="shared" ref="K45" si="42">IF(AND(J45&gt;=H45,J45&lt;=I45),"Pass","Fail")</f>
        <v>Pass</v>
      </c>
      <c r="L45" s="77"/>
      <c r="M45" s="113"/>
      <c r="N45" s="75"/>
      <c r="O45" s="76" t="str">
        <f t="shared" si="6"/>
        <v>Pass</v>
      </c>
      <c r="P45" s="25"/>
      <c r="Q45" s="78">
        <f t="shared" si="40"/>
        <v>1607.73</v>
      </c>
      <c r="R45" s="79">
        <f t="shared" si="38"/>
        <v>-1</v>
      </c>
      <c r="S45" s="138"/>
    </row>
    <row r="46" spans="1:20" ht="28.8" x14ac:dyDescent="0.3">
      <c r="A46" s="119"/>
      <c r="B46" s="119"/>
      <c r="C46" s="119"/>
      <c r="D46" s="119"/>
      <c r="E46" s="119"/>
      <c r="F46" s="73" t="s">
        <v>58</v>
      </c>
      <c r="G46" s="141"/>
      <c r="H46" s="74">
        <v>1310</v>
      </c>
      <c r="I46" s="74"/>
      <c r="J46" s="75">
        <v>1449.06</v>
      </c>
      <c r="K46" s="76" t="str">
        <f t="shared" ref="K46:K47" si="43">IF(AND(J46&gt;=H46),"Pass","Fail")</f>
        <v>Pass</v>
      </c>
      <c r="L46" s="77"/>
      <c r="M46" s="113"/>
      <c r="N46" s="75"/>
      <c r="O46" s="76" t="str">
        <f t="shared" si="8"/>
        <v>Pass</v>
      </c>
      <c r="P46" s="25"/>
      <c r="Q46" s="78">
        <f t="shared" si="40"/>
        <v>1449.06</v>
      </c>
      <c r="R46" s="79">
        <f t="shared" ref="R46:R48" si="44">((N46 - J46) / J46)</f>
        <v>-1</v>
      </c>
      <c r="S46" s="138"/>
    </row>
    <row r="47" spans="1:20" x14ac:dyDescent="0.3">
      <c r="A47" s="119"/>
      <c r="B47" s="119"/>
      <c r="C47" s="119"/>
      <c r="D47" s="119"/>
      <c r="E47" s="119"/>
      <c r="F47" s="73" t="s">
        <v>59</v>
      </c>
      <c r="G47" s="141"/>
      <c r="H47" s="74">
        <v>9</v>
      </c>
      <c r="I47" s="74"/>
      <c r="J47" s="75">
        <v>10.41</v>
      </c>
      <c r="K47" s="76" t="str">
        <f t="shared" si="43"/>
        <v>Pass</v>
      </c>
      <c r="L47" s="77"/>
      <c r="M47" s="113"/>
      <c r="N47" s="75"/>
      <c r="O47" s="76" t="str">
        <f t="shared" si="8"/>
        <v>Pass</v>
      </c>
      <c r="P47" s="25"/>
      <c r="Q47" s="78">
        <f t="shared" ref="Q47:Q48" si="45">J47-N47</f>
        <v>10.41</v>
      </c>
      <c r="R47" s="79">
        <f t="shared" si="44"/>
        <v>-1</v>
      </c>
      <c r="S47" s="138"/>
      <c r="T47" s="29" t="s">
        <v>46</v>
      </c>
    </row>
    <row r="48" spans="1:20" x14ac:dyDescent="0.3">
      <c r="A48" s="119"/>
      <c r="B48" s="119"/>
      <c r="C48" s="119"/>
      <c r="D48" s="119"/>
      <c r="E48" s="119"/>
      <c r="F48" s="73" t="s">
        <v>60</v>
      </c>
      <c r="G48" s="141"/>
      <c r="H48" s="74">
        <v>30</v>
      </c>
      <c r="I48" s="74"/>
      <c r="J48" s="75">
        <v>36.53</v>
      </c>
      <c r="K48" s="76" t="str">
        <f t="shared" si="7"/>
        <v>Pass</v>
      </c>
      <c r="L48" s="77"/>
      <c r="M48" s="113"/>
      <c r="N48" s="75"/>
      <c r="O48" s="76" t="str">
        <f t="shared" si="8"/>
        <v>Pass</v>
      </c>
      <c r="P48" s="25"/>
      <c r="Q48" s="78">
        <f t="shared" si="45"/>
        <v>36.53</v>
      </c>
      <c r="R48" s="79">
        <f t="shared" si="44"/>
        <v>-1</v>
      </c>
      <c r="S48" s="138"/>
      <c r="T48" s="29"/>
    </row>
    <row r="49" spans="1:20" x14ac:dyDescent="0.3">
      <c r="A49" s="120"/>
      <c r="B49" s="120"/>
      <c r="C49" s="120"/>
      <c r="D49" s="120"/>
      <c r="E49" s="120"/>
      <c r="F49" s="80" t="s">
        <v>60</v>
      </c>
      <c r="G49" s="80" t="s">
        <v>69</v>
      </c>
      <c r="H49" s="81">
        <v>73.599999999999994</v>
      </c>
      <c r="I49" s="81"/>
      <c r="J49" s="82">
        <v>97.63</v>
      </c>
      <c r="K49" s="76" t="str">
        <f t="shared" si="7"/>
        <v>Pass</v>
      </c>
      <c r="L49" s="83"/>
      <c r="M49" s="140"/>
      <c r="N49" s="82"/>
      <c r="O49" s="76" t="str">
        <f t="shared" si="8"/>
        <v>Pass</v>
      </c>
      <c r="P49" s="84"/>
      <c r="Q49" s="85">
        <f t="shared" ref="Q49" si="46">J49-N49</f>
        <v>97.63</v>
      </c>
      <c r="R49" s="86">
        <f t="shared" ref="R49:R54" si="47">((N49 - J49) / J49)</f>
        <v>-1</v>
      </c>
      <c r="S49" s="139"/>
      <c r="T49" s="43">
        <f>AVERAGE(R41:R49)</f>
        <v>-1</v>
      </c>
    </row>
    <row r="50" spans="1:20" ht="28.8" x14ac:dyDescent="0.3">
      <c r="A50" s="136">
        <f>Chem!A55</f>
        <v>6</v>
      </c>
      <c r="B50" s="136">
        <f>Chem!B55</f>
        <v>800051</v>
      </c>
      <c r="C50" s="136" t="str">
        <f>Chem!C55</f>
        <v>H1-5838</v>
      </c>
      <c r="D50" s="136" t="str">
        <f>Chem!D55</f>
        <v>107.95 DIA</v>
      </c>
      <c r="E50" s="136" t="str">
        <f>Chem!E55</f>
        <v>K80232543 / Date : 29.02.2024</v>
      </c>
      <c r="F50" s="73" t="s">
        <v>57</v>
      </c>
      <c r="G50" s="141" t="s">
        <v>67</v>
      </c>
      <c r="H50" s="74">
        <v>1517</v>
      </c>
      <c r="I50" s="74">
        <v>1724</v>
      </c>
      <c r="J50" s="75">
        <v>1620.51</v>
      </c>
      <c r="K50" s="87" t="str">
        <f t="shared" ref="K50" si="48">IF(AND(J50&gt;=H50,J50&lt;=I50),"Pass","Fail")</f>
        <v>Pass</v>
      </c>
      <c r="L50" s="51"/>
      <c r="M50" s="112"/>
      <c r="N50" s="50"/>
      <c r="O50" s="87" t="str">
        <f t="shared" si="1"/>
        <v>Pass</v>
      </c>
      <c r="P50" s="36"/>
      <c r="Q50" s="52">
        <f t="shared" ref="Q50:Q55" si="49">J50-N50</f>
        <v>1620.51</v>
      </c>
      <c r="R50" s="58">
        <f t="shared" si="47"/>
        <v>-1</v>
      </c>
      <c r="S50" s="115"/>
    </row>
    <row r="51" spans="1:20" ht="28.8" x14ac:dyDescent="0.3">
      <c r="A51" s="119"/>
      <c r="B51" s="119"/>
      <c r="C51" s="119"/>
      <c r="D51" s="119"/>
      <c r="E51" s="119"/>
      <c r="F51" s="73" t="s">
        <v>58</v>
      </c>
      <c r="G51" s="141"/>
      <c r="H51" s="74">
        <v>1310</v>
      </c>
      <c r="I51" s="74"/>
      <c r="J51" s="75">
        <v>1500.06</v>
      </c>
      <c r="K51" s="76" t="str">
        <f t="shared" ref="K51" si="50">IF(AND(J51&gt;=H51),"Pass","Fail")</f>
        <v>Pass</v>
      </c>
      <c r="L51" s="77"/>
      <c r="M51" s="113"/>
      <c r="N51" s="75"/>
      <c r="O51" s="76" t="str">
        <f t="shared" si="4"/>
        <v>Pass</v>
      </c>
      <c r="P51" s="25"/>
      <c r="Q51" s="78">
        <f t="shared" si="49"/>
        <v>1500.06</v>
      </c>
      <c r="R51" s="79">
        <f t="shared" si="47"/>
        <v>-1</v>
      </c>
      <c r="S51" s="138"/>
    </row>
    <row r="52" spans="1:20" x14ac:dyDescent="0.3">
      <c r="A52" s="119"/>
      <c r="B52" s="119"/>
      <c r="C52" s="119"/>
      <c r="D52" s="119"/>
      <c r="E52" s="119"/>
      <c r="F52" s="73" t="s">
        <v>59</v>
      </c>
      <c r="G52" s="141"/>
      <c r="H52" s="74">
        <v>12</v>
      </c>
      <c r="I52" s="74"/>
      <c r="J52" s="75">
        <v>12.88</v>
      </c>
      <c r="K52" s="76" t="str">
        <f t="shared" si="3"/>
        <v>Pass</v>
      </c>
      <c r="L52" s="77"/>
      <c r="M52" s="113"/>
      <c r="N52" s="75"/>
      <c r="O52" s="76" t="str">
        <f t="shared" si="4"/>
        <v>Pass</v>
      </c>
      <c r="P52" s="25"/>
      <c r="Q52" s="78">
        <f t="shared" si="49"/>
        <v>12.88</v>
      </c>
      <c r="R52" s="79">
        <f t="shared" si="47"/>
        <v>-1</v>
      </c>
      <c r="S52" s="138"/>
    </row>
    <row r="53" spans="1:20" x14ac:dyDescent="0.3">
      <c r="A53" s="119"/>
      <c r="B53" s="119"/>
      <c r="C53" s="119"/>
      <c r="D53" s="119"/>
      <c r="E53" s="119"/>
      <c r="F53" s="73" t="s">
        <v>60</v>
      </c>
      <c r="G53" s="141"/>
      <c r="H53" s="74">
        <v>35</v>
      </c>
      <c r="I53" s="74"/>
      <c r="J53" s="75">
        <v>42.16</v>
      </c>
      <c r="K53" s="76" t="str">
        <f t="shared" si="3"/>
        <v>Pass</v>
      </c>
      <c r="L53" s="77"/>
      <c r="M53" s="113"/>
      <c r="N53" s="75"/>
      <c r="O53" s="76" t="str">
        <f t="shared" si="4"/>
        <v>Pass</v>
      </c>
      <c r="P53" s="25"/>
      <c r="Q53" s="78">
        <f t="shared" si="49"/>
        <v>42.16</v>
      </c>
      <c r="R53" s="79">
        <f t="shared" si="47"/>
        <v>-1</v>
      </c>
      <c r="S53" s="138"/>
    </row>
    <row r="54" spans="1:20" ht="28.8" x14ac:dyDescent="0.3">
      <c r="A54" s="119"/>
      <c r="B54" s="119"/>
      <c r="C54" s="119"/>
      <c r="D54" s="119"/>
      <c r="E54" s="119"/>
      <c r="F54" s="73" t="s">
        <v>57</v>
      </c>
      <c r="G54" s="141" t="s">
        <v>68</v>
      </c>
      <c r="H54" s="74">
        <v>1517</v>
      </c>
      <c r="I54" s="74">
        <v>1724</v>
      </c>
      <c r="J54" s="75">
        <v>1639.56</v>
      </c>
      <c r="K54" s="76" t="str">
        <f t="shared" ref="K54" si="51">IF(AND(J54&gt;=H54,J54&lt;=I54),"Pass","Fail")</f>
        <v>Pass</v>
      </c>
      <c r="L54" s="77"/>
      <c r="M54" s="113"/>
      <c r="N54" s="75"/>
      <c r="O54" s="76" t="str">
        <f t="shared" si="6"/>
        <v>Pass</v>
      </c>
      <c r="P54" s="25"/>
      <c r="Q54" s="78">
        <f t="shared" si="49"/>
        <v>1639.56</v>
      </c>
      <c r="R54" s="79">
        <f t="shared" si="47"/>
        <v>-1</v>
      </c>
      <c r="S54" s="138"/>
    </row>
    <row r="55" spans="1:20" ht="28.8" x14ac:dyDescent="0.3">
      <c r="A55" s="119"/>
      <c r="B55" s="119"/>
      <c r="C55" s="119"/>
      <c r="D55" s="119"/>
      <c r="E55" s="119"/>
      <c r="F55" s="73" t="s">
        <v>58</v>
      </c>
      <c r="G55" s="141"/>
      <c r="H55" s="74">
        <v>1310</v>
      </c>
      <c r="I55" s="74"/>
      <c r="J55" s="75">
        <v>1504.76</v>
      </c>
      <c r="K55" s="76" t="str">
        <f t="shared" ref="K55:K56" si="52">IF(AND(J55&gt;=H55),"Pass","Fail")</f>
        <v>Pass</v>
      </c>
      <c r="L55" s="77"/>
      <c r="M55" s="113"/>
      <c r="N55" s="75"/>
      <c r="O55" s="76" t="str">
        <f t="shared" si="8"/>
        <v>Pass</v>
      </c>
      <c r="P55" s="25"/>
      <c r="Q55" s="78">
        <f t="shared" si="49"/>
        <v>1504.76</v>
      </c>
      <c r="R55" s="79">
        <f t="shared" ref="R55:R57" si="53">((N55 - J55) / J55)</f>
        <v>-1</v>
      </c>
      <c r="S55" s="138"/>
    </row>
    <row r="56" spans="1:20" x14ac:dyDescent="0.3">
      <c r="A56" s="119"/>
      <c r="B56" s="119"/>
      <c r="C56" s="119"/>
      <c r="D56" s="119"/>
      <c r="E56" s="119"/>
      <c r="F56" s="73" t="s">
        <v>59</v>
      </c>
      <c r="G56" s="141"/>
      <c r="H56" s="74">
        <v>9</v>
      </c>
      <c r="I56" s="74"/>
      <c r="J56" s="75">
        <v>12.12</v>
      </c>
      <c r="K56" s="76" t="str">
        <f t="shared" si="52"/>
        <v>Pass</v>
      </c>
      <c r="L56" s="77"/>
      <c r="M56" s="113"/>
      <c r="N56" s="75"/>
      <c r="O56" s="76" t="str">
        <f t="shared" si="8"/>
        <v>Pass</v>
      </c>
      <c r="P56" s="25"/>
      <c r="Q56" s="78">
        <f t="shared" ref="Q56:Q57" si="54">J56-N56</f>
        <v>12.12</v>
      </c>
      <c r="R56" s="79">
        <f t="shared" si="53"/>
        <v>-1</v>
      </c>
      <c r="S56" s="138"/>
      <c r="T56" s="29" t="s">
        <v>46</v>
      </c>
    </row>
    <row r="57" spans="1:20" x14ac:dyDescent="0.3">
      <c r="A57" s="119"/>
      <c r="B57" s="119"/>
      <c r="C57" s="119"/>
      <c r="D57" s="119"/>
      <c r="E57" s="119"/>
      <c r="F57" s="73" t="s">
        <v>60</v>
      </c>
      <c r="G57" s="141"/>
      <c r="H57" s="74">
        <v>30</v>
      </c>
      <c r="I57" s="74"/>
      <c r="J57" s="75">
        <v>35.119999999999997</v>
      </c>
      <c r="K57" s="76" t="str">
        <f t="shared" si="7"/>
        <v>Pass</v>
      </c>
      <c r="L57" s="77"/>
      <c r="M57" s="113"/>
      <c r="N57" s="75"/>
      <c r="O57" s="76" t="str">
        <f t="shared" si="8"/>
        <v>Pass</v>
      </c>
      <c r="P57" s="25"/>
      <c r="Q57" s="78">
        <f t="shared" si="54"/>
        <v>35.119999999999997</v>
      </c>
      <c r="R57" s="79">
        <f t="shared" si="53"/>
        <v>-1</v>
      </c>
      <c r="S57" s="138"/>
      <c r="T57" s="29"/>
    </row>
    <row r="58" spans="1:20" x14ac:dyDescent="0.3">
      <c r="A58" s="120"/>
      <c r="B58" s="120"/>
      <c r="C58" s="120"/>
      <c r="D58" s="120"/>
      <c r="E58" s="120"/>
      <c r="F58" s="80" t="s">
        <v>60</v>
      </c>
      <c r="G58" s="80" t="s">
        <v>69</v>
      </c>
      <c r="H58" s="81">
        <v>73.599999999999994</v>
      </c>
      <c r="I58" s="81"/>
      <c r="J58" s="82">
        <v>99.07</v>
      </c>
      <c r="K58" s="76" t="str">
        <f t="shared" si="7"/>
        <v>Pass</v>
      </c>
      <c r="L58" s="83"/>
      <c r="M58" s="140"/>
      <c r="N58" s="82"/>
      <c r="O58" s="76" t="str">
        <f t="shared" si="8"/>
        <v>Pass</v>
      </c>
      <c r="P58" s="84"/>
      <c r="Q58" s="85">
        <f t="shared" ref="Q58" si="55">J58-N58</f>
        <v>99.07</v>
      </c>
      <c r="R58" s="86">
        <f t="shared" ref="R58:R63" si="56">((N58 - J58) / J58)</f>
        <v>-1</v>
      </c>
      <c r="S58" s="139"/>
      <c r="T58" s="43">
        <f>AVERAGE(R50:R58)</f>
        <v>-1</v>
      </c>
    </row>
    <row r="59" spans="1:20" ht="28.8" x14ac:dyDescent="0.3">
      <c r="A59" s="136">
        <f>Chem!A65</f>
        <v>7</v>
      </c>
      <c r="B59" s="136">
        <f>Chem!B65</f>
        <v>800052</v>
      </c>
      <c r="C59" s="136" t="str">
        <f>Chem!C65</f>
        <v>H2-6286</v>
      </c>
      <c r="D59" s="136" t="str">
        <f>Chem!D65</f>
        <v>107.95 DIA</v>
      </c>
      <c r="E59" s="136" t="str">
        <f>Chem!E65</f>
        <v>K80232556 / Date : 29.02.2024</v>
      </c>
      <c r="F59" s="73" t="s">
        <v>57</v>
      </c>
      <c r="G59" s="141" t="s">
        <v>67</v>
      </c>
      <c r="H59" s="74">
        <v>1517</v>
      </c>
      <c r="I59" s="74">
        <v>1724</v>
      </c>
      <c r="J59" s="75">
        <v>1628.92</v>
      </c>
      <c r="K59" s="87" t="str">
        <f t="shared" ref="K59" si="57">IF(AND(J59&gt;=H59,J59&lt;=I59),"Pass","Fail")</f>
        <v>Pass</v>
      </c>
      <c r="L59" s="51"/>
      <c r="M59" s="112"/>
      <c r="N59" s="50"/>
      <c r="O59" s="87" t="str">
        <f t="shared" si="1"/>
        <v>Pass</v>
      </c>
      <c r="P59" s="36"/>
      <c r="Q59" s="52">
        <f t="shared" ref="Q59:Q64" si="58">J59-N59</f>
        <v>1628.92</v>
      </c>
      <c r="R59" s="58">
        <f t="shared" si="56"/>
        <v>-1</v>
      </c>
      <c r="S59" s="115"/>
    </row>
    <row r="60" spans="1:20" ht="28.8" x14ac:dyDescent="0.3">
      <c r="A60" s="119"/>
      <c r="B60" s="119"/>
      <c r="C60" s="119"/>
      <c r="D60" s="119"/>
      <c r="E60" s="119"/>
      <c r="F60" s="73" t="s">
        <v>58</v>
      </c>
      <c r="G60" s="141"/>
      <c r="H60" s="74">
        <v>1310</v>
      </c>
      <c r="I60" s="74"/>
      <c r="J60" s="75">
        <v>1481.27</v>
      </c>
      <c r="K60" s="76" t="str">
        <f t="shared" ref="K60" si="59">IF(AND(J60&gt;=H60),"Pass","Fail")</f>
        <v>Pass</v>
      </c>
      <c r="L60" s="77"/>
      <c r="M60" s="113"/>
      <c r="N60" s="75"/>
      <c r="O60" s="76" t="str">
        <f t="shared" si="4"/>
        <v>Pass</v>
      </c>
      <c r="P60" s="25"/>
      <c r="Q60" s="78">
        <f t="shared" si="58"/>
        <v>1481.27</v>
      </c>
      <c r="R60" s="79">
        <f t="shared" si="56"/>
        <v>-1</v>
      </c>
      <c r="S60" s="138"/>
    </row>
    <row r="61" spans="1:20" x14ac:dyDescent="0.3">
      <c r="A61" s="119"/>
      <c r="B61" s="119"/>
      <c r="C61" s="119"/>
      <c r="D61" s="119"/>
      <c r="E61" s="119"/>
      <c r="F61" s="73" t="s">
        <v>59</v>
      </c>
      <c r="G61" s="141"/>
      <c r="H61" s="74">
        <v>12</v>
      </c>
      <c r="I61" s="74"/>
      <c r="J61" s="75">
        <v>13.1</v>
      </c>
      <c r="K61" s="76" t="str">
        <f t="shared" si="3"/>
        <v>Pass</v>
      </c>
      <c r="L61" s="77"/>
      <c r="M61" s="113"/>
      <c r="N61" s="75"/>
      <c r="O61" s="76" t="str">
        <f t="shared" si="4"/>
        <v>Pass</v>
      </c>
      <c r="P61" s="25"/>
      <c r="Q61" s="78">
        <f t="shared" si="58"/>
        <v>13.1</v>
      </c>
      <c r="R61" s="79">
        <f t="shared" si="56"/>
        <v>-1</v>
      </c>
      <c r="S61" s="138"/>
    </row>
    <row r="62" spans="1:20" x14ac:dyDescent="0.3">
      <c r="A62" s="119"/>
      <c r="B62" s="119"/>
      <c r="C62" s="119"/>
      <c r="D62" s="119"/>
      <c r="E62" s="119"/>
      <c r="F62" s="73" t="s">
        <v>60</v>
      </c>
      <c r="G62" s="141"/>
      <c r="H62" s="74">
        <v>35</v>
      </c>
      <c r="I62" s="74"/>
      <c r="J62" s="75">
        <v>43.86</v>
      </c>
      <c r="K62" s="76" t="str">
        <f t="shared" si="3"/>
        <v>Pass</v>
      </c>
      <c r="L62" s="77"/>
      <c r="M62" s="113"/>
      <c r="N62" s="75"/>
      <c r="O62" s="76" t="str">
        <f t="shared" si="4"/>
        <v>Pass</v>
      </c>
      <c r="P62" s="25"/>
      <c r="Q62" s="78">
        <f t="shared" si="58"/>
        <v>43.86</v>
      </c>
      <c r="R62" s="79">
        <f t="shared" si="56"/>
        <v>-1</v>
      </c>
      <c r="S62" s="138"/>
    </row>
    <row r="63" spans="1:20" ht="28.8" x14ac:dyDescent="0.3">
      <c r="A63" s="119"/>
      <c r="B63" s="119"/>
      <c r="C63" s="119"/>
      <c r="D63" s="119"/>
      <c r="E63" s="119"/>
      <c r="F63" s="73" t="s">
        <v>57</v>
      </c>
      <c r="G63" s="141" t="s">
        <v>68</v>
      </c>
      <c r="H63" s="74">
        <v>1517</v>
      </c>
      <c r="I63" s="74">
        <v>1724</v>
      </c>
      <c r="J63" s="75">
        <v>1589.44</v>
      </c>
      <c r="K63" s="76" t="str">
        <f t="shared" ref="K63" si="60">IF(AND(J63&gt;=H63,J63&lt;=I63),"Pass","Fail")</f>
        <v>Pass</v>
      </c>
      <c r="L63" s="77"/>
      <c r="M63" s="113"/>
      <c r="N63" s="75"/>
      <c r="O63" s="76" t="str">
        <f t="shared" si="6"/>
        <v>Pass</v>
      </c>
      <c r="P63" s="25"/>
      <c r="Q63" s="78">
        <f t="shared" si="58"/>
        <v>1589.44</v>
      </c>
      <c r="R63" s="79">
        <f t="shared" si="56"/>
        <v>-1</v>
      </c>
      <c r="S63" s="138"/>
    </row>
    <row r="64" spans="1:20" ht="28.8" x14ac:dyDescent="0.3">
      <c r="A64" s="119"/>
      <c r="B64" s="119"/>
      <c r="C64" s="119"/>
      <c r="D64" s="119"/>
      <c r="E64" s="119"/>
      <c r="F64" s="73" t="s">
        <v>58</v>
      </c>
      <c r="G64" s="141"/>
      <c r="H64" s="74">
        <v>1310</v>
      </c>
      <c r="I64" s="74"/>
      <c r="J64" s="75">
        <v>1473.57</v>
      </c>
      <c r="K64" s="76" t="str">
        <f t="shared" ref="K64:K65" si="61">IF(AND(J64&gt;=H64),"Pass","Fail")</f>
        <v>Pass</v>
      </c>
      <c r="L64" s="77"/>
      <c r="M64" s="113"/>
      <c r="N64" s="75"/>
      <c r="O64" s="76" t="str">
        <f t="shared" si="8"/>
        <v>Pass</v>
      </c>
      <c r="P64" s="25"/>
      <c r="Q64" s="78">
        <f t="shared" si="58"/>
        <v>1473.57</v>
      </c>
      <c r="R64" s="79">
        <f t="shared" ref="R64:R66" si="62">((N64 - J64) / J64)</f>
        <v>-1</v>
      </c>
      <c r="S64" s="138"/>
    </row>
    <row r="65" spans="1:20" x14ac:dyDescent="0.3">
      <c r="A65" s="119"/>
      <c r="B65" s="119"/>
      <c r="C65" s="119"/>
      <c r="D65" s="119"/>
      <c r="E65" s="119"/>
      <c r="F65" s="73" t="s">
        <v>59</v>
      </c>
      <c r="G65" s="141"/>
      <c r="H65" s="74">
        <v>9</v>
      </c>
      <c r="I65" s="74"/>
      <c r="J65" s="75">
        <v>10.5</v>
      </c>
      <c r="K65" s="76" t="str">
        <f t="shared" si="61"/>
        <v>Pass</v>
      </c>
      <c r="L65" s="77"/>
      <c r="M65" s="113"/>
      <c r="N65" s="75"/>
      <c r="O65" s="76" t="str">
        <f t="shared" si="8"/>
        <v>Pass</v>
      </c>
      <c r="P65" s="25"/>
      <c r="Q65" s="78">
        <f t="shared" ref="Q65:Q66" si="63">J65-N65</f>
        <v>10.5</v>
      </c>
      <c r="R65" s="79">
        <f t="shared" si="62"/>
        <v>-1</v>
      </c>
      <c r="S65" s="138"/>
      <c r="T65" s="29" t="s">
        <v>46</v>
      </c>
    </row>
    <row r="66" spans="1:20" x14ac:dyDescent="0.3">
      <c r="A66" s="119"/>
      <c r="B66" s="119"/>
      <c r="C66" s="119"/>
      <c r="D66" s="119"/>
      <c r="E66" s="119"/>
      <c r="F66" s="73" t="s">
        <v>60</v>
      </c>
      <c r="G66" s="141"/>
      <c r="H66" s="74">
        <v>30</v>
      </c>
      <c r="I66" s="74"/>
      <c r="J66" s="75">
        <v>44</v>
      </c>
      <c r="K66" s="76" t="str">
        <f t="shared" si="7"/>
        <v>Pass</v>
      </c>
      <c r="L66" s="77"/>
      <c r="M66" s="113"/>
      <c r="N66" s="75"/>
      <c r="O66" s="76" t="str">
        <f t="shared" si="8"/>
        <v>Pass</v>
      </c>
      <c r="P66" s="25"/>
      <c r="Q66" s="78">
        <f t="shared" si="63"/>
        <v>44</v>
      </c>
      <c r="R66" s="79">
        <f t="shared" si="62"/>
        <v>-1</v>
      </c>
      <c r="S66" s="138"/>
      <c r="T66" s="29"/>
    </row>
    <row r="67" spans="1:20" x14ac:dyDescent="0.3">
      <c r="A67" s="120"/>
      <c r="B67" s="120"/>
      <c r="C67" s="120"/>
      <c r="D67" s="120"/>
      <c r="E67" s="120"/>
      <c r="F67" s="80" t="s">
        <v>60</v>
      </c>
      <c r="G67" s="80" t="s">
        <v>69</v>
      </c>
      <c r="H67" s="81">
        <v>73.599999999999994</v>
      </c>
      <c r="I67" s="81"/>
      <c r="J67" s="82">
        <v>107.92</v>
      </c>
      <c r="K67" s="76" t="str">
        <f t="shared" si="7"/>
        <v>Pass</v>
      </c>
      <c r="L67" s="83"/>
      <c r="M67" s="140"/>
      <c r="N67" s="82"/>
      <c r="O67" s="76" t="str">
        <f t="shared" si="8"/>
        <v>Pass</v>
      </c>
      <c r="P67" s="84"/>
      <c r="Q67" s="85">
        <f t="shared" ref="Q67" si="64">J67-N67</f>
        <v>107.92</v>
      </c>
      <c r="R67" s="86">
        <f t="shared" ref="R67:R72" si="65">((N67 - J67) / J67)</f>
        <v>-1</v>
      </c>
      <c r="S67" s="139"/>
      <c r="T67" s="43">
        <f>AVERAGE(R59:R67)</f>
        <v>-1</v>
      </c>
    </row>
    <row r="68" spans="1:20" ht="28.8" x14ac:dyDescent="0.3">
      <c r="A68" s="136">
        <f>Chem!A75</f>
        <v>8</v>
      </c>
      <c r="B68" s="136">
        <f>Chem!B75</f>
        <v>800053</v>
      </c>
      <c r="C68" s="136" t="str">
        <f>Chem!C75</f>
        <v>H1-5838</v>
      </c>
      <c r="D68" s="136" t="str">
        <f>Chem!D75</f>
        <v>107.95 DIA</v>
      </c>
      <c r="E68" s="136" t="str">
        <f>Chem!E75</f>
        <v>K80232561 / Date : 29.02.2024</v>
      </c>
      <c r="F68" s="73" t="s">
        <v>57</v>
      </c>
      <c r="G68" s="141" t="s">
        <v>67</v>
      </c>
      <c r="H68" s="74">
        <v>1517</v>
      </c>
      <c r="I68" s="74">
        <v>1724</v>
      </c>
      <c r="J68" s="75">
        <v>1616.29</v>
      </c>
      <c r="K68" s="87" t="str">
        <f t="shared" ref="K68" si="66">IF(AND(J68&gt;=H68,J68&lt;=I68),"Pass","Fail")</f>
        <v>Pass</v>
      </c>
      <c r="L68" s="51"/>
      <c r="M68" s="112"/>
      <c r="N68" s="50"/>
      <c r="O68" s="87" t="str">
        <f t="shared" si="1"/>
        <v>Pass</v>
      </c>
      <c r="P68" s="36"/>
      <c r="Q68" s="52">
        <f t="shared" ref="Q68:Q73" si="67">J68-N68</f>
        <v>1616.29</v>
      </c>
      <c r="R68" s="58">
        <f t="shared" si="65"/>
        <v>-1</v>
      </c>
      <c r="S68" s="115"/>
    </row>
    <row r="69" spans="1:20" ht="28.8" x14ac:dyDescent="0.3">
      <c r="A69" s="119"/>
      <c r="B69" s="119"/>
      <c r="C69" s="119"/>
      <c r="D69" s="119"/>
      <c r="E69" s="119"/>
      <c r="F69" s="73" t="s">
        <v>58</v>
      </c>
      <c r="G69" s="141"/>
      <c r="H69" s="74">
        <v>1310</v>
      </c>
      <c r="I69" s="74"/>
      <c r="J69" s="75">
        <v>1485.12</v>
      </c>
      <c r="K69" s="76" t="str">
        <f t="shared" ref="K69:K125" si="68">IF(AND(J69&gt;=H69),"Pass","Fail")</f>
        <v>Pass</v>
      </c>
      <c r="L69" s="77"/>
      <c r="M69" s="113"/>
      <c r="N69" s="75"/>
      <c r="O69" s="76" t="str">
        <f t="shared" si="4"/>
        <v>Pass</v>
      </c>
      <c r="P69" s="25"/>
      <c r="Q69" s="78">
        <f t="shared" si="67"/>
        <v>1485.12</v>
      </c>
      <c r="R69" s="79">
        <f t="shared" si="65"/>
        <v>-1</v>
      </c>
      <c r="S69" s="138"/>
    </row>
    <row r="70" spans="1:20" x14ac:dyDescent="0.3">
      <c r="A70" s="119"/>
      <c r="B70" s="119"/>
      <c r="C70" s="119"/>
      <c r="D70" s="119"/>
      <c r="E70" s="119"/>
      <c r="F70" s="73" t="s">
        <v>59</v>
      </c>
      <c r="G70" s="141"/>
      <c r="H70" s="74">
        <v>12</v>
      </c>
      <c r="I70" s="74"/>
      <c r="J70" s="75">
        <v>12.1</v>
      </c>
      <c r="K70" s="76" t="str">
        <f t="shared" si="68"/>
        <v>Pass</v>
      </c>
      <c r="L70" s="77"/>
      <c r="M70" s="113"/>
      <c r="N70" s="75"/>
      <c r="O70" s="76" t="str">
        <f t="shared" ref="O70:O133" si="69">IF(AND(N70&gt;=L70),"Pass","Fail")</f>
        <v>Pass</v>
      </c>
      <c r="P70" s="25"/>
      <c r="Q70" s="78">
        <f t="shared" si="67"/>
        <v>12.1</v>
      </c>
      <c r="R70" s="79">
        <f t="shared" si="65"/>
        <v>-1</v>
      </c>
      <c r="S70" s="138"/>
    </row>
    <row r="71" spans="1:20" x14ac:dyDescent="0.3">
      <c r="A71" s="119"/>
      <c r="B71" s="119"/>
      <c r="C71" s="119"/>
      <c r="D71" s="119"/>
      <c r="E71" s="119"/>
      <c r="F71" s="73" t="s">
        <v>60</v>
      </c>
      <c r="G71" s="141"/>
      <c r="H71" s="74">
        <v>35</v>
      </c>
      <c r="I71" s="74"/>
      <c r="J71" s="75">
        <v>43.37</v>
      </c>
      <c r="K71" s="76" t="str">
        <f t="shared" si="68"/>
        <v>Pass</v>
      </c>
      <c r="L71" s="77"/>
      <c r="M71" s="113"/>
      <c r="N71" s="75"/>
      <c r="O71" s="76" t="str">
        <f t="shared" si="69"/>
        <v>Pass</v>
      </c>
      <c r="P71" s="25"/>
      <c r="Q71" s="78">
        <f t="shared" si="67"/>
        <v>43.37</v>
      </c>
      <c r="R71" s="79">
        <f t="shared" si="65"/>
        <v>-1</v>
      </c>
      <c r="S71" s="138"/>
    </row>
    <row r="72" spans="1:20" ht="28.8" x14ac:dyDescent="0.3">
      <c r="A72" s="119"/>
      <c r="B72" s="119"/>
      <c r="C72" s="119"/>
      <c r="D72" s="119"/>
      <c r="E72" s="119"/>
      <c r="F72" s="73" t="s">
        <v>57</v>
      </c>
      <c r="G72" s="141" t="s">
        <v>68</v>
      </c>
      <c r="H72" s="74">
        <v>1517</v>
      </c>
      <c r="I72" s="74">
        <v>1724</v>
      </c>
      <c r="J72" s="75">
        <v>1583.97</v>
      </c>
      <c r="K72" s="76" t="str">
        <f t="shared" ref="K72" si="70">IF(AND(J72&gt;=H72,J72&lt;=I72),"Pass","Fail")</f>
        <v>Pass</v>
      </c>
      <c r="L72" s="77"/>
      <c r="M72" s="113"/>
      <c r="N72" s="75"/>
      <c r="O72" s="76" t="str">
        <f t="shared" si="6"/>
        <v>Pass</v>
      </c>
      <c r="P72" s="25"/>
      <c r="Q72" s="78">
        <f t="shared" si="67"/>
        <v>1583.97</v>
      </c>
      <c r="R72" s="79">
        <f t="shared" si="65"/>
        <v>-1</v>
      </c>
      <c r="S72" s="138"/>
    </row>
    <row r="73" spans="1:20" ht="28.8" x14ac:dyDescent="0.3">
      <c r="A73" s="119"/>
      <c r="B73" s="119"/>
      <c r="C73" s="119"/>
      <c r="D73" s="119"/>
      <c r="E73" s="119"/>
      <c r="F73" s="73" t="s">
        <v>58</v>
      </c>
      <c r="G73" s="141"/>
      <c r="H73" s="74">
        <v>1310</v>
      </c>
      <c r="I73" s="74"/>
      <c r="J73" s="75">
        <v>1461.34</v>
      </c>
      <c r="K73" s="76" t="str">
        <f t="shared" ref="K73:K130" si="71">IF(AND(J73&gt;=H73),"Pass","Fail")</f>
        <v>Pass</v>
      </c>
      <c r="L73" s="77"/>
      <c r="M73" s="113"/>
      <c r="N73" s="75"/>
      <c r="O73" s="76" t="str">
        <f t="shared" si="8"/>
        <v>Pass</v>
      </c>
      <c r="P73" s="25"/>
      <c r="Q73" s="78">
        <f t="shared" si="67"/>
        <v>1461.34</v>
      </c>
      <c r="R73" s="79">
        <f t="shared" ref="R73:R75" si="72">((N73 - J73) / J73)</f>
        <v>-1</v>
      </c>
      <c r="S73" s="138"/>
    </row>
    <row r="74" spans="1:20" x14ac:dyDescent="0.3">
      <c r="A74" s="119"/>
      <c r="B74" s="119"/>
      <c r="C74" s="119"/>
      <c r="D74" s="119"/>
      <c r="E74" s="119"/>
      <c r="F74" s="73" t="s">
        <v>59</v>
      </c>
      <c r="G74" s="141"/>
      <c r="H74" s="74">
        <v>9</v>
      </c>
      <c r="I74" s="74"/>
      <c r="J74" s="75">
        <v>10.92</v>
      </c>
      <c r="K74" s="76" t="str">
        <f t="shared" si="71"/>
        <v>Pass</v>
      </c>
      <c r="L74" s="77"/>
      <c r="M74" s="113"/>
      <c r="N74" s="75"/>
      <c r="O74" s="76" t="str">
        <f t="shared" ref="O74:O137" si="73">IF(AND(N74&gt;=L74),"Pass","Fail")</f>
        <v>Pass</v>
      </c>
      <c r="P74" s="25"/>
      <c r="Q74" s="78">
        <f t="shared" ref="Q74:Q75" si="74">J74-N74</f>
        <v>10.92</v>
      </c>
      <c r="R74" s="79">
        <f t="shared" si="72"/>
        <v>-1</v>
      </c>
      <c r="S74" s="138"/>
      <c r="T74" s="29" t="s">
        <v>46</v>
      </c>
    </row>
    <row r="75" spans="1:20" x14ac:dyDescent="0.3">
      <c r="A75" s="119"/>
      <c r="B75" s="119"/>
      <c r="C75" s="119"/>
      <c r="D75" s="119"/>
      <c r="E75" s="119"/>
      <c r="F75" s="73" t="s">
        <v>60</v>
      </c>
      <c r="G75" s="141"/>
      <c r="H75" s="74">
        <v>30</v>
      </c>
      <c r="I75" s="74"/>
      <c r="J75" s="75">
        <v>40.25</v>
      </c>
      <c r="K75" s="76" t="str">
        <f t="shared" si="71"/>
        <v>Pass</v>
      </c>
      <c r="L75" s="77"/>
      <c r="M75" s="113"/>
      <c r="N75" s="75"/>
      <c r="O75" s="76" t="str">
        <f t="shared" si="73"/>
        <v>Pass</v>
      </c>
      <c r="P75" s="25"/>
      <c r="Q75" s="78">
        <f t="shared" si="74"/>
        <v>40.25</v>
      </c>
      <c r="R75" s="79">
        <f t="shared" si="72"/>
        <v>-1</v>
      </c>
      <c r="S75" s="138"/>
      <c r="T75" s="29"/>
    </row>
    <row r="76" spans="1:20" x14ac:dyDescent="0.3">
      <c r="A76" s="120"/>
      <c r="B76" s="120"/>
      <c r="C76" s="120"/>
      <c r="D76" s="120"/>
      <c r="E76" s="120"/>
      <c r="F76" s="80" t="s">
        <v>60</v>
      </c>
      <c r="G76" s="80" t="s">
        <v>69</v>
      </c>
      <c r="H76" s="81">
        <v>73.599999999999994</v>
      </c>
      <c r="I76" s="81"/>
      <c r="J76" s="82">
        <v>115.35</v>
      </c>
      <c r="K76" s="76" t="str">
        <f t="shared" si="71"/>
        <v>Pass</v>
      </c>
      <c r="L76" s="83"/>
      <c r="M76" s="140"/>
      <c r="N76" s="82"/>
      <c r="O76" s="76" t="str">
        <f t="shared" si="73"/>
        <v>Pass</v>
      </c>
      <c r="P76" s="84"/>
      <c r="Q76" s="85">
        <f t="shared" ref="Q76" si="75">J76-N76</f>
        <v>115.35</v>
      </c>
      <c r="R76" s="86">
        <f t="shared" ref="R76:R81" si="76">((N76 - J76) / J76)</f>
        <v>-1</v>
      </c>
      <c r="S76" s="139"/>
      <c r="T76" s="43">
        <f>AVERAGE(R68:R76)</f>
        <v>-1</v>
      </c>
    </row>
    <row r="77" spans="1:20" ht="28.8" x14ac:dyDescent="0.3">
      <c r="A77" s="136">
        <f>Chem!A85</f>
        <v>9</v>
      </c>
      <c r="B77" s="136">
        <f>Chem!B85</f>
        <v>800054</v>
      </c>
      <c r="C77" s="136" t="str">
        <f>Chem!C85</f>
        <v>H2-6284</v>
      </c>
      <c r="D77" s="136" t="str">
        <f>Chem!D85</f>
        <v>107.95 DIA</v>
      </c>
      <c r="E77" s="136" t="str">
        <f>Chem!E85</f>
        <v>K80232559 / Date : 29.02.2024</v>
      </c>
      <c r="F77" s="73" t="s">
        <v>57</v>
      </c>
      <c r="G77" s="141" t="s">
        <v>67</v>
      </c>
      <c r="H77" s="74">
        <v>1517</v>
      </c>
      <c r="I77" s="74">
        <v>1724</v>
      </c>
      <c r="J77" s="75">
        <v>1599.64</v>
      </c>
      <c r="K77" s="87" t="str">
        <f t="shared" ref="K77" si="77">IF(AND(J77&gt;=H77,J77&lt;=I77),"Pass","Fail")</f>
        <v>Pass</v>
      </c>
      <c r="L77" s="51"/>
      <c r="M77" s="112"/>
      <c r="N77" s="50"/>
      <c r="O77" s="87" t="str">
        <f t="shared" ref="O77:O140" si="78">IF(AND(N77&gt;=L77,N77&lt;=M77),"Pass","Fail")</f>
        <v>Pass</v>
      </c>
      <c r="P77" s="36"/>
      <c r="Q77" s="52">
        <f t="shared" ref="Q77:Q82" si="79">J77-N77</f>
        <v>1599.64</v>
      </c>
      <c r="R77" s="58">
        <f t="shared" si="76"/>
        <v>-1</v>
      </c>
      <c r="S77" s="115"/>
    </row>
    <row r="78" spans="1:20" ht="28.8" x14ac:dyDescent="0.3">
      <c r="A78" s="119"/>
      <c r="B78" s="119"/>
      <c r="C78" s="119"/>
      <c r="D78" s="119"/>
      <c r="E78" s="119"/>
      <c r="F78" s="73" t="s">
        <v>58</v>
      </c>
      <c r="G78" s="141"/>
      <c r="H78" s="74">
        <v>1310</v>
      </c>
      <c r="I78" s="74"/>
      <c r="J78" s="75">
        <v>1482.78</v>
      </c>
      <c r="K78" s="76" t="str">
        <f t="shared" ref="K78" si="80">IF(AND(J78&gt;=H78),"Pass","Fail")</f>
        <v>Pass</v>
      </c>
      <c r="L78" s="77"/>
      <c r="M78" s="113"/>
      <c r="N78" s="75"/>
      <c r="O78" s="76" t="str">
        <f t="shared" si="69"/>
        <v>Pass</v>
      </c>
      <c r="P78" s="25"/>
      <c r="Q78" s="78">
        <f t="shared" si="79"/>
        <v>1482.78</v>
      </c>
      <c r="R78" s="79">
        <f t="shared" si="76"/>
        <v>-1</v>
      </c>
      <c r="S78" s="138"/>
    </row>
    <row r="79" spans="1:20" x14ac:dyDescent="0.3">
      <c r="A79" s="119"/>
      <c r="B79" s="119"/>
      <c r="C79" s="119"/>
      <c r="D79" s="119"/>
      <c r="E79" s="119"/>
      <c r="F79" s="73" t="s">
        <v>59</v>
      </c>
      <c r="G79" s="141"/>
      <c r="H79" s="74">
        <v>12</v>
      </c>
      <c r="I79" s="74"/>
      <c r="J79" s="75">
        <v>13.8</v>
      </c>
      <c r="K79" s="76" t="str">
        <f t="shared" si="68"/>
        <v>Pass</v>
      </c>
      <c r="L79" s="77"/>
      <c r="M79" s="113"/>
      <c r="N79" s="75"/>
      <c r="O79" s="76" t="str">
        <f t="shared" si="69"/>
        <v>Pass</v>
      </c>
      <c r="P79" s="25"/>
      <c r="Q79" s="78">
        <f t="shared" si="79"/>
        <v>13.8</v>
      </c>
      <c r="R79" s="79">
        <f t="shared" si="76"/>
        <v>-1</v>
      </c>
      <c r="S79" s="138"/>
    </row>
    <row r="80" spans="1:20" x14ac:dyDescent="0.3">
      <c r="A80" s="119"/>
      <c r="B80" s="119"/>
      <c r="C80" s="119"/>
      <c r="D80" s="119"/>
      <c r="E80" s="119"/>
      <c r="F80" s="73" t="s">
        <v>60</v>
      </c>
      <c r="G80" s="141"/>
      <c r="H80" s="74">
        <v>35</v>
      </c>
      <c r="I80" s="74"/>
      <c r="J80" s="75">
        <v>41.78</v>
      </c>
      <c r="K80" s="76" t="str">
        <f t="shared" si="68"/>
        <v>Pass</v>
      </c>
      <c r="L80" s="77"/>
      <c r="M80" s="113"/>
      <c r="N80" s="75"/>
      <c r="O80" s="76" t="str">
        <f t="shared" si="69"/>
        <v>Pass</v>
      </c>
      <c r="P80" s="25"/>
      <c r="Q80" s="78">
        <f t="shared" si="79"/>
        <v>41.78</v>
      </c>
      <c r="R80" s="79">
        <f t="shared" si="76"/>
        <v>-1</v>
      </c>
      <c r="S80" s="138"/>
    </row>
    <row r="81" spans="1:20" ht="28.8" x14ac:dyDescent="0.3">
      <c r="A81" s="119"/>
      <c r="B81" s="119"/>
      <c r="C81" s="119"/>
      <c r="D81" s="119"/>
      <c r="E81" s="119"/>
      <c r="F81" s="73" t="s">
        <v>57</v>
      </c>
      <c r="G81" s="141" t="s">
        <v>68</v>
      </c>
      <c r="H81" s="74">
        <v>1517</v>
      </c>
      <c r="I81" s="74">
        <v>1724</v>
      </c>
      <c r="J81" s="75">
        <v>1538.45</v>
      </c>
      <c r="K81" s="76" t="str">
        <f t="shared" ref="K81" si="81">IF(AND(J81&gt;=H81,J81&lt;=I81),"Pass","Fail")</f>
        <v>Pass</v>
      </c>
      <c r="L81" s="77"/>
      <c r="M81" s="113"/>
      <c r="N81" s="75"/>
      <c r="O81" s="76" t="str">
        <f t="shared" ref="O81:O144" si="82">IF(AND(N81&gt;=L81,N81&lt;=M81),"Pass","Fail")</f>
        <v>Pass</v>
      </c>
      <c r="P81" s="25"/>
      <c r="Q81" s="78">
        <f t="shared" si="79"/>
        <v>1538.45</v>
      </c>
      <c r="R81" s="79">
        <f t="shared" si="76"/>
        <v>-1</v>
      </c>
      <c r="S81" s="138"/>
    </row>
    <row r="82" spans="1:20" ht="28.8" x14ac:dyDescent="0.3">
      <c r="A82" s="119"/>
      <c r="B82" s="119"/>
      <c r="C82" s="119"/>
      <c r="D82" s="119"/>
      <c r="E82" s="119"/>
      <c r="F82" s="73" t="s">
        <v>58</v>
      </c>
      <c r="G82" s="141"/>
      <c r="H82" s="74">
        <v>1310</v>
      </c>
      <c r="I82" s="74"/>
      <c r="J82" s="75">
        <v>1428.64</v>
      </c>
      <c r="K82" s="76" t="str">
        <f t="shared" ref="K82:K83" si="83">IF(AND(J82&gt;=H82),"Pass","Fail")</f>
        <v>Pass</v>
      </c>
      <c r="L82" s="77"/>
      <c r="M82" s="113"/>
      <c r="N82" s="75"/>
      <c r="O82" s="76" t="str">
        <f t="shared" si="73"/>
        <v>Pass</v>
      </c>
      <c r="P82" s="25"/>
      <c r="Q82" s="78">
        <f t="shared" si="79"/>
        <v>1428.64</v>
      </c>
      <c r="R82" s="79">
        <f t="shared" ref="R82:R84" si="84">((N82 - J82) / J82)</f>
        <v>-1</v>
      </c>
      <c r="S82" s="138"/>
    </row>
    <row r="83" spans="1:20" x14ac:dyDescent="0.3">
      <c r="A83" s="119"/>
      <c r="B83" s="119"/>
      <c r="C83" s="119"/>
      <c r="D83" s="119"/>
      <c r="E83" s="119"/>
      <c r="F83" s="73" t="s">
        <v>59</v>
      </c>
      <c r="G83" s="141"/>
      <c r="H83" s="74">
        <v>9</v>
      </c>
      <c r="I83" s="74"/>
      <c r="J83" s="75">
        <v>10.76</v>
      </c>
      <c r="K83" s="76" t="str">
        <f t="shared" si="83"/>
        <v>Pass</v>
      </c>
      <c r="L83" s="77"/>
      <c r="M83" s="113"/>
      <c r="N83" s="75"/>
      <c r="O83" s="76" t="str">
        <f t="shared" si="73"/>
        <v>Pass</v>
      </c>
      <c r="P83" s="25"/>
      <c r="Q83" s="78">
        <f t="shared" ref="Q83:Q84" si="85">J83-N83</f>
        <v>10.76</v>
      </c>
      <c r="R83" s="79">
        <f t="shared" si="84"/>
        <v>-1</v>
      </c>
      <c r="S83" s="138"/>
      <c r="T83" s="29" t="s">
        <v>46</v>
      </c>
    </row>
    <row r="84" spans="1:20" x14ac:dyDescent="0.3">
      <c r="A84" s="119"/>
      <c r="B84" s="119"/>
      <c r="C84" s="119"/>
      <c r="D84" s="119"/>
      <c r="E84" s="119"/>
      <c r="F84" s="73" t="s">
        <v>60</v>
      </c>
      <c r="G84" s="141"/>
      <c r="H84" s="74">
        <v>30</v>
      </c>
      <c r="I84" s="74"/>
      <c r="J84" s="75">
        <v>39.130000000000003</v>
      </c>
      <c r="K84" s="76" t="str">
        <f t="shared" si="71"/>
        <v>Pass</v>
      </c>
      <c r="L84" s="77"/>
      <c r="M84" s="113"/>
      <c r="N84" s="75"/>
      <c r="O84" s="76" t="str">
        <f t="shared" si="73"/>
        <v>Pass</v>
      </c>
      <c r="P84" s="25"/>
      <c r="Q84" s="78">
        <f t="shared" si="85"/>
        <v>39.130000000000003</v>
      </c>
      <c r="R84" s="79">
        <f t="shared" si="84"/>
        <v>-1</v>
      </c>
      <c r="S84" s="138"/>
      <c r="T84" s="29"/>
    </row>
    <row r="85" spans="1:20" x14ac:dyDescent="0.3">
      <c r="A85" s="120"/>
      <c r="B85" s="120"/>
      <c r="C85" s="120"/>
      <c r="D85" s="120"/>
      <c r="E85" s="120"/>
      <c r="F85" s="80" t="s">
        <v>60</v>
      </c>
      <c r="G85" s="80" t="s">
        <v>69</v>
      </c>
      <c r="H85" s="81">
        <v>73.599999999999994</v>
      </c>
      <c r="I85" s="81"/>
      <c r="J85" s="82">
        <v>112.61</v>
      </c>
      <c r="K85" s="76" t="str">
        <f t="shared" si="71"/>
        <v>Pass</v>
      </c>
      <c r="L85" s="83"/>
      <c r="M85" s="140"/>
      <c r="N85" s="82"/>
      <c r="O85" s="76" t="str">
        <f t="shared" si="73"/>
        <v>Pass</v>
      </c>
      <c r="P85" s="84"/>
      <c r="Q85" s="85">
        <f t="shared" ref="Q85" si="86">J85-N85</f>
        <v>112.61</v>
      </c>
      <c r="R85" s="86">
        <f t="shared" ref="R85:R90" si="87">((N85 - J85) / J85)</f>
        <v>-1</v>
      </c>
      <c r="S85" s="139"/>
      <c r="T85" s="43">
        <f>AVERAGE(R77:R85)</f>
        <v>-1</v>
      </c>
    </row>
    <row r="86" spans="1:20" ht="28.8" x14ac:dyDescent="0.3">
      <c r="A86" s="136">
        <f>Chem!A95</f>
        <v>10</v>
      </c>
      <c r="B86" s="136">
        <f>Chem!B95</f>
        <v>800055</v>
      </c>
      <c r="C86" s="136" t="str">
        <f>Chem!C95</f>
        <v>H2-6283</v>
      </c>
      <c r="D86" s="136" t="str">
        <f>Chem!D95</f>
        <v>107.95 DIA</v>
      </c>
      <c r="E86" s="136" t="str">
        <f>Chem!E95</f>
        <v>K80232542 / Date : 29.02.2024</v>
      </c>
      <c r="F86" s="73" t="s">
        <v>57</v>
      </c>
      <c r="G86" s="141" t="s">
        <v>67</v>
      </c>
      <c r="H86" s="74">
        <v>1517</v>
      </c>
      <c r="I86" s="74">
        <v>1724</v>
      </c>
      <c r="J86" s="75">
        <v>1621.64</v>
      </c>
      <c r="K86" s="87" t="str">
        <f t="shared" ref="K86" si="88">IF(AND(J86&gt;=H86,J86&lt;=I86),"Pass","Fail")</f>
        <v>Pass</v>
      </c>
      <c r="L86" s="51"/>
      <c r="M86" s="112"/>
      <c r="N86" s="50"/>
      <c r="O86" s="87" t="str">
        <f t="shared" si="78"/>
        <v>Pass</v>
      </c>
      <c r="P86" s="36"/>
      <c r="Q86" s="52">
        <f t="shared" ref="Q86:Q91" si="89">J86-N86</f>
        <v>1621.64</v>
      </c>
      <c r="R86" s="58">
        <f t="shared" si="87"/>
        <v>-1</v>
      </c>
      <c r="S86" s="115"/>
    </row>
    <row r="87" spans="1:20" ht="28.8" x14ac:dyDescent="0.3">
      <c r="A87" s="119"/>
      <c r="B87" s="119"/>
      <c r="C87" s="119"/>
      <c r="D87" s="119"/>
      <c r="E87" s="119"/>
      <c r="F87" s="73" t="s">
        <v>58</v>
      </c>
      <c r="G87" s="141"/>
      <c r="H87" s="74">
        <v>1310</v>
      </c>
      <c r="I87" s="74"/>
      <c r="J87" s="75">
        <v>1449.05</v>
      </c>
      <c r="K87" s="76" t="str">
        <f t="shared" ref="K87" si="90">IF(AND(J87&gt;=H87),"Pass","Fail")</f>
        <v>Pass</v>
      </c>
      <c r="L87" s="77"/>
      <c r="M87" s="113"/>
      <c r="N87" s="75"/>
      <c r="O87" s="76" t="str">
        <f t="shared" si="69"/>
        <v>Pass</v>
      </c>
      <c r="P87" s="25"/>
      <c r="Q87" s="78">
        <f t="shared" si="89"/>
        <v>1449.05</v>
      </c>
      <c r="R87" s="79">
        <f t="shared" si="87"/>
        <v>-1</v>
      </c>
      <c r="S87" s="138"/>
    </row>
    <row r="88" spans="1:20" x14ac:dyDescent="0.3">
      <c r="A88" s="119"/>
      <c r="B88" s="119"/>
      <c r="C88" s="119"/>
      <c r="D88" s="119"/>
      <c r="E88" s="119"/>
      <c r="F88" s="73" t="s">
        <v>59</v>
      </c>
      <c r="G88" s="141"/>
      <c r="H88" s="74">
        <v>12</v>
      </c>
      <c r="I88" s="74"/>
      <c r="J88" s="75">
        <v>13.57</v>
      </c>
      <c r="K88" s="76" t="str">
        <f t="shared" si="68"/>
        <v>Pass</v>
      </c>
      <c r="L88" s="77"/>
      <c r="M88" s="113"/>
      <c r="N88" s="75"/>
      <c r="O88" s="76" t="str">
        <f t="shared" si="69"/>
        <v>Pass</v>
      </c>
      <c r="P88" s="25"/>
      <c r="Q88" s="78">
        <f t="shared" si="89"/>
        <v>13.57</v>
      </c>
      <c r="R88" s="79">
        <f t="shared" si="87"/>
        <v>-1</v>
      </c>
      <c r="S88" s="138"/>
    </row>
    <row r="89" spans="1:20" x14ac:dyDescent="0.3">
      <c r="A89" s="119"/>
      <c r="B89" s="119"/>
      <c r="C89" s="119"/>
      <c r="D89" s="119"/>
      <c r="E89" s="119"/>
      <c r="F89" s="73" t="s">
        <v>60</v>
      </c>
      <c r="G89" s="141"/>
      <c r="H89" s="74">
        <v>35</v>
      </c>
      <c r="I89" s="74"/>
      <c r="J89" s="75">
        <v>44.79</v>
      </c>
      <c r="K89" s="76" t="str">
        <f t="shared" si="68"/>
        <v>Pass</v>
      </c>
      <c r="L89" s="77"/>
      <c r="M89" s="113"/>
      <c r="N89" s="75"/>
      <c r="O89" s="76" t="str">
        <f t="shared" si="69"/>
        <v>Pass</v>
      </c>
      <c r="P89" s="25"/>
      <c r="Q89" s="78">
        <f t="shared" si="89"/>
        <v>44.79</v>
      </c>
      <c r="R89" s="79">
        <f t="shared" si="87"/>
        <v>-1</v>
      </c>
      <c r="S89" s="138"/>
    </row>
    <row r="90" spans="1:20" ht="28.8" x14ac:dyDescent="0.3">
      <c r="A90" s="119"/>
      <c r="B90" s="119"/>
      <c r="C90" s="119"/>
      <c r="D90" s="119"/>
      <c r="E90" s="119"/>
      <c r="F90" s="73" t="s">
        <v>57</v>
      </c>
      <c r="G90" s="141" t="s">
        <v>68</v>
      </c>
      <c r="H90" s="74">
        <v>1517</v>
      </c>
      <c r="I90" s="74">
        <v>1724</v>
      </c>
      <c r="J90" s="75">
        <v>1618.19</v>
      </c>
      <c r="K90" s="76" t="str">
        <f t="shared" ref="K90" si="91">IF(AND(J90&gt;=H90,J90&lt;=I90),"Pass","Fail")</f>
        <v>Pass</v>
      </c>
      <c r="L90" s="77"/>
      <c r="M90" s="113"/>
      <c r="N90" s="75"/>
      <c r="O90" s="76" t="str">
        <f t="shared" si="82"/>
        <v>Pass</v>
      </c>
      <c r="P90" s="25"/>
      <c r="Q90" s="78">
        <f t="shared" si="89"/>
        <v>1618.19</v>
      </c>
      <c r="R90" s="79">
        <f t="shared" si="87"/>
        <v>-1</v>
      </c>
      <c r="S90" s="138"/>
    </row>
    <row r="91" spans="1:20" ht="28.8" x14ac:dyDescent="0.3">
      <c r="A91" s="119"/>
      <c r="B91" s="119"/>
      <c r="C91" s="119"/>
      <c r="D91" s="119"/>
      <c r="E91" s="119"/>
      <c r="F91" s="73" t="s">
        <v>58</v>
      </c>
      <c r="G91" s="141"/>
      <c r="H91" s="74">
        <v>1310</v>
      </c>
      <c r="I91" s="74"/>
      <c r="J91" s="75">
        <v>1448.38</v>
      </c>
      <c r="K91" s="76" t="str">
        <f t="shared" ref="K91:K92" si="92">IF(AND(J91&gt;=H91),"Pass","Fail")</f>
        <v>Pass</v>
      </c>
      <c r="L91" s="77"/>
      <c r="M91" s="113"/>
      <c r="N91" s="75"/>
      <c r="O91" s="76" t="str">
        <f t="shared" si="73"/>
        <v>Pass</v>
      </c>
      <c r="P91" s="25"/>
      <c r="Q91" s="78">
        <f t="shared" si="89"/>
        <v>1448.38</v>
      </c>
      <c r="R91" s="79">
        <f t="shared" ref="R91:R93" si="93">((N91 - J91) / J91)</f>
        <v>-1</v>
      </c>
      <c r="S91" s="138"/>
    </row>
    <row r="92" spans="1:20" x14ac:dyDescent="0.3">
      <c r="A92" s="119"/>
      <c r="B92" s="119"/>
      <c r="C92" s="119"/>
      <c r="D92" s="119"/>
      <c r="E92" s="119"/>
      <c r="F92" s="73" t="s">
        <v>59</v>
      </c>
      <c r="G92" s="141"/>
      <c r="H92" s="74">
        <v>9</v>
      </c>
      <c r="I92" s="74"/>
      <c r="J92" s="75">
        <v>11.2</v>
      </c>
      <c r="K92" s="76" t="str">
        <f t="shared" si="92"/>
        <v>Pass</v>
      </c>
      <c r="L92" s="77"/>
      <c r="M92" s="113"/>
      <c r="N92" s="75"/>
      <c r="O92" s="76" t="str">
        <f t="shared" si="73"/>
        <v>Pass</v>
      </c>
      <c r="P92" s="25"/>
      <c r="Q92" s="78">
        <f t="shared" ref="Q92:Q93" si="94">J92-N92</f>
        <v>11.2</v>
      </c>
      <c r="R92" s="79">
        <f t="shared" si="93"/>
        <v>-1</v>
      </c>
      <c r="S92" s="138"/>
      <c r="T92" s="29" t="s">
        <v>46</v>
      </c>
    </row>
    <row r="93" spans="1:20" x14ac:dyDescent="0.3">
      <c r="A93" s="119"/>
      <c r="B93" s="119"/>
      <c r="C93" s="119"/>
      <c r="D93" s="119"/>
      <c r="E93" s="119"/>
      <c r="F93" s="73" t="s">
        <v>60</v>
      </c>
      <c r="G93" s="141"/>
      <c r="H93" s="74">
        <v>30</v>
      </c>
      <c r="I93" s="74"/>
      <c r="J93" s="75">
        <v>45.43</v>
      </c>
      <c r="K93" s="76" t="str">
        <f t="shared" si="71"/>
        <v>Pass</v>
      </c>
      <c r="L93" s="77"/>
      <c r="M93" s="113"/>
      <c r="N93" s="75"/>
      <c r="O93" s="76" t="str">
        <f t="shared" si="73"/>
        <v>Pass</v>
      </c>
      <c r="P93" s="25"/>
      <c r="Q93" s="78">
        <f t="shared" si="94"/>
        <v>45.43</v>
      </c>
      <c r="R93" s="79">
        <f t="shared" si="93"/>
        <v>-1</v>
      </c>
      <c r="S93" s="138"/>
      <c r="T93" s="29"/>
    </row>
    <row r="94" spans="1:20" x14ac:dyDescent="0.3">
      <c r="A94" s="120"/>
      <c r="B94" s="120"/>
      <c r="C94" s="120"/>
      <c r="D94" s="120"/>
      <c r="E94" s="120"/>
      <c r="F94" s="80" t="s">
        <v>60</v>
      </c>
      <c r="G94" s="80" t="s">
        <v>69</v>
      </c>
      <c r="H94" s="81">
        <v>73.599999999999994</v>
      </c>
      <c r="I94" s="81"/>
      <c r="J94" s="82">
        <v>110.34</v>
      </c>
      <c r="K94" s="76" t="str">
        <f t="shared" si="71"/>
        <v>Pass</v>
      </c>
      <c r="L94" s="83"/>
      <c r="M94" s="140"/>
      <c r="N94" s="82"/>
      <c r="O94" s="76" t="str">
        <f t="shared" si="73"/>
        <v>Pass</v>
      </c>
      <c r="P94" s="84"/>
      <c r="Q94" s="85">
        <f t="shared" ref="Q94" si="95">J94-N94</f>
        <v>110.34</v>
      </c>
      <c r="R94" s="86">
        <f t="shared" ref="R94:R99" si="96">((N94 - J94) / J94)</f>
        <v>-1</v>
      </c>
      <c r="S94" s="139"/>
      <c r="T94" s="43">
        <f>AVERAGE(R86:R94)</f>
        <v>-1</v>
      </c>
    </row>
    <row r="95" spans="1:20" ht="28.8" x14ac:dyDescent="0.3">
      <c r="A95" s="136">
        <f>Chem!A105</f>
        <v>11</v>
      </c>
      <c r="B95" s="136">
        <f>Chem!B105</f>
        <v>800084</v>
      </c>
      <c r="C95" s="136" t="str">
        <f>Chem!C105</f>
        <v>T7-4289</v>
      </c>
      <c r="D95" s="136" t="str">
        <f>Chem!D105</f>
        <v>107.95 DIA</v>
      </c>
      <c r="E95" s="136" t="str">
        <f>Chem!E105</f>
        <v>K80250858 / Date : 01.01.2025</v>
      </c>
      <c r="F95" s="73" t="s">
        <v>57</v>
      </c>
      <c r="G95" s="141" t="s">
        <v>67</v>
      </c>
      <c r="H95" s="74">
        <v>1517</v>
      </c>
      <c r="I95" s="74">
        <v>1724</v>
      </c>
      <c r="J95" s="75">
        <v>1614.03</v>
      </c>
      <c r="K95" s="87" t="str">
        <f t="shared" ref="K95" si="97">IF(AND(J95&gt;=H95,J95&lt;=I95),"Pass","Fail")</f>
        <v>Pass</v>
      </c>
      <c r="L95" s="51"/>
      <c r="M95" s="112"/>
      <c r="N95" s="50"/>
      <c r="O95" s="87" t="str">
        <f t="shared" si="78"/>
        <v>Pass</v>
      </c>
      <c r="P95" s="36"/>
      <c r="Q95" s="52">
        <f t="shared" ref="Q95:Q100" si="98">J95-N95</f>
        <v>1614.03</v>
      </c>
      <c r="R95" s="58">
        <f t="shared" si="96"/>
        <v>-1</v>
      </c>
      <c r="S95" s="115"/>
    </row>
    <row r="96" spans="1:20" ht="28.8" x14ac:dyDescent="0.3">
      <c r="A96" s="119"/>
      <c r="B96" s="119"/>
      <c r="C96" s="119"/>
      <c r="D96" s="119"/>
      <c r="E96" s="119"/>
      <c r="F96" s="73" t="s">
        <v>58</v>
      </c>
      <c r="G96" s="141"/>
      <c r="H96" s="74">
        <v>1310</v>
      </c>
      <c r="I96" s="74"/>
      <c r="J96" s="75">
        <v>1493.48</v>
      </c>
      <c r="K96" s="76" t="str">
        <f t="shared" ref="K96" si="99">IF(AND(J96&gt;=H96),"Pass","Fail")</f>
        <v>Pass</v>
      </c>
      <c r="L96" s="77"/>
      <c r="M96" s="113"/>
      <c r="N96" s="75"/>
      <c r="O96" s="76" t="str">
        <f t="shared" si="69"/>
        <v>Pass</v>
      </c>
      <c r="P96" s="25"/>
      <c r="Q96" s="78">
        <f t="shared" si="98"/>
        <v>1493.48</v>
      </c>
      <c r="R96" s="79">
        <f t="shared" si="96"/>
        <v>-1</v>
      </c>
      <c r="S96" s="138"/>
    </row>
    <row r="97" spans="1:20" x14ac:dyDescent="0.3">
      <c r="A97" s="119"/>
      <c r="B97" s="119"/>
      <c r="C97" s="119"/>
      <c r="D97" s="119"/>
      <c r="E97" s="119"/>
      <c r="F97" s="73" t="s">
        <v>59</v>
      </c>
      <c r="G97" s="141"/>
      <c r="H97" s="74">
        <v>12</v>
      </c>
      <c r="I97" s="74"/>
      <c r="J97" s="75">
        <v>13.17</v>
      </c>
      <c r="K97" s="76" t="str">
        <f t="shared" si="68"/>
        <v>Pass</v>
      </c>
      <c r="L97" s="77"/>
      <c r="M97" s="113"/>
      <c r="N97" s="75"/>
      <c r="O97" s="76" t="str">
        <f t="shared" si="69"/>
        <v>Pass</v>
      </c>
      <c r="P97" s="25"/>
      <c r="Q97" s="78">
        <f t="shared" si="98"/>
        <v>13.17</v>
      </c>
      <c r="R97" s="79">
        <f t="shared" si="96"/>
        <v>-1</v>
      </c>
      <c r="S97" s="138"/>
    </row>
    <row r="98" spans="1:20" x14ac:dyDescent="0.3">
      <c r="A98" s="119"/>
      <c r="B98" s="119"/>
      <c r="C98" s="119"/>
      <c r="D98" s="119"/>
      <c r="E98" s="119"/>
      <c r="F98" s="73" t="s">
        <v>60</v>
      </c>
      <c r="G98" s="141"/>
      <c r="H98" s="74">
        <v>35</v>
      </c>
      <c r="I98" s="74"/>
      <c r="J98" s="75">
        <v>39.619999999999997</v>
      </c>
      <c r="K98" s="76" t="str">
        <f t="shared" si="68"/>
        <v>Pass</v>
      </c>
      <c r="L98" s="77"/>
      <c r="M98" s="113"/>
      <c r="N98" s="75"/>
      <c r="O98" s="76" t="str">
        <f t="shared" si="69"/>
        <v>Pass</v>
      </c>
      <c r="P98" s="25"/>
      <c r="Q98" s="78">
        <f t="shared" si="98"/>
        <v>39.619999999999997</v>
      </c>
      <c r="R98" s="79">
        <f t="shared" si="96"/>
        <v>-1</v>
      </c>
      <c r="S98" s="138"/>
    </row>
    <row r="99" spans="1:20" ht="28.8" x14ac:dyDescent="0.3">
      <c r="A99" s="119"/>
      <c r="B99" s="119"/>
      <c r="C99" s="119"/>
      <c r="D99" s="119"/>
      <c r="E99" s="119"/>
      <c r="F99" s="73" t="s">
        <v>57</v>
      </c>
      <c r="G99" s="141" t="s">
        <v>68</v>
      </c>
      <c r="H99" s="74">
        <v>1517</v>
      </c>
      <c r="I99" s="74">
        <v>1724</v>
      </c>
      <c r="J99" s="75">
        <v>1617.26</v>
      </c>
      <c r="K99" s="76" t="str">
        <f t="shared" ref="K99" si="100">IF(AND(J99&gt;=H99,J99&lt;=I99),"Pass","Fail")</f>
        <v>Pass</v>
      </c>
      <c r="L99" s="77"/>
      <c r="M99" s="113"/>
      <c r="N99" s="75"/>
      <c r="O99" s="76" t="str">
        <f t="shared" si="82"/>
        <v>Pass</v>
      </c>
      <c r="P99" s="25"/>
      <c r="Q99" s="78">
        <f t="shared" si="98"/>
        <v>1617.26</v>
      </c>
      <c r="R99" s="79">
        <f t="shared" si="96"/>
        <v>-1</v>
      </c>
      <c r="S99" s="138"/>
    </row>
    <row r="100" spans="1:20" ht="28.8" x14ac:dyDescent="0.3">
      <c r="A100" s="119"/>
      <c r="B100" s="119"/>
      <c r="C100" s="119"/>
      <c r="D100" s="119"/>
      <c r="E100" s="119"/>
      <c r="F100" s="73" t="s">
        <v>58</v>
      </c>
      <c r="G100" s="141"/>
      <c r="H100" s="74">
        <v>1310</v>
      </c>
      <c r="I100" s="74"/>
      <c r="J100" s="75">
        <v>1496.81</v>
      </c>
      <c r="K100" s="76" t="str">
        <f t="shared" ref="K100:K101" si="101">IF(AND(J100&gt;=H100),"Pass","Fail")</f>
        <v>Pass</v>
      </c>
      <c r="L100" s="77"/>
      <c r="M100" s="113"/>
      <c r="N100" s="75"/>
      <c r="O100" s="76" t="str">
        <f t="shared" si="73"/>
        <v>Pass</v>
      </c>
      <c r="P100" s="25"/>
      <c r="Q100" s="78">
        <f t="shared" si="98"/>
        <v>1496.81</v>
      </c>
      <c r="R100" s="79">
        <f t="shared" ref="R100:R102" si="102">((N100 - J100) / J100)</f>
        <v>-1</v>
      </c>
      <c r="S100" s="138"/>
    </row>
    <row r="101" spans="1:20" x14ac:dyDescent="0.3">
      <c r="A101" s="119"/>
      <c r="B101" s="119"/>
      <c r="C101" s="119"/>
      <c r="D101" s="119"/>
      <c r="E101" s="119"/>
      <c r="F101" s="73" t="s">
        <v>59</v>
      </c>
      <c r="G101" s="141"/>
      <c r="H101" s="74">
        <v>9</v>
      </c>
      <c r="I101" s="74"/>
      <c r="J101" s="75">
        <v>12.92</v>
      </c>
      <c r="K101" s="76" t="str">
        <f t="shared" si="101"/>
        <v>Pass</v>
      </c>
      <c r="L101" s="77"/>
      <c r="M101" s="113"/>
      <c r="N101" s="75"/>
      <c r="O101" s="76" t="str">
        <f t="shared" si="73"/>
        <v>Pass</v>
      </c>
      <c r="P101" s="25"/>
      <c r="Q101" s="78">
        <f t="shared" ref="Q101:Q102" si="103">J101-N101</f>
        <v>12.92</v>
      </c>
      <c r="R101" s="79">
        <f t="shared" si="102"/>
        <v>-1</v>
      </c>
      <c r="S101" s="138"/>
      <c r="T101" s="29" t="s">
        <v>46</v>
      </c>
    </row>
    <row r="102" spans="1:20" x14ac:dyDescent="0.3">
      <c r="A102" s="119"/>
      <c r="B102" s="119"/>
      <c r="C102" s="119"/>
      <c r="D102" s="119"/>
      <c r="E102" s="119"/>
      <c r="F102" s="73" t="s">
        <v>60</v>
      </c>
      <c r="G102" s="141"/>
      <c r="H102" s="74">
        <v>30</v>
      </c>
      <c r="I102" s="74"/>
      <c r="J102" s="75">
        <v>42.12</v>
      </c>
      <c r="K102" s="76" t="str">
        <f t="shared" si="71"/>
        <v>Pass</v>
      </c>
      <c r="L102" s="77"/>
      <c r="M102" s="113"/>
      <c r="N102" s="75"/>
      <c r="O102" s="76" t="str">
        <f t="shared" si="73"/>
        <v>Pass</v>
      </c>
      <c r="P102" s="25"/>
      <c r="Q102" s="78">
        <f t="shared" si="103"/>
        <v>42.12</v>
      </c>
      <c r="R102" s="79">
        <f t="shared" si="102"/>
        <v>-1</v>
      </c>
      <c r="S102" s="138"/>
      <c r="T102" s="29"/>
    </row>
    <row r="103" spans="1:20" x14ac:dyDescent="0.3">
      <c r="A103" s="120"/>
      <c r="B103" s="120"/>
      <c r="C103" s="120"/>
      <c r="D103" s="120"/>
      <c r="E103" s="120"/>
      <c r="F103" s="80" t="s">
        <v>60</v>
      </c>
      <c r="G103" s="80" t="s">
        <v>69</v>
      </c>
      <c r="H103" s="81">
        <v>73.599999999999994</v>
      </c>
      <c r="I103" s="81"/>
      <c r="J103" s="82">
        <v>90.4</v>
      </c>
      <c r="K103" s="76" t="str">
        <f t="shared" si="71"/>
        <v>Pass</v>
      </c>
      <c r="L103" s="83"/>
      <c r="M103" s="140"/>
      <c r="N103" s="82"/>
      <c r="O103" s="76" t="str">
        <f t="shared" si="73"/>
        <v>Pass</v>
      </c>
      <c r="P103" s="84"/>
      <c r="Q103" s="85">
        <f t="shared" ref="Q103" si="104">J103-N103</f>
        <v>90.4</v>
      </c>
      <c r="R103" s="86">
        <f t="shared" ref="R103:R108" si="105">((N103 - J103) / J103)</f>
        <v>-1</v>
      </c>
      <c r="S103" s="139"/>
      <c r="T103" s="43">
        <f>AVERAGE(R95:R103)</f>
        <v>-1</v>
      </c>
    </row>
    <row r="104" spans="1:20" ht="28.8" x14ac:dyDescent="0.3">
      <c r="A104" s="136">
        <f>Chem!A115</f>
        <v>12</v>
      </c>
      <c r="B104" s="136">
        <f>Chem!B115</f>
        <v>800086</v>
      </c>
      <c r="C104" s="136" t="str">
        <f>Chem!C115</f>
        <v>T9-0432</v>
      </c>
      <c r="D104" s="136" t="str">
        <f>Chem!D115</f>
        <v>107.95 DIA</v>
      </c>
      <c r="E104" s="136" t="str">
        <f>Chem!E115</f>
        <v>K80250817 / Date : 31.12.2024</v>
      </c>
      <c r="F104" s="73" t="s">
        <v>57</v>
      </c>
      <c r="G104" s="141" t="s">
        <v>67</v>
      </c>
      <c r="H104" s="74">
        <v>1517</v>
      </c>
      <c r="I104" s="74">
        <v>1724</v>
      </c>
      <c r="J104" s="75">
        <v>1616.29</v>
      </c>
      <c r="K104" s="87" t="str">
        <f t="shared" ref="K104" si="106">IF(AND(J104&gt;=H104,J104&lt;=I104),"Pass","Fail")</f>
        <v>Pass</v>
      </c>
      <c r="L104" s="51"/>
      <c r="M104" s="112"/>
      <c r="N104" s="50"/>
      <c r="O104" s="87" t="str">
        <f t="shared" si="78"/>
        <v>Pass</v>
      </c>
      <c r="P104" s="36"/>
      <c r="Q104" s="52">
        <f t="shared" ref="Q104:Q109" si="107">J104-N104</f>
        <v>1616.29</v>
      </c>
      <c r="R104" s="58">
        <f t="shared" si="105"/>
        <v>-1</v>
      </c>
      <c r="S104" s="115"/>
    </row>
    <row r="105" spans="1:20" ht="28.8" x14ac:dyDescent="0.3">
      <c r="A105" s="119"/>
      <c r="B105" s="119"/>
      <c r="C105" s="119"/>
      <c r="D105" s="119"/>
      <c r="E105" s="119"/>
      <c r="F105" s="73" t="s">
        <v>58</v>
      </c>
      <c r="G105" s="141"/>
      <c r="H105" s="74">
        <v>1310</v>
      </c>
      <c r="I105" s="74"/>
      <c r="J105" s="75">
        <v>1485.12</v>
      </c>
      <c r="K105" s="76" t="str">
        <f t="shared" ref="K105" si="108">IF(AND(J105&gt;=H105),"Pass","Fail")</f>
        <v>Pass</v>
      </c>
      <c r="L105" s="77"/>
      <c r="M105" s="113"/>
      <c r="N105" s="75"/>
      <c r="O105" s="76" t="str">
        <f t="shared" si="69"/>
        <v>Pass</v>
      </c>
      <c r="P105" s="25"/>
      <c r="Q105" s="78">
        <f t="shared" si="107"/>
        <v>1485.12</v>
      </c>
      <c r="R105" s="79">
        <f t="shared" si="105"/>
        <v>-1</v>
      </c>
      <c r="S105" s="138"/>
    </row>
    <row r="106" spans="1:20" x14ac:dyDescent="0.3">
      <c r="A106" s="119"/>
      <c r="B106" s="119"/>
      <c r="C106" s="119"/>
      <c r="D106" s="119"/>
      <c r="E106" s="119"/>
      <c r="F106" s="73" t="s">
        <v>59</v>
      </c>
      <c r="G106" s="141"/>
      <c r="H106" s="74">
        <v>12</v>
      </c>
      <c r="I106" s="74"/>
      <c r="J106" s="75">
        <v>12.52</v>
      </c>
      <c r="K106" s="76" t="str">
        <f t="shared" si="68"/>
        <v>Pass</v>
      </c>
      <c r="L106" s="77"/>
      <c r="M106" s="113"/>
      <c r="N106" s="75"/>
      <c r="O106" s="76" t="str">
        <f t="shared" si="69"/>
        <v>Pass</v>
      </c>
      <c r="P106" s="25"/>
      <c r="Q106" s="78">
        <f t="shared" si="107"/>
        <v>12.52</v>
      </c>
      <c r="R106" s="79">
        <f t="shared" si="105"/>
        <v>-1</v>
      </c>
      <c r="S106" s="138"/>
    </row>
    <row r="107" spans="1:20" x14ac:dyDescent="0.3">
      <c r="A107" s="119"/>
      <c r="B107" s="119"/>
      <c r="C107" s="119"/>
      <c r="D107" s="119"/>
      <c r="E107" s="119"/>
      <c r="F107" s="73" t="s">
        <v>60</v>
      </c>
      <c r="G107" s="141"/>
      <c r="H107" s="74">
        <v>35</v>
      </c>
      <c r="I107" s="74"/>
      <c r="J107" s="75">
        <v>43.97</v>
      </c>
      <c r="K107" s="76" t="str">
        <f t="shared" si="68"/>
        <v>Pass</v>
      </c>
      <c r="L107" s="77"/>
      <c r="M107" s="113"/>
      <c r="N107" s="75"/>
      <c r="O107" s="76" t="str">
        <f t="shared" si="69"/>
        <v>Pass</v>
      </c>
      <c r="P107" s="25"/>
      <c r="Q107" s="78">
        <f t="shared" si="107"/>
        <v>43.97</v>
      </c>
      <c r="R107" s="79">
        <f t="shared" si="105"/>
        <v>-1</v>
      </c>
      <c r="S107" s="138"/>
    </row>
    <row r="108" spans="1:20" ht="28.8" x14ac:dyDescent="0.3">
      <c r="A108" s="119"/>
      <c r="B108" s="119"/>
      <c r="C108" s="119"/>
      <c r="D108" s="119"/>
      <c r="E108" s="119"/>
      <c r="F108" s="73" t="s">
        <v>57</v>
      </c>
      <c r="G108" s="141" t="s">
        <v>68</v>
      </c>
      <c r="H108" s="74">
        <v>1517</v>
      </c>
      <c r="I108" s="74">
        <v>1724</v>
      </c>
      <c r="J108" s="75">
        <v>1573.44</v>
      </c>
      <c r="K108" s="76" t="str">
        <f t="shared" ref="K108" si="109">IF(AND(J108&gt;=H108,J108&lt;=I108),"Pass","Fail")</f>
        <v>Pass</v>
      </c>
      <c r="L108" s="77"/>
      <c r="M108" s="113"/>
      <c r="N108" s="75"/>
      <c r="O108" s="76" t="str">
        <f t="shared" si="82"/>
        <v>Pass</v>
      </c>
      <c r="P108" s="25"/>
      <c r="Q108" s="78">
        <f t="shared" si="107"/>
        <v>1573.44</v>
      </c>
      <c r="R108" s="79">
        <f t="shared" si="105"/>
        <v>-1</v>
      </c>
      <c r="S108" s="138"/>
    </row>
    <row r="109" spans="1:20" ht="28.8" x14ac:dyDescent="0.3">
      <c r="A109" s="119"/>
      <c r="B109" s="119"/>
      <c r="C109" s="119"/>
      <c r="D109" s="119"/>
      <c r="E109" s="119"/>
      <c r="F109" s="73" t="s">
        <v>58</v>
      </c>
      <c r="G109" s="141"/>
      <c r="H109" s="74">
        <v>1310</v>
      </c>
      <c r="I109" s="74"/>
      <c r="J109" s="75">
        <v>1451.14</v>
      </c>
      <c r="K109" s="76" t="str">
        <f t="shared" ref="K109:K110" si="110">IF(AND(J109&gt;=H109),"Pass","Fail")</f>
        <v>Pass</v>
      </c>
      <c r="L109" s="77"/>
      <c r="M109" s="113"/>
      <c r="N109" s="75"/>
      <c r="O109" s="76" t="str">
        <f t="shared" si="73"/>
        <v>Pass</v>
      </c>
      <c r="P109" s="25"/>
      <c r="Q109" s="78">
        <f t="shared" si="107"/>
        <v>1451.14</v>
      </c>
      <c r="R109" s="79">
        <f t="shared" ref="R109:R111" si="111">((N109 - J109) / J109)</f>
        <v>-1</v>
      </c>
      <c r="S109" s="138"/>
    </row>
    <row r="110" spans="1:20" x14ac:dyDescent="0.3">
      <c r="A110" s="119"/>
      <c r="B110" s="119"/>
      <c r="C110" s="119"/>
      <c r="D110" s="119"/>
      <c r="E110" s="119"/>
      <c r="F110" s="73" t="s">
        <v>59</v>
      </c>
      <c r="G110" s="141"/>
      <c r="H110" s="74">
        <v>9</v>
      </c>
      <c r="I110" s="74"/>
      <c r="J110" s="75">
        <v>10.76</v>
      </c>
      <c r="K110" s="76" t="str">
        <f t="shared" si="110"/>
        <v>Pass</v>
      </c>
      <c r="L110" s="77"/>
      <c r="M110" s="113"/>
      <c r="N110" s="75"/>
      <c r="O110" s="76" t="str">
        <f t="shared" si="73"/>
        <v>Pass</v>
      </c>
      <c r="P110" s="25"/>
      <c r="Q110" s="78">
        <f t="shared" ref="Q110:Q111" si="112">J110-N110</f>
        <v>10.76</v>
      </c>
      <c r="R110" s="79">
        <f t="shared" si="111"/>
        <v>-1</v>
      </c>
      <c r="S110" s="138"/>
      <c r="T110" s="29" t="s">
        <v>46</v>
      </c>
    </row>
    <row r="111" spans="1:20" x14ac:dyDescent="0.3">
      <c r="A111" s="119"/>
      <c r="B111" s="119"/>
      <c r="C111" s="119"/>
      <c r="D111" s="119"/>
      <c r="E111" s="119"/>
      <c r="F111" s="73" t="s">
        <v>60</v>
      </c>
      <c r="G111" s="141"/>
      <c r="H111" s="74">
        <v>30</v>
      </c>
      <c r="I111" s="74"/>
      <c r="J111" s="75">
        <v>39.1</v>
      </c>
      <c r="K111" s="76" t="str">
        <f t="shared" si="71"/>
        <v>Pass</v>
      </c>
      <c r="L111" s="77"/>
      <c r="M111" s="113"/>
      <c r="N111" s="75"/>
      <c r="O111" s="76" t="str">
        <f t="shared" si="73"/>
        <v>Pass</v>
      </c>
      <c r="P111" s="25"/>
      <c r="Q111" s="78">
        <f t="shared" si="112"/>
        <v>39.1</v>
      </c>
      <c r="R111" s="79">
        <f t="shared" si="111"/>
        <v>-1</v>
      </c>
      <c r="S111" s="138"/>
      <c r="T111" s="29"/>
    </row>
    <row r="112" spans="1:20" x14ac:dyDescent="0.3">
      <c r="A112" s="120"/>
      <c r="B112" s="120"/>
      <c r="C112" s="120"/>
      <c r="D112" s="120"/>
      <c r="E112" s="120"/>
      <c r="F112" s="80" t="s">
        <v>60</v>
      </c>
      <c r="G112" s="80" t="s">
        <v>69</v>
      </c>
      <c r="H112" s="81">
        <v>73.599999999999994</v>
      </c>
      <c r="I112" s="81"/>
      <c r="J112" s="82">
        <v>77.87</v>
      </c>
      <c r="K112" s="76" t="str">
        <f t="shared" si="71"/>
        <v>Pass</v>
      </c>
      <c r="L112" s="83"/>
      <c r="M112" s="140"/>
      <c r="N112" s="82"/>
      <c r="O112" s="76" t="str">
        <f t="shared" si="73"/>
        <v>Pass</v>
      </c>
      <c r="P112" s="84"/>
      <c r="Q112" s="85">
        <f t="shared" ref="Q112" si="113">J112-N112</f>
        <v>77.87</v>
      </c>
      <c r="R112" s="86">
        <f t="shared" ref="R112:R117" si="114">((N112 - J112) / J112)</f>
        <v>-1</v>
      </c>
      <c r="S112" s="139"/>
      <c r="T112" s="43">
        <f>AVERAGE(R104:R112)</f>
        <v>-1</v>
      </c>
    </row>
    <row r="113" spans="1:20" ht="28.8" x14ac:dyDescent="0.3">
      <c r="A113" s="136">
        <f>Chem!A125</f>
        <v>13</v>
      </c>
      <c r="B113" s="136">
        <f>Chem!B125</f>
        <v>800087</v>
      </c>
      <c r="C113" s="136" t="str">
        <f>Chem!C125</f>
        <v>T7-4304</v>
      </c>
      <c r="D113" s="136" t="str">
        <f>Chem!D125</f>
        <v>107.95 DIA</v>
      </c>
      <c r="E113" s="136" t="str">
        <f>Chem!E125</f>
        <v>K80252214 / Date : 26.01.2025</v>
      </c>
      <c r="F113" s="73" t="s">
        <v>57</v>
      </c>
      <c r="G113" s="141" t="s">
        <v>67</v>
      </c>
      <c r="H113" s="74">
        <v>1517</v>
      </c>
      <c r="I113" s="74">
        <v>1724</v>
      </c>
      <c r="J113" s="75">
        <v>1609.83</v>
      </c>
      <c r="K113" s="87" t="str">
        <f t="shared" ref="K113" si="115">IF(AND(J113&gt;=H113,J113&lt;=I113),"Pass","Fail")</f>
        <v>Pass</v>
      </c>
      <c r="L113" s="51"/>
      <c r="M113" s="112"/>
      <c r="N113" s="50"/>
      <c r="O113" s="87" t="str">
        <f t="shared" si="78"/>
        <v>Pass</v>
      </c>
      <c r="P113" s="36"/>
      <c r="Q113" s="52">
        <f t="shared" ref="Q113:Q118" si="116">J113-N113</f>
        <v>1609.83</v>
      </c>
      <c r="R113" s="58">
        <f t="shared" si="114"/>
        <v>-1</v>
      </c>
      <c r="S113" s="115"/>
    </row>
    <row r="114" spans="1:20" ht="28.8" x14ac:dyDescent="0.3">
      <c r="A114" s="119"/>
      <c r="B114" s="119"/>
      <c r="C114" s="119"/>
      <c r="D114" s="119"/>
      <c r="E114" s="119"/>
      <c r="F114" s="73" t="s">
        <v>58</v>
      </c>
      <c r="G114" s="141"/>
      <c r="H114" s="74">
        <v>1310</v>
      </c>
      <c r="I114" s="74"/>
      <c r="J114" s="75">
        <v>1470.19</v>
      </c>
      <c r="K114" s="76" t="str">
        <f t="shared" ref="K114" si="117">IF(AND(J114&gt;=H114),"Pass","Fail")</f>
        <v>Pass</v>
      </c>
      <c r="L114" s="77"/>
      <c r="M114" s="113"/>
      <c r="N114" s="75"/>
      <c r="O114" s="76" t="str">
        <f t="shared" si="69"/>
        <v>Pass</v>
      </c>
      <c r="P114" s="25"/>
      <c r="Q114" s="78">
        <f t="shared" si="116"/>
        <v>1470.19</v>
      </c>
      <c r="R114" s="79">
        <f t="shared" si="114"/>
        <v>-1</v>
      </c>
      <c r="S114" s="138"/>
    </row>
    <row r="115" spans="1:20" x14ac:dyDescent="0.3">
      <c r="A115" s="119"/>
      <c r="B115" s="119"/>
      <c r="C115" s="119"/>
      <c r="D115" s="119"/>
      <c r="E115" s="119"/>
      <c r="F115" s="73" t="s">
        <v>59</v>
      </c>
      <c r="G115" s="141"/>
      <c r="H115" s="74">
        <v>12</v>
      </c>
      <c r="I115" s="74"/>
      <c r="J115" s="75">
        <v>12.92</v>
      </c>
      <c r="K115" s="76" t="str">
        <f t="shared" si="68"/>
        <v>Pass</v>
      </c>
      <c r="L115" s="77"/>
      <c r="M115" s="113"/>
      <c r="N115" s="75"/>
      <c r="O115" s="76" t="str">
        <f t="shared" si="69"/>
        <v>Pass</v>
      </c>
      <c r="P115" s="25"/>
      <c r="Q115" s="78">
        <f t="shared" si="116"/>
        <v>12.92</v>
      </c>
      <c r="R115" s="79">
        <f t="shared" si="114"/>
        <v>-1</v>
      </c>
      <c r="S115" s="138"/>
    </row>
    <row r="116" spans="1:20" x14ac:dyDescent="0.3">
      <c r="A116" s="119"/>
      <c r="B116" s="119"/>
      <c r="C116" s="119"/>
      <c r="D116" s="119"/>
      <c r="E116" s="119"/>
      <c r="F116" s="73" t="s">
        <v>60</v>
      </c>
      <c r="G116" s="141"/>
      <c r="H116" s="74">
        <v>35</v>
      </c>
      <c r="I116" s="74"/>
      <c r="J116" s="75">
        <v>45.68</v>
      </c>
      <c r="K116" s="76" t="str">
        <f t="shared" si="68"/>
        <v>Pass</v>
      </c>
      <c r="L116" s="77"/>
      <c r="M116" s="113"/>
      <c r="N116" s="75"/>
      <c r="O116" s="76" t="str">
        <f t="shared" si="69"/>
        <v>Pass</v>
      </c>
      <c r="P116" s="25"/>
      <c r="Q116" s="78">
        <f t="shared" si="116"/>
        <v>45.68</v>
      </c>
      <c r="R116" s="79">
        <f t="shared" si="114"/>
        <v>-1</v>
      </c>
      <c r="S116" s="138"/>
    </row>
    <row r="117" spans="1:20" ht="28.8" x14ac:dyDescent="0.3">
      <c r="A117" s="119"/>
      <c r="B117" s="119"/>
      <c r="C117" s="119"/>
      <c r="D117" s="119"/>
      <c r="E117" s="119"/>
      <c r="F117" s="73" t="s">
        <v>57</v>
      </c>
      <c r="G117" s="141" t="s">
        <v>68</v>
      </c>
      <c r="H117" s="74">
        <v>1517</v>
      </c>
      <c r="I117" s="74">
        <v>1724</v>
      </c>
      <c r="J117" s="75">
        <v>1624.3</v>
      </c>
      <c r="K117" s="76" t="str">
        <f t="shared" ref="K117" si="118">IF(AND(J117&gt;=H117,J117&lt;=I117),"Pass","Fail")</f>
        <v>Pass</v>
      </c>
      <c r="L117" s="77"/>
      <c r="M117" s="113"/>
      <c r="N117" s="75"/>
      <c r="O117" s="76" t="str">
        <f t="shared" si="82"/>
        <v>Pass</v>
      </c>
      <c r="P117" s="25"/>
      <c r="Q117" s="78">
        <f t="shared" si="116"/>
        <v>1624.3</v>
      </c>
      <c r="R117" s="79">
        <f t="shared" si="114"/>
        <v>-1</v>
      </c>
      <c r="S117" s="138"/>
    </row>
    <row r="118" spans="1:20" ht="28.8" x14ac:dyDescent="0.3">
      <c r="A118" s="119"/>
      <c r="B118" s="119"/>
      <c r="C118" s="119"/>
      <c r="D118" s="119"/>
      <c r="E118" s="119"/>
      <c r="F118" s="73" t="s">
        <v>58</v>
      </c>
      <c r="G118" s="141"/>
      <c r="H118" s="74">
        <v>1310</v>
      </c>
      <c r="I118" s="74"/>
      <c r="J118" s="75">
        <v>1490.03</v>
      </c>
      <c r="K118" s="76" t="str">
        <f t="shared" ref="K118:K119" si="119">IF(AND(J118&gt;=H118),"Pass","Fail")</f>
        <v>Pass</v>
      </c>
      <c r="L118" s="77"/>
      <c r="M118" s="113"/>
      <c r="N118" s="75"/>
      <c r="O118" s="76" t="str">
        <f t="shared" si="73"/>
        <v>Pass</v>
      </c>
      <c r="P118" s="25"/>
      <c r="Q118" s="78">
        <f t="shared" si="116"/>
        <v>1490.03</v>
      </c>
      <c r="R118" s="79">
        <f t="shared" ref="R118:R120" si="120">((N118 - J118) / J118)</f>
        <v>-1</v>
      </c>
      <c r="S118" s="138"/>
    </row>
    <row r="119" spans="1:20" x14ac:dyDescent="0.3">
      <c r="A119" s="119"/>
      <c r="B119" s="119"/>
      <c r="C119" s="119"/>
      <c r="D119" s="119"/>
      <c r="E119" s="119"/>
      <c r="F119" s="73" t="s">
        <v>59</v>
      </c>
      <c r="G119" s="141"/>
      <c r="H119" s="74">
        <v>9</v>
      </c>
      <c r="I119" s="74"/>
      <c r="J119" s="75">
        <v>9.9600000000000009</v>
      </c>
      <c r="K119" s="76" t="str">
        <f t="shared" si="119"/>
        <v>Pass</v>
      </c>
      <c r="L119" s="77"/>
      <c r="M119" s="113"/>
      <c r="N119" s="75"/>
      <c r="O119" s="76" t="str">
        <f t="shared" si="73"/>
        <v>Pass</v>
      </c>
      <c r="P119" s="25"/>
      <c r="Q119" s="78">
        <f t="shared" ref="Q119:Q120" si="121">J119-N119</f>
        <v>9.9600000000000009</v>
      </c>
      <c r="R119" s="79">
        <f t="shared" si="120"/>
        <v>-1</v>
      </c>
      <c r="S119" s="138"/>
      <c r="T119" s="29" t="s">
        <v>46</v>
      </c>
    </row>
    <row r="120" spans="1:20" x14ac:dyDescent="0.3">
      <c r="A120" s="119"/>
      <c r="B120" s="119"/>
      <c r="C120" s="119"/>
      <c r="D120" s="119"/>
      <c r="E120" s="119"/>
      <c r="F120" s="73" t="s">
        <v>60</v>
      </c>
      <c r="G120" s="141"/>
      <c r="H120" s="74">
        <v>30</v>
      </c>
      <c r="I120" s="74"/>
      <c r="J120" s="75">
        <v>35.119999999999997</v>
      </c>
      <c r="K120" s="76" t="str">
        <f t="shared" si="71"/>
        <v>Pass</v>
      </c>
      <c r="L120" s="77"/>
      <c r="M120" s="113"/>
      <c r="N120" s="75"/>
      <c r="O120" s="76" t="str">
        <f t="shared" si="73"/>
        <v>Pass</v>
      </c>
      <c r="P120" s="25"/>
      <c r="Q120" s="78">
        <f t="shared" si="121"/>
        <v>35.119999999999997</v>
      </c>
      <c r="R120" s="79">
        <f t="shared" si="120"/>
        <v>-1</v>
      </c>
      <c r="S120" s="138"/>
      <c r="T120" s="29"/>
    </row>
    <row r="121" spans="1:20" x14ac:dyDescent="0.3">
      <c r="A121" s="120"/>
      <c r="B121" s="120"/>
      <c r="C121" s="120"/>
      <c r="D121" s="120"/>
      <c r="E121" s="120"/>
      <c r="F121" s="80" t="s">
        <v>60</v>
      </c>
      <c r="G121" s="80" t="s">
        <v>69</v>
      </c>
      <c r="H121" s="81">
        <v>73.599999999999994</v>
      </c>
      <c r="I121" s="81"/>
      <c r="J121" s="82">
        <v>91.76</v>
      </c>
      <c r="K121" s="76" t="str">
        <f t="shared" si="71"/>
        <v>Pass</v>
      </c>
      <c r="L121" s="83"/>
      <c r="M121" s="140"/>
      <c r="N121" s="82"/>
      <c r="O121" s="76" t="str">
        <f t="shared" si="73"/>
        <v>Pass</v>
      </c>
      <c r="P121" s="84"/>
      <c r="Q121" s="85">
        <f t="shared" ref="Q121" si="122">J121-N121</f>
        <v>91.76</v>
      </c>
      <c r="R121" s="86">
        <f t="shared" ref="R121:R126" si="123">((N121 - J121) / J121)</f>
        <v>-1</v>
      </c>
      <c r="S121" s="139"/>
      <c r="T121" s="43">
        <f>AVERAGE(R113:R121)</f>
        <v>-1</v>
      </c>
    </row>
    <row r="122" spans="1:20" ht="28.8" x14ac:dyDescent="0.3">
      <c r="A122" s="136">
        <f>Chem!A135</f>
        <v>14</v>
      </c>
      <c r="B122" s="136">
        <f>Chem!B135</f>
        <v>800091</v>
      </c>
      <c r="C122" s="136" t="str">
        <f>Chem!C135</f>
        <v>T9-0440</v>
      </c>
      <c r="D122" s="136" t="str">
        <f>Chem!D135</f>
        <v>107.95 DIA</v>
      </c>
      <c r="E122" s="136" t="str">
        <f>Chem!E135</f>
        <v>K80252207 / Date : 26.01.2025</v>
      </c>
      <c r="F122" s="73" t="s">
        <v>57</v>
      </c>
      <c r="G122" s="141" t="s">
        <v>67</v>
      </c>
      <c r="H122" s="74">
        <v>1517</v>
      </c>
      <c r="I122" s="74">
        <v>1724</v>
      </c>
      <c r="J122" s="75">
        <v>1612.03</v>
      </c>
      <c r="K122" s="87" t="str">
        <f t="shared" ref="K122" si="124">IF(AND(J122&gt;=H122,J122&lt;=I122),"Pass","Fail")</f>
        <v>Pass</v>
      </c>
      <c r="L122" s="51"/>
      <c r="M122" s="112"/>
      <c r="N122" s="50"/>
      <c r="O122" s="87" t="str">
        <f t="shared" si="78"/>
        <v>Pass</v>
      </c>
      <c r="P122" s="36"/>
      <c r="Q122" s="52">
        <f t="shared" ref="Q122:Q127" si="125">J122-N122</f>
        <v>1612.03</v>
      </c>
      <c r="R122" s="58">
        <f t="shared" si="123"/>
        <v>-1</v>
      </c>
      <c r="S122" s="115"/>
    </row>
    <row r="123" spans="1:20" ht="28.8" x14ac:dyDescent="0.3">
      <c r="A123" s="119"/>
      <c r="B123" s="119"/>
      <c r="C123" s="119"/>
      <c r="D123" s="119"/>
      <c r="E123" s="119"/>
      <c r="F123" s="73" t="s">
        <v>58</v>
      </c>
      <c r="G123" s="141"/>
      <c r="H123" s="74">
        <v>1310</v>
      </c>
      <c r="I123" s="74"/>
      <c r="J123" s="75">
        <v>1497.31</v>
      </c>
      <c r="K123" s="76" t="str">
        <f t="shared" ref="K123" si="126">IF(AND(J123&gt;=H123),"Pass","Fail")</f>
        <v>Pass</v>
      </c>
      <c r="L123" s="77"/>
      <c r="M123" s="113"/>
      <c r="N123" s="75"/>
      <c r="O123" s="76" t="str">
        <f t="shared" si="69"/>
        <v>Pass</v>
      </c>
      <c r="P123" s="25"/>
      <c r="Q123" s="78">
        <f t="shared" si="125"/>
        <v>1497.31</v>
      </c>
      <c r="R123" s="79">
        <f t="shared" si="123"/>
        <v>-1</v>
      </c>
      <c r="S123" s="138"/>
    </row>
    <row r="124" spans="1:20" x14ac:dyDescent="0.3">
      <c r="A124" s="119"/>
      <c r="B124" s="119"/>
      <c r="C124" s="119"/>
      <c r="D124" s="119"/>
      <c r="E124" s="119"/>
      <c r="F124" s="73" t="s">
        <v>59</v>
      </c>
      <c r="G124" s="141"/>
      <c r="H124" s="74">
        <v>12</v>
      </c>
      <c r="I124" s="74"/>
      <c r="J124" s="75">
        <v>12.3</v>
      </c>
      <c r="K124" s="76" t="str">
        <f t="shared" si="68"/>
        <v>Pass</v>
      </c>
      <c r="L124" s="77"/>
      <c r="M124" s="113"/>
      <c r="N124" s="75"/>
      <c r="O124" s="76" t="str">
        <f t="shared" si="69"/>
        <v>Pass</v>
      </c>
      <c r="P124" s="25"/>
      <c r="Q124" s="78">
        <f t="shared" si="125"/>
        <v>12.3</v>
      </c>
      <c r="R124" s="79">
        <f t="shared" si="123"/>
        <v>-1</v>
      </c>
      <c r="S124" s="138"/>
    </row>
    <row r="125" spans="1:20" x14ac:dyDescent="0.3">
      <c r="A125" s="119"/>
      <c r="B125" s="119"/>
      <c r="C125" s="119"/>
      <c r="D125" s="119"/>
      <c r="E125" s="119"/>
      <c r="F125" s="73" t="s">
        <v>60</v>
      </c>
      <c r="G125" s="141"/>
      <c r="H125" s="74">
        <v>35</v>
      </c>
      <c r="I125" s="74"/>
      <c r="J125" s="75">
        <v>46.96</v>
      </c>
      <c r="K125" s="76" t="str">
        <f t="shared" si="68"/>
        <v>Pass</v>
      </c>
      <c r="L125" s="77"/>
      <c r="M125" s="113"/>
      <c r="N125" s="75"/>
      <c r="O125" s="76" t="str">
        <f t="shared" si="69"/>
        <v>Pass</v>
      </c>
      <c r="P125" s="25"/>
      <c r="Q125" s="78">
        <f t="shared" si="125"/>
        <v>46.96</v>
      </c>
      <c r="R125" s="79">
        <f t="shared" si="123"/>
        <v>-1</v>
      </c>
      <c r="S125" s="138"/>
    </row>
    <row r="126" spans="1:20" ht="28.8" x14ac:dyDescent="0.3">
      <c r="A126" s="119"/>
      <c r="B126" s="119"/>
      <c r="C126" s="119"/>
      <c r="D126" s="119"/>
      <c r="E126" s="119"/>
      <c r="F126" s="73" t="s">
        <v>57</v>
      </c>
      <c r="G126" s="141" t="s">
        <v>68</v>
      </c>
      <c r="H126" s="74">
        <v>1517</v>
      </c>
      <c r="I126" s="74">
        <v>1724</v>
      </c>
      <c r="J126" s="75">
        <v>1580.73</v>
      </c>
      <c r="K126" s="76" t="str">
        <f t="shared" ref="K126" si="127">IF(AND(J126&gt;=H126,J126&lt;=I126),"Pass","Fail")</f>
        <v>Pass</v>
      </c>
      <c r="L126" s="77"/>
      <c r="M126" s="113"/>
      <c r="N126" s="75"/>
      <c r="O126" s="76" t="str">
        <f t="shared" si="82"/>
        <v>Pass</v>
      </c>
      <c r="P126" s="25"/>
      <c r="Q126" s="78">
        <f t="shared" si="125"/>
        <v>1580.73</v>
      </c>
      <c r="R126" s="79">
        <f t="shared" si="123"/>
        <v>-1</v>
      </c>
      <c r="S126" s="138"/>
    </row>
    <row r="127" spans="1:20" ht="28.8" x14ac:dyDescent="0.3">
      <c r="A127" s="119"/>
      <c r="B127" s="119"/>
      <c r="C127" s="119"/>
      <c r="D127" s="119"/>
      <c r="E127" s="119"/>
      <c r="F127" s="73" t="s">
        <v>58</v>
      </c>
      <c r="G127" s="141"/>
      <c r="H127" s="74">
        <v>1310</v>
      </c>
      <c r="I127" s="74"/>
      <c r="J127" s="75">
        <v>1463.79</v>
      </c>
      <c r="K127" s="76" t="str">
        <f t="shared" ref="K127:K128" si="128">IF(AND(J127&gt;=H127),"Pass","Fail")</f>
        <v>Pass</v>
      </c>
      <c r="L127" s="77"/>
      <c r="M127" s="113"/>
      <c r="N127" s="75"/>
      <c r="O127" s="76" t="str">
        <f t="shared" si="73"/>
        <v>Pass</v>
      </c>
      <c r="P127" s="25"/>
      <c r="Q127" s="78">
        <f t="shared" si="125"/>
        <v>1463.79</v>
      </c>
      <c r="R127" s="79">
        <f t="shared" ref="R127:R129" si="129">((N127 - J127) / J127)</f>
        <v>-1</v>
      </c>
      <c r="S127" s="138"/>
    </row>
    <row r="128" spans="1:20" x14ac:dyDescent="0.3">
      <c r="A128" s="119"/>
      <c r="B128" s="119"/>
      <c r="C128" s="119"/>
      <c r="D128" s="119"/>
      <c r="E128" s="119"/>
      <c r="F128" s="73" t="s">
        <v>59</v>
      </c>
      <c r="G128" s="141"/>
      <c r="H128" s="74">
        <v>9</v>
      </c>
      <c r="I128" s="74"/>
      <c r="J128" s="75">
        <v>11.28</v>
      </c>
      <c r="K128" s="76" t="str">
        <f t="shared" si="128"/>
        <v>Pass</v>
      </c>
      <c r="L128" s="77"/>
      <c r="M128" s="113"/>
      <c r="N128" s="75"/>
      <c r="O128" s="76" t="str">
        <f t="shared" si="73"/>
        <v>Pass</v>
      </c>
      <c r="P128" s="25"/>
      <c r="Q128" s="78">
        <f t="shared" ref="Q128:Q129" si="130">J128-N128</f>
        <v>11.28</v>
      </c>
      <c r="R128" s="79">
        <f t="shared" si="129"/>
        <v>-1</v>
      </c>
      <c r="S128" s="138"/>
      <c r="T128" s="29" t="s">
        <v>46</v>
      </c>
    </row>
    <row r="129" spans="1:20" x14ac:dyDescent="0.3">
      <c r="A129" s="119"/>
      <c r="B129" s="119"/>
      <c r="C129" s="119"/>
      <c r="D129" s="119"/>
      <c r="E129" s="119"/>
      <c r="F129" s="73" t="s">
        <v>60</v>
      </c>
      <c r="G129" s="141"/>
      <c r="H129" s="74">
        <v>30</v>
      </c>
      <c r="I129" s="74"/>
      <c r="J129" s="75">
        <v>39.83</v>
      </c>
      <c r="K129" s="76" t="str">
        <f t="shared" si="71"/>
        <v>Pass</v>
      </c>
      <c r="L129" s="77"/>
      <c r="M129" s="113"/>
      <c r="N129" s="75"/>
      <c r="O129" s="76" t="str">
        <f t="shared" si="73"/>
        <v>Pass</v>
      </c>
      <c r="P129" s="25"/>
      <c r="Q129" s="78">
        <f t="shared" si="130"/>
        <v>39.83</v>
      </c>
      <c r="R129" s="79">
        <f t="shared" si="129"/>
        <v>-1</v>
      </c>
      <c r="S129" s="138"/>
      <c r="T129" s="29"/>
    </row>
    <row r="130" spans="1:20" x14ac:dyDescent="0.3">
      <c r="A130" s="120"/>
      <c r="B130" s="120"/>
      <c r="C130" s="120"/>
      <c r="D130" s="120"/>
      <c r="E130" s="120"/>
      <c r="F130" s="80" t="s">
        <v>60</v>
      </c>
      <c r="G130" s="80" t="s">
        <v>69</v>
      </c>
      <c r="H130" s="81">
        <v>73.599999999999994</v>
      </c>
      <c r="I130" s="81"/>
      <c r="J130" s="82">
        <v>90.14</v>
      </c>
      <c r="K130" s="76" t="str">
        <f t="shared" si="71"/>
        <v>Pass</v>
      </c>
      <c r="L130" s="83"/>
      <c r="M130" s="140"/>
      <c r="N130" s="82"/>
      <c r="O130" s="76" t="str">
        <f t="shared" si="73"/>
        <v>Pass</v>
      </c>
      <c r="P130" s="84"/>
      <c r="Q130" s="85">
        <f t="shared" ref="Q130" si="131">J130-N130</f>
        <v>90.14</v>
      </c>
      <c r="R130" s="86">
        <f t="shared" ref="R130:R135" si="132">((N130 - J130) / J130)</f>
        <v>-1</v>
      </c>
      <c r="S130" s="139"/>
      <c r="T130" s="43">
        <f>AVERAGE(R122:R130)</f>
        <v>-1</v>
      </c>
    </row>
    <row r="131" spans="1:20" ht="28.8" x14ac:dyDescent="0.3">
      <c r="A131" s="136">
        <f>Chem!A145</f>
        <v>15</v>
      </c>
      <c r="B131" s="136">
        <f>Chem!B145</f>
        <v>800092</v>
      </c>
      <c r="C131" s="136" t="str">
        <f>Chem!C145</f>
        <v>T7-4289</v>
      </c>
      <c r="D131" s="136" t="str">
        <f>Chem!D145</f>
        <v>107.95 DIA</v>
      </c>
      <c r="E131" s="136" t="str">
        <f>Chem!E145</f>
        <v>K80250861 / Date : 01.01.2025</v>
      </c>
      <c r="F131" s="73" t="s">
        <v>57</v>
      </c>
      <c r="G131" s="141" t="s">
        <v>67</v>
      </c>
      <c r="H131" s="74">
        <v>1517</v>
      </c>
      <c r="I131" s="74">
        <v>1724</v>
      </c>
      <c r="J131" s="75">
        <v>1625.66</v>
      </c>
      <c r="K131" s="87" t="str">
        <f t="shared" ref="K131" si="133">IF(AND(J131&gt;=H131,J131&lt;=I131),"Pass","Fail")</f>
        <v>Pass</v>
      </c>
      <c r="L131" s="51"/>
      <c r="M131" s="112"/>
      <c r="N131" s="50"/>
      <c r="O131" s="87" t="str">
        <f t="shared" si="78"/>
        <v>Pass</v>
      </c>
      <c r="P131" s="36"/>
      <c r="Q131" s="52">
        <f t="shared" ref="Q131:Q136" si="134">J131-N131</f>
        <v>1625.66</v>
      </c>
      <c r="R131" s="58">
        <f t="shared" si="132"/>
        <v>-1</v>
      </c>
      <c r="S131" s="115"/>
    </row>
    <row r="132" spans="1:20" ht="28.8" x14ac:dyDescent="0.3">
      <c r="A132" s="119"/>
      <c r="B132" s="119"/>
      <c r="C132" s="119"/>
      <c r="D132" s="119"/>
      <c r="E132" s="119"/>
      <c r="F132" s="73" t="s">
        <v>58</v>
      </c>
      <c r="G132" s="141"/>
      <c r="H132" s="74">
        <v>1310</v>
      </c>
      <c r="I132" s="74"/>
      <c r="J132" s="75">
        <v>1478.13</v>
      </c>
      <c r="K132" s="76" t="str">
        <f t="shared" ref="K132:K170" si="135">IF(AND(J132&gt;=H132),"Pass","Fail")</f>
        <v>Pass</v>
      </c>
      <c r="L132" s="77"/>
      <c r="M132" s="113"/>
      <c r="N132" s="75"/>
      <c r="O132" s="76" t="str">
        <f t="shared" si="69"/>
        <v>Pass</v>
      </c>
      <c r="P132" s="25"/>
      <c r="Q132" s="78">
        <f t="shared" si="134"/>
        <v>1478.13</v>
      </c>
      <c r="R132" s="79">
        <f t="shared" si="132"/>
        <v>-1</v>
      </c>
      <c r="S132" s="138"/>
    </row>
    <row r="133" spans="1:20" x14ac:dyDescent="0.3">
      <c r="A133" s="119"/>
      <c r="B133" s="119"/>
      <c r="C133" s="119"/>
      <c r="D133" s="119"/>
      <c r="E133" s="119"/>
      <c r="F133" s="73" t="s">
        <v>59</v>
      </c>
      <c r="G133" s="141"/>
      <c r="H133" s="74">
        <v>12</v>
      </c>
      <c r="I133" s="74"/>
      <c r="J133" s="75">
        <v>13.42</v>
      </c>
      <c r="K133" s="76" t="str">
        <f t="shared" si="135"/>
        <v>Pass</v>
      </c>
      <c r="L133" s="77"/>
      <c r="M133" s="113"/>
      <c r="N133" s="75"/>
      <c r="O133" s="76" t="str">
        <f t="shared" si="69"/>
        <v>Pass</v>
      </c>
      <c r="P133" s="25"/>
      <c r="Q133" s="78">
        <f t="shared" si="134"/>
        <v>13.42</v>
      </c>
      <c r="R133" s="79">
        <f t="shared" si="132"/>
        <v>-1</v>
      </c>
      <c r="S133" s="138"/>
    </row>
    <row r="134" spans="1:20" x14ac:dyDescent="0.3">
      <c r="A134" s="119"/>
      <c r="B134" s="119"/>
      <c r="C134" s="119"/>
      <c r="D134" s="119"/>
      <c r="E134" s="119"/>
      <c r="F134" s="73" t="s">
        <v>60</v>
      </c>
      <c r="G134" s="141"/>
      <c r="H134" s="74">
        <v>35</v>
      </c>
      <c r="I134" s="74"/>
      <c r="J134" s="75">
        <v>43.37</v>
      </c>
      <c r="K134" s="76" t="str">
        <f t="shared" si="135"/>
        <v>Pass</v>
      </c>
      <c r="L134" s="77"/>
      <c r="M134" s="113"/>
      <c r="N134" s="75"/>
      <c r="O134" s="76" t="str">
        <f t="shared" ref="O134:O170" si="136">IF(AND(N134&gt;=L134),"Pass","Fail")</f>
        <v>Pass</v>
      </c>
      <c r="P134" s="25"/>
      <c r="Q134" s="78">
        <f t="shared" si="134"/>
        <v>43.37</v>
      </c>
      <c r="R134" s="79">
        <f t="shared" si="132"/>
        <v>-1</v>
      </c>
      <c r="S134" s="138"/>
    </row>
    <row r="135" spans="1:20" ht="28.8" x14ac:dyDescent="0.3">
      <c r="A135" s="119"/>
      <c r="B135" s="119"/>
      <c r="C135" s="119"/>
      <c r="D135" s="119"/>
      <c r="E135" s="119"/>
      <c r="F135" s="73" t="s">
        <v>57</v>
      </c>
      <c r="G135" s="141" t="s">
        <v>68</v>
      </c>
      <c r="H135" s="74">
        <v>1517</v>
      </c>
      <c r="I135" s="74">
        <v>1724</v>
      </c>
      <c r="J135" s="75">
        <v>1578.82</v>
      </c>
      <c r="K135" s="76" t="str">
        <f t="shared" ref="K135" si="137">IF(AND(J135&gt;=H135,J135&lt;=I135),"Pass","Fail")</f>
        <v>Pass</v>
      </c>
      <c r="L135" s="77"/>
      <c r="M135" s="113"/>
      <c r="N135" s="75"/>
      <c r="O135" s="76" t="str">
        <f t="shared" si="82"/>
        <v>Pass</v>
      </c>
      <c r="P135" s="25"/>
      <c r="Q135" s="78">
        <f t="shared" si="134"/>
        <v>1578.82</v>
      </c>
      <c r="R135" s="79">
        <f t="shared" si="132"/>
        <v>-1</v>
      </c>
      <c r="S135" s="138"/>
    </row>
    <row r="136" spans="1:20" ht="28.8" x14ac:dyDescent="0.3">
      <c r="A136" s="119"/>
      <c r="B136" s="119"/>
      <c r="C136" s="119"/>
      <c r="D136" s="119"/>
      <c r="E136" s="119"/>
      <c r="F136" s="73" t="s">
        <v>58</v>
      </c>
      <c r="G136" s="141"/>
      <c r="H136" s="74">
        <v>1310</v>
      </c>
      <c r="I136" s="74"/>
      <c r="J136" s="75">
        <v>1463.19</v>
      </c>
      <c r="K136" s="76" t="str">
        <f t="shared" ref="K136:K175" si="138">IF(AND(J136&gt;=H136),"Pass","Fail")</f>
        <v>Pass</v>
      </c>
      <c r="L136" s="77"/>
      <c r="M136" s="113"/>
      <c r="N136" s="75"/>
      <c r="O136" s="76" t="str">
        <f t="shared" si="73"/>
        <v>Pass</v>
      </c>
      <c r="P136" s="25"/>
      <c r="Q136" s="78">
        <f t="shared" si="134"/>
        <v>1463.19</v>
      </c>
      <c r="R136" s="79">
        <f t="shared" ref="R136:R138" si="139">((N136 - J136) / J136)</f>
        <v>-1</v>
      </c>
      <c r="S136" s="138"/>
    </row>
    <row r="137" spans="1:20" x14ac:dyDescent="0.3">
      <c r="A137" s="119"/>
      <c r="B137" s="119"/>
      <c r="C137" s="119"/>
      <c r="D137" s="119"/>
      <c r="E137" s="119"/>
      <c r="F137" s="73" t="s">
        <v>59</v>
      </c>
      <c r="G137" s="141"/>
      <c r="H137" s="74">
        <v>9</v>
      </c>
      <c r="I137" s="74"/>
      <c r="J137" s="75">
        <v>10.62</v>
      </c>
      <c r="K137" s="76" t="str">
        <f t="shared" si="138"/>
        <v>Pass</v>
      </c>
      <c r="L137" s="77"/>
      <c r="M137" s="113"/>
      <c r="N137" s="75"/>
      <c r="O137" s="76" t="str">
        <f t="shared" si="73"/>
        <v>Pass</v>
      </c>
      <c r="P137" s="25"/>
      <c r="Q137" s="78">
        <f t="shared" ref="Q137:Q138" si="140">J137-N137</f>
        <v>10.62</v>
      </c>
      <c r="R137" s="79">
        <f t="shared" si="139"/>
        <v>-1</v>
      </c>
      <c r="S137" s="138"/>
      <c r="T137" s="29" t="s">
        <v>46</v>
      </c>
    </row>
    <row r="138" spans="1:20" x14ac:dyDescent="0.3">
      <c r="A138" s="119"/>
      <c r="B138" s="119"/>
      <c r="C138" s="119"/>
      <c r="D138" s="119"/>
      <c r="E138" s="119"/>
      <c r="F138" s="73" t="s">
        <v>60</v>
      </c>
      <c r="G138" s="141"/>
      <c r="H138" s="74">
        <v>30</v>
      </c>
      <c r="I138" s="74"/>
      <c r="J138" s="75">
        <v>45.61</v>
      </c>
      <c r="K138" s="76" t="str">
        <f t="shared" si="138"/>
        <v>Pass</v>
      </c>
      <c r="L138" s="77"/>
      <c r="M138" s="113"/>
      <c r="N138" s="75"/>
      <c r="O138" s="76" t="str">
        <f t="shared" ref="O138:O175" si="141">IF(AND(N138&gt;=L138),"Pass","Fail")</f>
        <v>Pass</v>
      </c>
      <c r="P138" s="25"/>
      <c r="Q138" s="78">
        <f t="shared" si="140"/>
        <v>45.61</v>
      </c>
      <c r="R138" s="79">
        <f t="shared" si="139"/>
        <v>-1</v>
      </c>
      <c r="S138" s="138"/>
      <c r="T138" s="29"/>
    </row>
    <row r="139" spans="1:20" x14ac:dyDescent="0.3">
      <c r="A139" s="120"/>
      <c r="B139" s="120"/>
      <c r="C139" s="120"/>
      <c r="D139" s="120"/>
      <c r="E139" s="120"/>
      <c r="F139" s="80" t="s">
        <v>60</v>
      </c>
      <c r="G139" s="80" t="s">
        <v>69</v>
      </c>
      <c r="H139" s="81">
        <v>73.599999999999994</v>
      </c>
      <c r="I139" s="81"/>
      <c r="J139" s="82">
        <v>108.26</v>
      </c>
      <c r="K139" s="76" t="str">
        <f t="shared" si="138"/>
        <v>Pass</v>
      </c>
      <c r="L139" s="83"/>
      <c r="M139" s="140"/>
      <c r="N139" s="82"/>
      <c r="O139" s="76" t="str">
        <f t="shared" si="141"/>
        <v>Pass</v>
      </c>
      <c r="P139" s="84"/>
      <c r="Q139" s="85">
        <f t="shared" ref="Q139" si="142">J139-N139</f>
        <v>108.26</v>
      </c>
      <c r="R139" s="86">
        <f t="shared" ref="R139:R144" si="143">((N139 - J139) / J139)</f>
        <v>-1</v>
      </c>
      <c r="S139" s="139"/>
      <c r="T139" s="43">
        <f>AVERAGE(R131:R139)</f>
        <v>-1</v>
      </c>
    </row>
    <row r="140" spans="1:20" ht="28.8" x14ac:dyDescent="0.3">
      <c r="A140" s="136">
        <f>Chem!A155</f>
        <v>16</v>
      </c>
      <c r="B140" s="136">
        <f>Chem!B155</f>
        <v>800093</v>
      </c>
      <c r="C140" s="136" t="str">
        <f>Chem!C155</f>
        <v>T7-4303</v>
      </c>
      <c r="D140" s="136" t="str">
        <f>Chem!D155</f>
        <v>107.95 DIA</v>
      </c>
      <c r="E140" s="136" t="str">
        <f>Chem!E155</f>
        <v>K80252206 / Date : 26.01.2025</v>
      </c>
      <c r="F140" s="73" t="s">
        <v>57</v>
      </c>
      <c r="G140" s="141" t="s">
        <v>67</v>
      </c>
      <c r="H140" s="74">
        <v>1517</v>
      </c>
      <c r="I140" s="74">
        <v>1724</v>
      </c>
      <c r="J140" s="75">
        <v>1599.04</v>
      </c>
      <c r="K140" s="87" t="str">
        <f t="shared" ref="K140" si="144">IF(AND(J140&gt;=H140,J140&lt;=I140),"Pass","Fail")</f>
        <v>Pass</v>
      </c>
      <c r="L140" s="51"/>
      <c r="M140" s="112"/>
      <c r="N140" s="50"/>
      <c r="O140" s="87" t="str">
        <f t="shared" si="78"/>
        <v>Pass</v>
      </c>
      <c r="P140" s="36"/>
      <c r="Q140" s="52">
        <f t="shared" ref="Q140:Q145" si="145">J140-N140</f>
        <v>1599.04</v>
      </c>
      <c r="R140" s="58">
        <f t="shared" si="143"/>
        <v>-1</v>
      </c>
      <c r="S140" s="115"/>
    </row>
    <row r="141" spans="1:20" ht="28.8" x14ac:dyDescent="0.3">
      <c r="A141" s="119"/>
      <c r="B141" s="119"/>
      <c r="C141" s="119"/>
      <c r="D141" s="119"/>
      <c r="E141" s="119"/>
      <c r="F141" s="73" t="s">
        <v>58</v>
      </c>
      <c r="G141" s="141"/>
      <c r="H141" s="74">
        <v>1310</v>
      </c>
      <c r="I141" s="74"/>
      <c r="J141" s="75">
        <v>1399.88</v>
      </c>
      <c r="K141" s="76" t="str">
        <f t="shared" ref="K141" si="146">IF(AND(J141&gt;=H141),"Pass","Fail")</f>
        <v>Pass</v>
      </c>
      <c r="L141" s="77"/>
      <c r="M141" s="113"/>
      <c r="N141" s="75"/>
      <c r="O141" s="76" t="str">
        <f t="shared" si="136"/>
        <v>Pass</v>
      </c>
      <c r="P141" s="25"/>
      <c r="Q141" s="78">
        <f t="shared" si="145"/>
        <v>1399.88</v>
      </c>
      <c r="R141" s="79">
        <f t="shared" si="143"/>
        <v>-1</v>
      </c>
      <c r="S141" s="138"/>
    </row>
    <row r="142" spans="1:20" x14ac:dyDescent="0.3">
      <c r="A142" s="119"/>
      <c r="B142" s="119"/>
      <c r="C142" s="119"/>
      <c r="D142" s="119"/>
      <c r="E142" s="119"/>
      <c r="F142" s="73" t="s">
        <v>59</v>
      </c>
      <c r="G142" s="141"/>
      <c r="H142" s="74">
        <v>12</v>
      </c>
      <c r="I142" s="74"/>
      <c r="J142" s="75">
        <v>13.06</v>
      </c>
      <c r="K142" s="76" t="str">
        <f t="shared" si="135"/>
        <v>Pass</v>
      </c>
      <c r="L142" s="77"/>
      <c r="M142" s="113"/>
      <c r="N142" s="75"/>
      <c r="O142" s="76" t="str">
        <f t="shared" si="136"/>
        <v>Pass</v>
      </c>
      <c r="P142" s="25"/>
      <c r="Q142" s="78">
        <f t="shared" si="145"/>
        <v>13.06</v>
      </c>
      <c r="R142" s="79">
        <f t="shared" si="143"/>
        <v>-1</v>
      </c>
      <c r="S142" s="138"/>
    </row>
    <row r="143" spans="1:20" x14ac:dyDescent="0.3">
      <c r="A143" s="119"/>
      <c r="B143" s="119"/>
      <c r="C143" s="119"/>
      <c r="D143" s="119"/>
      <c r="E143" s="119"/>
      <c r="F143" s="73" t="s">
        <v>60</v>
      </c>
      <c r="G143" s="141"/>
      <c r="H143" s="74">
        <v>35</v>
      </c>
      <c r="I143" s="74"/>
      <c r="J143" s="75">
        <v>49.16</v>
      </c>
      <c r="K143" s="76" t="str">
        <f t="shared" si="135"/>
        <v>Pass</v>
      </c>
      <c r="L143" s="77"/>
      <c r="M143" s="113"/>
      <c r="N143" s="75"/>
      <c r="O143" s="76" t="str">
        <f t="shared" si="136"/>
        <v>Pass</v>
      </c>
      <c r="P143" s="25"/>
      <c r="Q143" s="78">
        <f t="shared" si="145"/>
        <v>49.16</v>
      </c>
      <c r="R143" s="79">
        <f t="shared" si="143"/>
        <v>-1</v>
      </c>
      <c r="S143" s="138"/>
    </row>
    <row r="144" spans="1:20" ht="28.8" x14ac:dyDescent="0.3">
      <c r="A144" s="119"/>
      <c r="B144" s="119"/>
      <c r="C144" s="119"/>
      <c r="D144" s="119"/>
      <c r="E144" s="119"/>
      <c r="F144" s="73" t="s">
        <v>57</v>
      </c>
      <c r="G144" s="141" t="s">
        <v>68</v>
      </c>
      <c r="H144" s="74">
        <v>1517</v>
      </c>
      <c r="I144" s="74">
        <v>1724</v>
      </c>
      <c r="J144" s="75">
        <v>1587.12</v>
      </c>
      <c r="K144" s="76" t="str">
        <f t="shared" ref="K144" si="147">IF(AND(J144&gt;=H144,J144&lt;=I144),"Pass","Fail")</f>
        <v>Pass</v>
      </c>
      <c r="L144" s="77"/>
      <c r="M144" s="113"/>
      <c r="N144" s="75"/>
      <c r="O144" s="76" t="str">
        <f t="shared" si="82"/>
        <v>Pass</v>
      </c>
      <c r="P144" s="25"/>
      <c r="Q144" s="78">
        <f t="shared" si="145"/>
        <v>1587.12</v>
      </c>
      <c r="R144" s="79">
        <f t="shared" si="143"/>
        <v>-1</v>
      </c>
      <c r="S144" s="138"/>
    </row>
    <row r="145" spans="1:20" ht="28.8" x14ac:dyDescent="0.3">
      <c r="A145" s="119"/>
      <c r="B145" s="119"/>
      <c r="C145" s="119"/>
      <c r="D145" s="119"/>
      <c r="E145" s="119"/>
      <c r="F145" s="73" t="s">
        <v>58</v>
      </c>
      <c r="G145" s="141"/>
      <c r="H145" s="74">
        <v>1310</v>
      </c>
      <c r="I145" s="74"/>
      <c r="J145" s="75">
        <v>1462.04</v>
      </c>
      <c r="K145" s="76" t="str">
        <f t="shared" ref="K145:K146" si="148">IF(AND(J145&gt;=H145),"Pass","Fail")</f>
        <v>Pass</v>
      </c>
      <c r="L145" s="77"/>
      <c r="M145" s="113"/>
      <c r="N145" s="75"/>
      <c r="O145" s="76" t="str">
        <f t="shared" si="141"/>
        <v>Pass</v>
      </c>
      <c r="P145" s="25"/>
      <c r="Q145" s="78">
        <f t="shared" si="145"/>
        <v>1462.04</v>
      </c>
      <c r="R145" s="79">
        <f t="shared" ref="R145:R147" si="149">((N145 - J145) / J145)</f>
        <v>-1</v>
      </c>
      <c r="S145" s="138"/>
    </row>
    <row r="146" spans="1:20" x14ac:dyDescent="0.3">
      <c r="A146" s="119"/>
      <c r="B146" s="119"/>
      <c r="C146" s="119"/>
      <c r="D146" s="119"/>
      <c r="E146" s="119"/>
      <c r="F146" s="73" t="s">
        <v>59</v>
      </c>
      <c r="G146" s="141"/>
      <c r="H146" s="74">
        <v>9</v>
      </c>
      <c r="I146" s="74"/>
      <c r="J146" s="75">
        <v>12.6</v>
      </c>
      <c r="K146" s="76" t="str">
        <f t="shared" si="148"/>
        <v>Pass</v>
      </c>
      <c r="L146" s="77"/>
      <c r="M146" s="113"/>
      <c r="N146" s="75"/>
      <c r="O146" s="76" t="str">
        <f t="shared" si="141"/>
        <v>Pass</v>
      </c>
      <c r="P146" s="25"/>
      <c r="Q146" s="78">
        <f t="shared" ref="Q146:Q147" si="150">J146-N146</f>
        <v>12.6</v>
      </c>
      <c r="R146" s="79">
        <f t="shared" si="149"/>
        <v>-1</v>
      </c>
      <c r="S146" s="138"/>
      <c r="T146" s="29" t="s">
        <v>46</v>
      </c>
    </row>
    <row r="147" spans="1:20" x14ac:dyDescent="0.3">
      <c r="A147" s="119"/>
      <c r="B147" s="119"/>
      <c r="C147" s="119"/>
      <c r="D147" s="119"/>
      <c r="E147" s="119"/>
      <c r="F147" s="73" t="s">
        <v>60</v>
      </c>
      <c r="G147" s="141"/>
      <c r="H147" s="74">
        <v>30</v>
      </c>
      <c r="I147" s="74"/>
      <c r="J147" s="75">
        <v>45.37</v>
      </c>
      <c r="K147" s="76" t="str">
        <f t="shared" si="138"/>
        <v>Pass</v>
      </c>
      <c r="L147" s="77"/>
      <c r="M147" s="113"/>
      <c r="N147" s="75"/>
      <c r="O147" s="76" t="str">
        <f t="shared" si="141"/>
        <v>Pass</v>
      </c>
      <c r="P147" s="25"/>
      <c r="Q147" s="78">
        <f t="shared" si="150"/>
        <v>45.37</v>
      </c>
      <c r="R147" s="79">
        <f t="shared" si="149"/>
        <v>-1</v>
      </c>
      <c r="S147" s="138"/>
      <c r="T147" s="29"/>
    </row>
    <row r="148" spans="1:20" x14ac:dyDescent="0.3">
      <c r="A148" s="120"/>
      <c r="B148" s="120"/>
      <c r="C148" s="120"/>
      <c r="D148" s="120"/>
      <c r="E148" s="120"/>
      <c r="F148" s="80" t="s">
        <v>60</v>
      </c>
      <c r="G148" s="80" t="s">
        <v>69</v>
      </c>
      <c r="H148" s="81">
        <v>73.599999999999994</v>
      </c>
      <c r="I148" s="81"/>
      <c r="J148" s="82">
        <v>81.040000000000006</v>
      </c>
      <c r="K148" s="76" t="str">
        <f t="shared" si="138"/>
        <v>Pass</v>
      </c>
      <c r="L148" s="83"/>
      <c r="M148" s="140"/>
      <c r="N148" s="82"/>
      <c r="O148" s="76" t="str">
        <f t="shared" si="141"/>
        <v>Pass</v>
      </c>
      <c r="P148" s="84"/>
      <c r="Q148" s="85">
        <f t="shared" ref="Q148" si="151">J148-N148</f>
        <v>81.040000000000006</v>
      </c>
      <c r="R148" s="86">
        <f t="shared" ref="R148:R149" si="152">((N148 - J148) / J148)</f>
        <v>-1</v>
      </c>
      <c r="S148" s="139"/>
      <c r="T148" s="43">
        <f>AVERAGE(R140:R148)</f>
        <v>-1</v>
      </c>
    </row>
    <row r="149" spans="1:20" ht="28.8" x14ac:dyDescent="0.3">
      <c r="A149" s="136">
        <f>Chem!A165</f>
        <v>17</v>
      </c>
      <c r="B149" s="136">
        <f>Chem!B165</f>
        <v>800094</v>
      </c>
      <c r="C149" s="136" t="str">
        <f>Chem!C165</f>
        <v>T9-0451</v>
      </c>
      <c r="D149" s="136" t="str">
        <f>Chem!D165</f>
        <v>107.95 DIA</v>
      </c>
      <c r="E149" s="136" t="str">
        <f>Chem!E165</f>
        <v>K80253940 / Date : 25.02.2025</v>
      </c>
      <c r="F149" s="73" t="s">
        <v>57</v>
      </c>
      <c r="G149" s="141" t="s">
        <v>67</v>
      </c>
      <c r="H149" s="74">
        <v>1517</v>
      </c>
      <c r="I149" s="74">
        <v>1724</v>
      </c>
      <c r="J149" s="75">
        <v>1600.26</v>
      </c>
      <c r="K149" s="87" t="str">
        <f>IF(AND(J149&gt;=H149,J149&lt;=I149),"Pass","Fail")</f>
        <v>Pass</v>
      </c>
      <c r="L149" s="51"/>
      <c r="M149" s="112"/>
      <c r="N149" s="50"/>
      <c r="O149" s="87" t="str">
        <f t="shared" ref="O149:O167" si="153">IF(AND(N149&gt;=L149,N149&lt;=M149),"Pass","Fail")</f>
        <v>Pass</v>
      </c>
      <c r="P149" s="36"/>
      <c r="Q149" s="52">
        <f>J149-N149</f>
        <v>1600.26</v>
      </c>
      <c r="R149" s="58">
        <f t="shared" si="152"/>
        <v>-1</v>
      </c>
      <c r="S149" s="115"/>
    </row>
    <row r="150" spans="1:20" ht="28.8" x14ac:dyDescent="0.3">
      <c r="A150" s="119"/>
      <c r="B150" s="119"/>
      <c r="C150" s="119"/>
      <c r="D150" s="119"/>
      <c r="E150" s="119"/>
      <c r="F150" s="73" t="s">
        <v>58</v>
      </c>
      <c r="G150" s="141"/>
      <c r="H150" s="74">
        <v>1310</v>
      </c>
      <c r="I150" s="74"/>
      <c r="J150" s="75">
        <v>1482.83</v>
      </c>
      <c r="K150" s="76" t="str">
        <f>IF(AND(J150&gt;=H150),"Pass","Fail")</f>
        <v>Pass</v>
      </c>
      <c r="L150" s="77"/>
      <c r="M150" s="113"/>
      <c r="N150" s="75"/>
      <c r="O150" s="76" t="str">
        <f t="shared" si="136"/>
        <v>Pass</v>
      </c>
      <c r="P150" s="25"/>
      <c r="Q150" s="78"/>
      <c r="R150" s="79"/>
      <c r="S150" s="138"/>
    </row>
    <row r="151" spans="1:20" x14ac:dyDescent="0.3">
      <c r="A151" s="119"/>
      <c r="B151" s="119"/>
      <c r="C151" s="119"/>
      <c r="D151" s="119"/>
      <c r="E151" s="119"/>
      <c r="F151" s="73" t="s">
        <v>59</v>
      </c>
      <c r="G151" s="141"/>
      <c r="H151" s="74">
        <v>12</v>
      </c>
      <c r="I151" s="74"/>
      <c r="J151" s="75">
        <v>13.98</v>
      </c>
      <c r="K151" s="76" t="str">
        <f t="shared" ref="K151:K152" si="154">IF(AND(J151&gt;=H151),"Pass","Fail")</f>
        <v>Pass</v>
      </c>
      <c r="L151" s="77"/>
      <c r="M151" s="113"/>
      <c r="N151" s="75"/>
      <c r="O151" s="76" t="str">
        <f t="shared" si="136"/>
        <v>Pass</v>
      </c>
      <c r="P151" s="25"/>
      <c r="Q151" s="78"/>
      <c r="R151" s="79"/>
      <c r="S151" s="138"/>
    </row>
    <row r="152" spans="1:20" x14ac:dyDescent="0.3">
      <c r="A152" s="119"/>
      <c r="B152" s="119"/>
      <c r="C152" s="119"/>
      <c r="D152" s="119"/>
      <c r="E152" s="119"/>
      <c r="F152" s="73" t="s">
        <v>60</v>
      </c>
      <c r="G152" s="141"/>
      <c r="H152" s="74">
        <v>35</v>
      </c>
      <c r="I152" s="74"/>
      <c r="J152" s="75">
        <v>50.5</v>
      </c>
      <c r="K152" s="76" t="str">
        <f t="shared" si="154"/>
        <v>Pass</v>
      </c>
      <c r="L152" s="77"/>
      <c r="M152" s="113"/>
      <c r="N152" s="75"/>
      <c r="O152" s="76" t="str">
        <f t="shared" si="136"/>
        <v>Pass</v>
      </c>
      <c r="P152" s="25"/>
      <c r="Q152" s="78"/>
      <c r="R152" s="79"/>
      <c r="S152" s="138"/>
    </row>
    <row r="153" spans="1:20" ht="28.8" x14ac:dyDescent="0.3">
      <c r="A153" s="119"/>
      <c r="B153" s="119"/>
      <c r="C153" s="119"/>
      <c r="D153" s="119"/>
      <c r="E153" s="119"/>
      <c r="F153" s="73" t="s">
        <v>57</v>
      </c>
      <c r="G153" s="141" t="s">
        <v>68</v>
      </c>
      <c r="H153" s="74">
        <v>1517</v>
      </c>
      <c r="I153" s="74">
        <v>1724</v>
      </c>
      <c r="J153" s="75">
        <v>1561.33</v>
      </c>
      <c r="K153" s="76" t="str">
        <f>IF(AND(J153&gt;=H153,J153&lt;=I153),"Pass","Fail")</f>
        <v>Pass</v>
      </c>
      <c r="L153" s="77"/>
      <c r="M153" s="113"/>
      <c r="N153" s="75"/>
      <c r="O153" s="76" t="str">
        <f t="shared" ref="O153:O171" si="155">IF(AND(N153&gt;=L153,N153&lt;=M153),"Pass","Fail")</f>
        <v>Pass</v>
      </c>
      <c r="P153" s="25"/>
      <c r="Q153" s="78"/>
      <c r="R153" s="79"/>
      <c r="S153" s="138"/>
    </row>
    <row r="154" spans="1:20" ht="28.8" x14ac:dyDescent="0.3">
      <c r="A154" s="119"/>
      <c r="B154" s="119"/>
      <c r="C154" s="119"/>
      <c r="D154" s="119"/>
      <c r="E154" s="119"/>
      <c r="F154" s="73" t="s">
        <v>58</v>
      </c>
      <c r="G154" s="141"/>
      <c r="H154" s="74">
        <v>1310</v>
      </c>
      <c r="I154" s="74"/>
      <c r="J154" s="75">
        <v>1440.99</v>
      </c>
      <c r="K154" s="76" t="str">
        <f>IF(AND(J154&gt;=H154),"Pass","Fail")</f>
        <v>Pass</v>
      </c>
      <c r="L154" s="77"/>
      <c r="M154" s="113"/>
      <c r="N154" s="75"/>
      <c r="O154" s="76" t="str">
        <f t="shared" si="141"/>
        <v>Pass</v>
      </c>
      <c r="P154" s="25"/>
      <c r="Q154" s="78">
        <f>J154-N154</f>
        <v>1440.99</v>
      </c>
      <c r="R154" s="79">
        <f t="shared" ref="R154:R155" si="156">((N154 - J154) / J154)</f>
        <v>-1</v>
      </c>
      <c r="S154" s="138"/>
    </row>
    <row r="155" spans="1:20" x14ac:dyDescent="0.3">
      <c r="A155" s="119"/>
      <c r="B155" s="119"/>
      <c r="C155" s="119"/>
      <c r="D155" s="119"/>
      <c r="E155" s="119"/>
      <c r="F155" s="73" t="s">
        <v>59</v>
      </c>
      <c r="G155" s="141"/>
      <c r="H155" s="74">
        <v>9</v>
      </c>
      <c r="I155" s="74"/>
      <c r="J155" s="75">
        <v>9.32</v>
      </c>
      <c r="K155" s="76" t="str">
        <f>IF(AND(J155&gt;=H155),"Pass","Fail")</f>
        <v>Pass</v>
      </c>
      <c r="L155" s="77"/>
      <c r="M155" s="113"/>
      <c r="N155" s="75"/>
      <c r="O155" s="76" t="str">
        <f t="shared" si="141"/>
        <v>Pass</v>
      </c>
      <c r="P155" s="25"/>
      <c r="Q155" s="78">
        <f t="shared" ref="Q155" si="157">J155-N155</f>
        <v>9.32</v>
      </c>
      <c r="R155" s="79">
        <f t="shared" si="156"/>
        <v>-1</v>
      </c>
      <c r="S155" s="138"/>
      <c r="T155" s="29" t="s">
        <v>46</v>
      </c>
    </row>
    <row r="156" spans="1:20" x14ac:dyDescent="0.3">
      <c r="A156" s="119"/>
      <c r="B156" s="119"/>
      <c r="C156" s="119"/>
      <c r="D156" s="119"/>
      <c r="E156" s="119"/>
      <c r="F156" s="73" t="s">
        <v>60</v>
      </c>
      <c r="G156" s="141"/>
      <c r="H156" s="74">
        <v>30</v>
      </c>
      <c r="I156" s="74"/>
      <c r="J156" s="75">
        <v>39.78</v>
      </c>
      <c r="K156" s="76" t="str">
        <f t="shared" ref="K156:K157" si="158">IF(AND(J156&gt;=H156),"Pass","Fail")</f>
        <v>Pass</v>
      </c>
      <c r="L156" s="77"/>
      <c r="M156" s="113"/>
      <c r="N156" s="75"/>
      <c r="O156" s="76" t="str">
        <f t="shared" si="141"/>
        <v>Pass</v>
      </c>
      <c r="P156" s="25"/>
      <c r="Q156" s="78"/>
      <c r="R156" s="79"/>
      <c r="S156" s="138"/>
      <c r="T156" s="29"/>
    </row>
    <row r="157" spans="1:20" x14ac:dyDescent="0.3">
      <c r="A157" s="120"/>
      <c r="B157" s="120"/>
      <c r="C157" s="120"/>
      <c r="D157" s="120"/>
      <c r="E157" s="120"/>
      <c r="F157" s="80" t="s">
        <v>60</v>
      </c>
      <c r="G157" s="80" t="s">
        <v>69</v>
      </c>
      <c r="H157" s="81">
        <v>73.599999999999994</v>
      </c>
      <c r="I157" s="81"/>
      <c r="J157" s="82">
        <v>87.7</v>
      </c>
      <c r="K157" s="76" t="str">
        <f t="shared" si="158"/>
        <v>Pass</v>
      </c>
      <c r="L157" s="83"/>
      <c r="M157" s="140"/>
      <c r="N157" s="82"/>
      <c r="O157" s="76" t="str">
        <f t="shared" si="141"/>
        <v>Pass</v>
      </c>
      <c r="P157" s="84"/>
      <c r="Q157" s="85">
        <f t="shared" ref="Q157" si="159">J157-N157</f>
        <v>87.7</v>
      </c>
      <c r="R157" s="86">
        <f t="shared" ref="R157:R158" si="160">((N157 - J157) / J157)</f>
        <v>-1</v>
      </c>
      <c r="S157" s="139"/>
      <c r="T157" s="43">
        <f>AVERAGE(R149:R157)</f>
        <v>-1</v>
      </c>
    </row>
    <row r="158" spans="1:20" ht="28.8" x14ac:dyDescent="0.3">
      <c r="A158" s="136">
        <f>Chem!A175</f>
        <v>18</v>
      </c>
      <c r="B158" s="136">
        <f>Chem!B175</f>
        <v>800095</v>
      </c>
      <c r="C158" s="136" t="str">
        <f>Chem!C175</f>
        <v>T7-4312</v>
      </c>
      <c r="D158" s="136" t="str">
        <f>Chem!D175</f>
        <v>107.95 DIA</v>
      </c>
      <c r="E158" s="136" t="str">
        <f>Chem!E175</f>
        <v>K80253947 / Date : 25.02.2025</v>
      </c>
      <c r="F158" s="73" t="s">
        <v>57</v>
      </c>
      <c r="G158" s="141" t="s">
        <v>67</v>
      </c>
      <c r="H158" s="74">
        <v>1517</v>
      </c>
      <c r="I158" s="74">
        <v>1724</v>
      </c>
      <c r="J158" s="75">
        <v>1593.44</v>
      </c>
      <c r="K158" s="87" t="str">
        <f t="shared" ref="K158" si="161">IF(AND(J158&gt;=H158,J158&lt;=I158),"Pass","Fail")</f>
        <v>Pass</v>
      </c>
      <c r="L158" s="51"/>
      <c r="M158" s="112"/>
      <c r="N158" s="50"/>
      <c r="O158" s="87" t="str">
        <f t="shared" si="153"/>
        <v>Pass</v>
      </c>
      <c r="P158" s="36"/>
      <c r="Q158" s="52">
        <f>J158-N158</f>
        <v>1593.44</v>
      </c>
      <c r="R158" s="58">
        <f t="shared" si="160"/>
        <v>-1</v>
      </c>
      <c r="S158" s="115"/>
    </row>
    <row r="159" spans="1:20" ht="28.8" x14ac:dyDescent="0.3">
      <c r="A159" s="119"/>
      <c r="B159" s="119"/>
      <c r="C159" s="119"/>
      <c r="D159" s="119"/>
      <c r="E159" s="119"/>
      <c r="F159" s="73" t="s">
        <v>58</v>
      </c>
      <c r="G159" s="141"/>
      <c r="H159" s="74">
        <v>1310</v>
      </c>
      <c r="I159" s="74"/>
      <c r="J159" s="75">
        <v>1469.1</v>
      </c>
      <c r="K159" s="76" t="str">
        <f t="shared" ref="K159" si="162">IF(AND(J159&gt;=H159),"Pass","Fail")</f>
        <v>Pass</v>
      </c>
      <c r="L159" s="77"/>
      <c r="M159" s="113"/>
      <c r="N159" s="75"/>
      <c r="O159" s="76" t="str">
        <f t="shared" si="136"/>
        <v>Pass</v>
      </c>
      <c r="P159" s="25"/>
      <c r="Q159" s="78"/>
      <c r="R159" s="79"/>
      <c r="S159" s="138"/>
    </row>
    <row r="160" spans="1:20" x14ac:dyDescent="0.3">
      <c r="A160" s="119"/>
      <c r="B160" s="119"/>
      <c r="C160" s="119"/>
      <c r="D160" s="119"/>
      <c r="E160" s="119"/>
      <c r="F160" s="73" t="s">
        <v>59</v>
      </c>
      <c r="G160" s="141"/>
      <c r="H160" s="74">
        <v>12</v>
      </c>
      <c r="I160" s="74"/>
      <c r="J160" s="75">
        <v>14.37</v>
      </c>
      <c r="K160" s="76" t="str">
        <f t="shared" si="135"/>
        <v>Pass</v>
      </c>
      <c r="L160" s="77"/>
      <c r="M160" s="113"/>
      <c r="N160" s="75"/>
      <c r="O160" s="76" t="str">
        <f t="shared" si="136"/>
        <v>Pass</v>
      </c>
      <c r="P160" s="25"/>
      <c r="Q160" s="78"/>
      <c r="R160" s="79"/>
      <c r="S160" s="138"/>
    </row>
    <row r="161" spans="1:20" x14ac:dyDescent="0.3">
      <c r="A161" s="119"/>
      <c r="B161" s="119"/>
      <c r="C161" s="119"/>
      <c r="D161" s="119"/>
      <c r="E161" s="119"/>
      <c r="F161" s="73" t="s">
        <v>60</v>
      </c>
      <c r="G161" s="141"/>
      <c r="H161" s="74">
        <v>35</v>
      </c>
      <c r="I161" s="74"/>
      <c r="J161" s="75">
        <v>50.45</v>
      </c>
      <c r="K161" s="76" t="str">
        <f t="shared" si="135"/>
        <v>Pass</v>
      </c>
      <c r="L161" s="77"/>
      <c r="M161" s="113"/>
      <c r="N161" s="75"/>
      <c r="O161" s="76" t="str">
        <f t="shared" si="136"/>
        <v>Pass</v>
      </c>
      <c r="P161" s="25"/>
      <c r="Q161" s="78"/>
      <c r="R161" s="79"/>
      <c r="S161" s="138"/>
    </row>
    <row r="162" spans="1:20" ht="28.8" x14ac:dyDescent="0.3">
      <c r="A162" s="119"/>
      <c r="B162" s="119"/>
      <c r="C162" s="119"/>
      <c r="D162" s="119"/>
      <c r="E162" s="119"/>
      <c r="F162" s="73" t="s">
        <v>57</v>
      </c>
      <c r="G162" s="141" t="s">
        <v>68</v>
      </c>
      <c r="H162" s="74">
        <v>1517</v>
      </c>
      <c r="I162" s="74">
        <v>1724</v>
      </c>
      <c r="J162" s="75">
        <v>1598.93</v>
      </c>
      <c r="K162" s="76" t="str">
        <f t="shared" ref="K162:K164" si="163">IF(AND(J162&gt;=H162),"Pass","Fail")</f>
        <v>Pass</v>
      </c>
      <c r="L162" s="77"/>
      <c r="M162" s="113"/>
      <c r="N162" s="75"/>
      <c r="O162" s="76" t="str">
        <f t="shared" si="155"/>
        <v>Pass</v>
      </c>
      <c r="P162" s="25"/>
      <c r="Q162" s="78"/>
      <c r="R162" s="79"/>
      <c r="S162" s="138"/>
    </row>
    <row r="163" spans="1:20" ht="28.8" x14ac:dyDescent="0.3">
      <c r="A163" s="119"/>
      <c r="B163" s="119"/>
      <c r="C163" s="119"/>
      <c r="D163" s="119"/>
      <c r="E163" s="119"/>
      <c r="F163" s="73" t="s">
        <v>58</v>
      </c>
      <c r="G163" s="141"/>
      <c r="H163" s="74">
        <v>1310</v>
      </c>
      <c r="I163" s="74"/>
      <c r="J163" s="75">
        <v>1439.12</v>
      </c>
      <c r="K163" s="76" t="str">
        <f t="shared" si="163"/>
        <v>Pass</v>
      </c>
      <c r="L163" s="77"/>
      <c r="M163" s="113"/>
      <c r="N163" s="75"/>
      <c r="O163" s="76" t="str">
        <f t="shared" si="141"/>
        <v>Pass</v>
      </c>
      <c r="P163" s="25"/>
      <c r="Q163" s="78">
        <f>J163-N163</f>
        <v>1439.12</v>
      </c>
      <c r="R163" s="79">
        <f t="shared" ref="R163:R164" si="164">((N163 - J163) / J163)</f>
        <v>-1</v>
      </c>
      <c r="S163" s="138"/>
    </row>
    <row r="164" spans="1:20" x14ac:dyDescent="0.3">
      <c r="A164" s="119"/>
      <c r="B164" s="119"/>
      <c r="C164" s="119"/>
      <c r="D164" s="119"/>
      <c r="E164" s="119"/>
      <c r="F164" s="73" t="s">
        <v>59</v>
      </c>
      <c r="G164" s="141"/>
      <c r="H164" s="74">
        <v>9</v>
      </c>
      <c r="I164" s="74"/>
      <c r="J164" s="75">
        <v>12.2</v>
      </c>
      <c r="K164" s="76" t="str">
        <f t="shared" si="163"/>
        <v>Pass</v>
      </c>
      <c r="L164" s="77"/>
      <c r="M164" s="113"/>
      <c r="N164" s="75"/>
      <c r="O164" s="76" t="str">
        <f t="shared" si="141"/>
        <v>Pass</v>
      </c>
      <c r="P164" s="25"/>
      <c r="Q164" s="78">
        <f t="shared" ref="Q164" si="165">J164-N164</f>
        <v>12.2</v>
      </c>
      <c r="R164" s="79">
        <f t="shared" si="164"/>
        <v>-1</v>
      </c>
      <c r="S164" s="138"/>
      <c r="T164" s="29" t="s">
        <v>46</v>
      </c>
    </row>
    <row r="165" spans="1:20" x14ac:dyDescent="0.3">
      <c r="A165" s="119"/>
      <c r="B165" s="119"/>
      <c r="C165" s="119"/>
      <c r="D165" s="119"/>
      <c r="E165" s="119"/>
      <c r="F165" s="73" t="s">
        <v>60</v>
      </c>
      <c r="G165" s="141"/>
      <c r="H165" s="74">
        <v>30</v>
      </c>
      <c r="I165" s="74"/>
      <c r="J165" s="75">
        <v>42.73</v>
      </c>
      <c r="K165" s="76" t="str">
        <f t="shared" si="138"/>
        <v>Pass</v>
      </c>
      <c r="L165" s="77"/>
      <c r="M165" s="113"/>
      <c r="N165" s="75"/>
      <c r="O165" s="76" t="str">
        <f t="shared" si="141"/>
        <v>Pass</v>
      </c>
      <c r="P165" s="25"/>
      <c r="Q165" s="78"/>
      <c r="R165" s="79"/>
      <c r="S165" s="138"/>
      <c r="T165" s="29"/>
    </row>
    <row r="166" spans="1:20" x14ac:dyDescent="0.3">
      <c r="A166" s="120"/>
      <c r="B166" s="120"/>
      <c r="C166" s="120"/>
      <c r="D166" s="120"/>
      <c r="E166" s="120"/>
      <c r="F166" s="80" t="s">
        <v>60</v>
      </c>
      <c r="G166" s="80" t="s">
        <v>69</v>
      </c>
      <c r="H166" s="81">
        <v>73.599999999999994</v>
      </c>
      <c r="I166" s="81"/>
      <c r="J166" s="82">
        <v>74.239999999999995</v>
      </c>
      <c r="K166" s="76" t="str">
        <f t="shared" si="138"/>
        <v>Pass</v>
      </c>
      <c r="L166" s="83"/>
      <c r="M166" s="140"/>
      <c r="N166" s="82"/>
      <c r="O166" s="76" t="str">
        <f t="shared" si="141"/>
        <v>Pass</v>
      </c>
      <c r="P166" s="84"/>
      <c r="Q166" s="85">
        <f t="shared" ref="Q166" si="166">J166-N166</f>
        <v>74.239999999999995</v>
      </c>
      <c r="R166" s="86">
        <f t="shared" ref="R166:R171" si="167">((N166 - J166) / J166)</f>
        <v>-1</v>
      </c>
      <c r="S166" s="139"/>
      <c r="T166" s="43">
        <f>AVERAGE(R158:R166)</f>
        <v>-1</v>
      </c>
    </row>
    <row r="167" spans="1:20" ht="28.8" x14ac:dyDescent="0.3">
      <c r="A167" s="136">
        <f>Chem!A185</f>
        <v>19</v>
      </c>
      <c r="B167" s="136">
        <f>Chem!B185</f>
        <v>800097</v>
      </c>
      <c r="C167" s="136" t="str">
        <f>Chem!C185</f>
        <v>T7-4313</v>
      </c>
      <c r="D167" s="136" t="str">
        <f>Chem!D185</f>
        <v>107.95 DIA</v>
      </c>
      <c r="E167" s="136" t="str">
        <f>Chem!E185</f>
        <v>K80253938 / Date : 25.02.2025</v>
      </c>
      <c r="F167" s="73" t="s">
        <v>57</v>
      </c>
      <c r="G167" s="141" t="s">
        <v>67</v>
      </c>
      <c r="H167" s="74">
        <v>1517</v>
      </c>
      <c r="I167" s="74">
        <v>1724</v>
      </c>
      <c r="J167" s="75">
        <v>1617.98</v>
      </c>
      <c r="K167" s="76" t="str">
        <f t="shared" ref="K167:K168" si="168">IF(AND(J167&gt;=H167),"Pass","Fail")</f>
        <v>Pass</v>
      </c>
      <c r="L167" s="51"/>
      <c r="M167" s="112"/>
      <c r="N167" s="50"/>
      <c r="O167" s="87" t="str">
        <f t="shared" si="153"/>
        <v>Pass</v>
      </c>
      <c r="P167" s="36"/>
      <c r="Q167" s="52">
        <f t="shared" ref="Q167:Q172" si="169">J167-N167</f>
        <v>1617.98</v>
      </c>
      <c r="R167" s="58">
        <f t="shared" si="167"/>
        <v>-1</v>
      </c>
      <c r="S167" s="115"/>
    </row>
    <row r="168" spans="1:20" ht="28.8" x14ac:dyDescent="0.3">
      <c r="A168" s="119"/>
      <c r="B168" s="119"/>
      <c r="C168" s="119"/>
      <c r="D168" s="119"/>
      <c r="E168" s="119"/>
      <c r="F168" s="73" t="s">
        <v>58</v>
      </c>
      <c r="G168" s="141"/>
      <c r="H168" s="74">
        <v>1310</v>
      </c>
      <c r="I168" s="74"/>
      <c r="J168" s="75">
        <v>1517.66</v>
      </c>
      <c r="K168" s="76" t="str">
        <f t="shared" si="168"/>
        <v>Pass</v>
      </c>
      <c r="L168" s="77"/>
      <c r="M168" s="113"/>
      <c r="N168" s="75"/>
      <c r="O168" s="76" t="str">
        <f t="shared" si="136"/>
        <v>Pass</v>
      </c>
      <c r="P168" s="25"/>
      <c r="Q168" s="78">
        <f t="shared" si="169"/>
        <v>1517.66</v>
      </c>
      <c r="R168" s="79">
        <f t="shared" si="167"/>
        <v>-1</v>
      </c>
      <c r="S168" s="138"/>
    </row>
    <row r="169" spans="1:20" x14ac:dyDescent="0.3">
      <c r="A169" s="119"/>
      <c r="B169" s="119"/>
      <c r="C169" s="119"/>
      <c r="D169" s="119"/>
      <c r="E169" s="119"/>
      <c r="F169" s="73" t="s">
        <v>59</v>
      </c>
      <c r="G169" s="141"/>
      <c r="H169" s="74">
        <v>12</v>
      </c>
      <c r="I169" s="74"/>
      <c r="J169" s="75">
        <v>13.23</v>
      </c>
      <c r="K169" s="76" t="str">
        <f t="shared" si="135"/>
        <v>Pass</v>
      </c>
      <c r="L169" s="77"/>
      <c r="M169" s="113"/>
      <c r="N169" s="75"/>
      <c r="O169" s="76" t="str">
        <f t="shared" si="136"/>
        <v>Pass</v>
      </c>
      <c r="P169" s="25"/>
      <c r="Q169" s="78">
        <f t="shared" si="169"/>
        <v>13.23</v>
      </c>
      <c r="R169" s="79">
        <f t="shared" si="167"/>
        <v>-1</v>
      </c>
      <c r="S169" s="138"/>
    </row>
    <row r="170" spans="1:20" x14ac:dyDescent="0.3">
      <c r="A170" s="119"/>
      <c r="B170" s="119"/>
      <c r="C170" s="119"/>
      <c r="D170" s="119"/>
      <c r="E170" s="119"/>
      <c r="F170" s="73" t="s">
        <v>60</v>
      </c>
      <c r="G170" s="141"/>
      <c r="H170" s="74">
        <v>35</v>
      </c>
      <c r="I170" s="74"/>
      <c r="J170" s="75">
        <v>49.87</v>
      </c>
      <c r="K170" s="76" t="str">
        <f t="shared" si="135"/>
        <v>Pass</v>
      </c>
      <c r="L170" s="77"/>
      <c r="M170" s="113"/>
      <c r="N170" s="75"/>
      <c r="O170" s="76" t="str">
        <f t="shared" si="136"/>
        <v>Pass</v>
      </c>
      <c r="P170" s="25"/>
      <c r="Q170" s="78">
        <f t="shared" si="169"/>
        <v>49.87</v>
      </c>
      <c r="R170" s="79">
        <f t="shared" si="167"/>
        <v>-1</v>
      </c>
      <c r="S170" s="138"/>
    </row>
    <row r="171" spans="1:20" ht="28.8" x14ac:dyDescent="0.3">
      <c r="A171" s="119"/>
      <c r="B171" s="119"/>
      <c r="C171" s="119"/>
      <c r="D171" s="119"/>
      <c r="E171" s="119"/>
      <c r="F171" s="73" t="s">
        <v>57</v>
      </c>
      <c r="G171" s="141" t="s">
        <v>68</v>
      </c>
      <c r="H171" s="74">
        <v>1517</v>
      </c>
      <c r="I171" s="74">
        <v>1724</v>
      </c>
      <c r="J171" s="75">
        <v>1600.51</v>
      </c>
      <c r="K171" s="76" t="str">
        <f t="shared" ref="K171" si="170">IF(AND(J171&gt;=H171,J171&lt;=I171),"Pass","Fail")</f>
        <v>Pass</v>
      </c>
      <c r="L171" s="77"/>
      <c r="M171" s="113"/>
      <c r="N171" s="75"/>
      <c r="O171" s="76" t="str">
        <f t="shared" si="155"/>
        <v>Pass</v>
      </c>
      <c r="P171" s="25"/>
      <c r="Q171" s="78">
        <f t="shared" si="169"/>
        <v>1600.51</v>
      </c>
      <c r="R171" s="79">
        <f t="shared" si="167"/>
        <v>-1</v>
      </c>
      <c r="S171" s="138"/>
    </row>
    <row r="172" spans="1:20" ht="28.8" x14ac:dyDescent="0.3">
      <c r="A172" s="119"/>
      <c r="B172" s="119"/>
      <c r="C172" s="119"/>
      <c r="D172" s="119"/>
      <c r="E172" s="119"/>
      <c r="F172" s="73" t="s">
        <v>58</v>
      </c>
      <c r="G172" s="141"/>
      <c r="H172" s="74">
        <v>1310</v>
      </c>
      <c r="I172" s="74"/>
      <c r="J172" s="75">
        <v>1450.13</v>
      </c>
      <c r="K172" s="76" t="str">
        <f t="shared" ref="K172:K173" si="171">IF(AND(J172&gt;=H172),"Pass","Fail")</f>
        <v>Pass</v>
      </c>
      <c r="L172" s="77"/>
      <c r="M172" s="113"/>
      <c r="N172" s="75"/>
      <c r="O172" s="76" t="str">
        <f t="shared" si="141"/>
        <v>Pass</v>
      </c>
      <c r="P172" s="25"/>
      <c r="Q172" s="78">
        <f t="shared" si="169"/>
        <v>1450.13</v>
      </c>
      <c r="R172" s="79">
        <f t="shared" ref="R172:R174" si="172">((N172 - J172) / J172)</f>
        <v>-1</v>
      </c>
      <c r="S172" s="138"/>
    </row>
    <row r="173" spans="1:20" x14ac:dyDescent="0.3">
      <c r="A173" s="119"/>
      <c r="B173" s="119"/>
      <c r="C173" s="119"/>
      <c r="D173" s="119"/>
      <c r="E173" s="119"/>
      <c r="F173" s="73" t="s">
        <v>59</v>
      </c>
      <c r="G173" s="141"/>
      <c r="H173" s="74">
        <v>9</v>
      </c>
      <c r="I173" s="74"/>
      <c r="J173" s="75">
        <v>11.48</v>
      </c>
      <c r="K173" s="76" t="str">
        <f t="shared" si="171"/>
        <v>Pass</v>
      </c>
      <c r="L173" s="77"/>
      <c r="M173" s="113"/>
      <c r="N173" s="75"/>
      <c r="O173" s="76" t="str">
        <f t="shared" si="141"/>
        <v>Pass</v>
      </c>
      <c r="P173" s="25"/>
      <c r="Q173" s="78">
        <f t="shared" ref="Q173:Q174" si="173">J173-N173</f>
        <v>11.48</v>
      </c>
      <c r="R173" s="79">
        <f t="shared" si="172"/>
        <v>-1</v>
      </c>
      <c r="S173" s="138"/>
      <c r="T173" s="29" t="s">
        <v>46</v>
      </c>
    </row>
    <row r="174" spans="1:20" x14ac:dyDescent="0.3">
      <c r="A174" s="119"/>
      <c r="B174" s="119"/>
      <c r="C174" s="119"/>
      <c r="D174" s="119"/>
      <c r="E174" s="119"/>
      <c r="F174" s="73" t="s">
        <v>60</v>
      </c>
      <c r="G174" s="141"/>
      <c r="H174" s="74">
        <v>30</v>
      </c>
      <c r="I174" s="74"/>
      <c r="J174" s="75">
        <v>42.84</v>
      </c>
      <c r="K174" s="76" t="str">
        <f t="shared" si="138"/>
        <v>Pass</v>
      </c>
      <c r="L174" s="77"/>
      <c r="M174" s="113"/>
      <c r="N174" s="75"/>
      <c r="O174" s="76" t="str">
        <f t="shared" si="141"/>
        <v>Pass</v>
      </c>
      <c r="P174" s="25"/>
      <c r="Q174" s="78">
        <f t="shared" si="173"/>
        <v>42.84</v>
      </c>
      <c r="R174" s="79">
        <f t="shared" si="172"/>
        <v>-1</v>
      </c>
      <c r="S174" s="138"/>
      <c r="T174" s="29"/>
    </row>
    <row r="175" spans="1:20" x14ac:dyDescent="0.3">
      <c r="A175" s="120"/>
      <c r="B175" s="120"/>
      <c r="C175" s="120"/>
      <c r="D175" s="120"/>
      <c r="E175" s="120"/>
      <c r="F175" s="80" t="s">
        <v>60</v>
      </c>
      <c r="G175" s="80" t="s">
        <v>69</v>
      </c>
      <c r="H175" s="81">
        <v>73.599999999999994</v>
      </c>
      <c r="I175" s="81"/>
      <c r="J175" s="82">
        <v>99.3</v>
      </c>
      <c r="K175" s="76" t="str">
        <f t="shared" si="138"/>
        <v>Pass</v>
      </c>
      <c r="L175" s="83"/>
      <c r="M175" s="140"/>
      <c r="N175" s="82"/>
      <c r="O175" s="76" t="str">
        <f t="shared" si="141"/>
        <v>Pass</v>
      </c>
      <c r="P175" s="84"/>
      <c r="Q175" s="85">
        <f t="shared" ref="Q175" si="174">J175-N175</f>
        <v>99.3</v>
      </c>
      <c r="R175" s="86">
        <f t="shared" ref="R175" si="175">((N175 - J175) / J175)</f>
        <v>-1</v>
      </c>
      <c r="S175" s="139"/>
      <c r="T175" s="43">
        <f>AVERAGE(R167:R175)</f>
        <v>-1</v>
      </c>
    </row>
  </sheetData>
  <mergeCells count="180">
    <mergeCell ref="G158:G161"/>
    <mergeCell ref="M158:M166"/>
    <mergeCell ref="S158:S166"/>
    <mergeCell ref="G162:G165"/>
    <mergeCell ref="A167:A175"/>
    <mergeCell ref="B167:B175"/>
    <mergeCell ref="C167:C175"/>
    <mergeCell ref="D167:D175"/>
    <mergeCell ref="E167:E175"/>
    <mergeCell ref="G167:G170"/>
    <mergeCell ref="M167:M175"/>
    <mergeCell ref="S167:S175"/>
    <mergeCell ref="G171:G174"/>
    <mergeCell ref="A158:A166"/>
    <mergeCell ref="B158:B166"/>
    <mergeCell ref="C158:C166"/>
    <mergeCell ref="D158:D166"/>
    <mergeCell ref="E158:E166"/>
    <mergeCell ref="G140:G143"/>
    <mergeCell ref="M140:M148"/>
    <mergeCell ref="S140:S148"/>
    <mergeCell ref="G144:G147"/>
    <mergeCell ref="A149:A157"/>
    <mergeCell ref="B149:B157"/>
    <mergeCell ref="C149:C157"/>
    <mergeCell ref="D149:D157"/>
    <mergeCell ref="E149:E157"/>
    <mergeCell ref="G149:G152"/>
    <mergeCell ref="M149:M157"/>
    <mergeCell ref="S149:S157"/>
    <mergeCell ref="G153:G156"/>
    <mergeCell ref="A140:A148"/>
    <mergeCell ref="B140:B148"/>
    <mergeCell ref="C140:C148"/>
    <mergeCell ref="D140:D148"/>
    <mergeCell ref="E140:E148"/>
    <mergeCell ref="G122:G125"/>
    <mergeCell ref="M122:M130"/>
    <mergeCell ref="S122:S130"/>
    <mergeCell ref="G126:G129"/>
    <mergeCell ref="A131:A139"/>
    <mergeCell ref="B131:B139"/>
    <mergeCell ref="C131:C139"/>
    <mergeCell ref="D131:D139"/>
    <mergeCell ref="E131:E139"/>
    <mergeCell ref="G131:G134"/>
    <mergeCell ref="M131:M139"/>
    <mergeCell ref="S131:S139"/>
    <mergeCell ref="G135:G138"/>
    <mergeCell ref="A122:A130"/>
    <mergeCell ref="B122:B130"/>
    <mergeCell ref="C122:C130"/>
    <mergeCell ref="D122:D130"/>
    <mergeCell ref="E122:E130"/>
    <mergeCell ref="G104:G107"/>
    <mergeCell ref="M104:M112"/>
    <mergeCell ref="S104:S112"/>
    <mergeCell ref="G108:G111"/>
    <mergeCell ref="A113:A121"/>
    <mergeCell ref="B113:B121"/>
    <mergeCell ref="C113:C121"/>
    <mergeCell ref="D113:D121"/>
    <mergeCell ref="E113:E121"/>
    <mergeCell ref="G113:G116"/>
    <mergeCell ref="M113:M121"/>
    <mergeCell ref="S113:S121"/>
    <mergeCell ref="G117:G120"/>
    <mergeCell ref="A104:A112"/>
    <mergeCell ref="B104:B112"/>
    <mergeCell ref="C104:C112"/>
    <mergeCell ref="D104:D112"/>
    <mergeCell ref="E104:E112"/>
    <mergeCell ref="G86:G89"/>
    <mergeCell ref="M86:M94"/>
    <mergeCell ref="S86:S94"/>
    <mergeCell ref="G90:G93"/>
    <mergeCell ref="A95:A103"/>
    <mergeCell ref="B95:B103"/>
    <mergeCell ref="C95:C103"/>
    <mergeCell ref="D95:D103"/>
    <mergeCell ref="E95:E103"/>
    <mergeCell ref="G95:G98"/>
    <mergeCell ref="M95:M103"/>
    <mergeCell ref="S95:S103"/>
    <mergeCell ref="G99:G102"/>
    <mergeCell ref="A86:A94"/>
    <mergeCell ref="B86:B94"/>
    <mergeCell ref="C86:C94"/>
    <mergeCell ref="D86:D94"/>
    <mergeCell ref="E86:E94"/>
    <mergeCell ref="G68:G71"/>
    <mergeCell ref="M68:M76"/>
    <mergeCell ref="S68:S76"/>
    <mergeCell ref="G72:G75"/>
    <mergeCell ref="A77:A85"/>
    <mergeCell ref="B77:B85"/>
    <mergeCell ref="C77:C85"/>
    <mergeCell ref="D77:D85"/>
    <mergeCell ref="E77:E85"/>
    <mergeCell ref="G77:G80"/>
    <mergeCell ref="M77:M85"/>
    <mergeCell ref="S77:S85"/>
    <mergeCell ref="G81:G84"/>
    <mergeCell ref="A68:A76"/>
    <mergeCell ref="B68:B76"/>
    <mergeCell ref="C68:C76"/>
    <mergeCell ref="D68:D76"/>
    <mergeCell ref="E68:E76"/>
    <mergeCell ref="G50:G53"/>
    <mergeCell ref="M50:M58"/>
    <mergeCell ref="S50:S58"/>
    <mergeCell ref="G54:G57"/>
    <mergeCell ref="A59:A67"/>
    <mergeCell ref="B59:B67"/>
    <mergeCell ref="C59:C67"/>
    <mergeCell ref="D59:D67"/>
    <mergeCell ref="E59:E67"/>
    <mergeCell ref="G59:G62"/>
    <mergeCell ref="M59:M67"/>
    <mergeCell ref="S59:S67"/>
    <mergeCell ref="G63:G66"/>
    <mergeCell ref="A50:A58"/>
    <mergeCell ref="B50:B58"/>
    <mergeCell ref="C50:C58"/>
    <mergeCell ref="D50:D58"/>
    <mergeCell ref="E50:E58"/>
    <mergeCell ref="S32:S40"/>
    <mergeCell ref="G36:G39"/>
    <mergeCell ref="A41:A49"/>
    <mergeCell ref="B41:B49"/>
    <mergeCell ref="C41:C49"/>
    <mergeCell ref="D41:D49"/>
    <mergeCell ref="E41:E49"/>
    <mergeCell ref="G41:G44"/>
    <mergeCell ref="M41:M49"/>
    <mergeCell ref="S41:S49"/>
    <mergeCell ref="G45:G48"/>
    <mergeCell ref="A32:A40"/>
    <mergeCell ref="B32:B40"/>
    <mergeCell ref="C32:C40"/>
    <mergeCell ref="D32:D40"/>
    <mergeCell ref="E32:E40"/>
    <mergeCell ref="G32:G35"/>
    <mergeCell ref="M32:M40"/>
    <mergeCell ref="S14:S22"/>
    <mergeCell ref="G18:G21"/>
    <mergeCell ref="A23:A31"/>
    <mergeCell ref="B23:B31"/>
    <mergeCell ref="C23:C31"/>
    <mergeCell ref="D23:D31"/>
    <mergeCell ref="E23:E31"/>
    <mergeCell ref="G23:G26"/>
    <mergeCell ref="M23:M31"/>
    <mergeCell ref="S23:S31"/>
    <mergeCell ref="G27:G30"/>
    <mergeCell ref="M14:M22"/>
    <mergeCell ref="A3:A4"/>
    <mergeCell ref="A5:A13"/>
    <mergeCell ref="A14:A22"/>
    <mergeCell ref="B14:B22"/>
    <mergeCell ref="C14:C22"/>
    <mergeCell ref="Q2:S3"/>
    <mergeCell ref="B3:B4"/>
    <mergeCell ref="C3:C4"/>
    <mergeCell ref="D3:D4"/>
    <mergeCell ref="J3:K3"/>
    <mergeCell ref="N3:O3"/>
    <mergeCell ref="E3:E4"/>
    <mergeCell ref="M3:M4"/>
    <mergeCell ref="D5:D13"/>
    <mergeCell ref="S5:S13"/>
    <mergeCell ref="B5:B13"/>
    <mergeCell ref="C5:C13"/>
    <mergeCell ref="E5:E13"/>
    <mergeCell ref="M5:M13"/>
    <mergeCell ref="G5:G8"/>
    <mergeCell ref="G9:G12"/>
    <mergeCell ref="D14:D22"/>
    <mergeCell ref="E14:E22"/>
    <mergeCell ref="G14:G17"/>
  </mergeCells>
  <conditionalFormatting sqref="K5:K175 O5:O175">
    <cfRule type="containsText" dxfId="7" priority="1" operator="containsText" text="Fail">
      <formula>NOT(ISERROR(SEARCH("Fail",K5)))</formula>
    </cfRule>
    <cfRule type="containsText" dxfId="6" priority="2" operator="containsText" text="Pass">
      <formula>NOT(ISERROR(SEARCH("Pass",K5)))</formula>
    </cfRule>
  </conditionalFormatting>
  <conditionalFormatting sqref="R5:R175">
    <cfRule type="cellIs" dxfId="5" priority="3" operator="between">
      <formula>-10%</formula>
      <formula>-19.9%</formula>
    </cfRule>
    <cfRule type="cellIs" dxfId="4" priority="4" operator="lessThan">
      <formula>-20%</formula>
    </cfRule>
    <cfRule type="cellIs" dxfId="3" priority="5" operator="between">
      <formula>10%</formula>
      <formula>19.9%</formula>
    </cfRule>
    <cfRule type="cellIs" dxfId="2" priority="6" operator="greaterThan">
      <formula>20%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selection activeCell="F8" sqref="F8"/>
    </sheetView>
  </sheetViews>
  <sheetFormatPr defaultRowHeight="14.4" x14ac:dyDescent="0.3"/>
  <cols>
    <col min="2" max="2" width="8.6640625" bestFit="1" customWidth="1"/>
    <col min="3" max="3" width="9.44140625" bestFit="1" customWidth="1"/>
    <col min="4" max="4" width="10.109375" bestFit="1" customWidth="1"/>
    <col min="5" max="5" width="27.109375" bestFit="1" customWidth="1"/>
    <col min="6" max="6" width="30" bestFit="1" customWidth="1"/>
    <col min="7" max="7" width="12" bestFit="1" customWidth="1"/>
    <col min="8" max="8" width="17.109375" customWidth="1"/>
    <col min="9" max="9" width="12.5546875" customWidth="1"/>
    <col min="10" max="10" width="14.44140625" customWidth="1"/>
  </cols>
  <sheetData>
    <row r="1" spans="1:11" x14ac:dyDescent="0.3">
      <c r="J1" s="88"/>
    </row>
    <row r="2" spans="1:11" ht="15.6" x14ac:dyDescent="0.3">
      <c r="C2" s="20"/>
      <c r="D2" s="20"/>
      <c r="E2" s="20"/>
      <c r="F2" s="38" t="s">
        <v>23</v>
      </c>
      <c r="G2" s="38"/>
      <c r="H2" s="30" t="s">
        <v>3</v>
      </c>
      <c r="I2" s="30" t="s">
        <v>3</v>
      </c>
      <c r="J2" s="39" t="s">
        <v>4</v>
      </c>
      <c r="K2" s="30" t="s">
        <v>24</v>
      </c>
    </row>
    <row r="3" spans="1:11" x14ac:dyDescent="0.3">
      <c r="A3" s="122" t="s">
        <v>5</v>
      </c>
      <c r="B3" s="122" t="s">
        <v>5</v>
      </c>
      <c r="C3" s="122" t="s">
        <v>6</v>
      </c>
      <c r="D3" s="121" t="s">
        <v>26</v>
      </c>
      <c r="E3" s="121" t="s">
        <v>27</v>
      </c>
      <c r="F3" s="48"/>
      <c r="G3" s="48"/>
      <c r="H3" s="28"/>
      <c r="I3" s="28"/>
      <c r="J3" s="123" t="s">
        <v>8</v>
      </c>
      <c r="K3" s="123"/>
    </row>
    <row r="4" spans="1:11" x14ac:dyDescent="0.3">
      <c r="A4" s="122"/>
      <c r="B4" s="122"/>
      <c r="C4" s="122"/>
      <c r="D4" s="122"/>
      <c r="E4" s="137"/>
      <c r="F4" s="23" t="s">
        <v>29</v>
      </c>
      <c r="G4" s="23"/>
      <c r="H4" s="23" t="s">
        <v>55</v>
      </c>
      <c r="I4" s="23" t="s">
        <v>56</v>
      </c>
      <c r="J4" s="23" t="s">
        <v>52</v>
      </c>
      <c r="K4" s="23" t="s">
        <v>33</v>
      </c>
    </row>
    <row r="5" spans="1:11" x14ac:dyDescent="0.3">
      <c r="A5" s="93">
        <v>1</v>
      </c>
      <c r="B5" s="93">
        <v>800035</v>
      </c>
      <c r="C5" s="93">
        <v>0</v>
      </c>
      <c r="D5" s="93" t="s">
        <v>62</v>
      </c>
      <c r="E5" s="93" t="s">
        <v>63</v>
      </c>
      <c r="F5" s="73" t="s">
        <v>57</v>
      </c>
      <c r="G5" s="74" t="s">
        <v>67</v>
      </c>
      <c r="H5" s="74">
        <v>1517</v>
      </c>
      <c r="I5" s="74">
        <v>1724</v>
      </c>
      <c r="J5" s="75">
        <v>1635</v>
      </c>
      <c r="K5" s="87" t="s">
        <v>103</v>
      </c>
    </row>
    <row r="6" spans="1:11" x14ac:dyDescent="0.3">
      <c r="A6" s="90">
        <v>1</v>
      </c>
      <c r="B6" s="90">
        <v>800035</v>
      </c>
      <c r="C6" s="90">
        <v>0</v>
      </c>
      <c r="D6" s="90" t="s">
        <v>62</v>
      </c>
      <c r="E6" s="90" t="s">
        <v>63</v>
      </c>
      <c r="F6" s="73" t="s">
        <v>102</v>
      </c>
      <c r="G6" s="74" t="s">
        <v>67</v>
      </c>
      <c r="H6" s="74">
        <v>1310</v>
      </c>
      <c r="I6" s="74"/>
      <c r="J6" s="75">
        <v>1553.01</v>
      </c>
      <c r="K6" s="76" t="s">
        <v>103</v>
      </c>
    </row>
    <row r="7" spans="1:11" x14ac:dyDescent="0.3">
      <c r="A7" s="90">
        <v>1</v>
      </c>
      <c r="B7" s="90">
        <v>800035</v>
      </c>
      <c r="C7" s="90">
        <v>0</v>
      </c>
      <c r="D7" s="90" t="s">
        <v>62</v>
      </c>
      <c r="E7" s="90" t="s">
        <v>63</v>
      </c>
      <c r="F7" s="73" t="s">
        <v>59</v>
      </c>
      <c r="G7" s="74" t="s">
        <v>67</v>
      </c>
      <c r="H7" s="74">
        <v>12</v>
      </c>
      <c r="I7" s="74"/>
      <c r="J7" s="75">
        <v>13.24</v>
      </c>
      <c r="K7" s="76" t="s">
        <v>103</v>
      </c>
    </row>
    <row r="8" spans="1:11" x14ac:dyDescent="0.3">
      <c r="A8" s="90">
        <v>1</v>
      </c>
      <c r="B8" s="90">
        <v>800035</v>
      </c>
      <c r="C8" s="90">
        <v>0</v>
      </c>
      <c r="D8" s="90" t="s">
        <v>62</v>
      </c>
      <c r="E8" s="90" t="s">
        <v>63</v>
      </c>
      <c r="F8" s="73" t="s">
        <v>60</v>
      </c>
      <c r="G8" s="74" t="s">
        <v>67</v>
      </c>
      <c r="H8" s="74">
        <v>35</v>
      </c>
      <c r="I8" s="74"/>
      <c r="J8" s="75">
        <v>52.4</v>
      </c>
      <c r="K8" s="76" t="s">
        <v>103</v>
      </c>
    </row>
    <row r="9" spans="1:11" x14ac:dyDescent="0.3">
      <c r="A9" s="90">
        <v>1</v>
      </c>
      <c r="B9" s="90">
        <v>800035</v>
      </c>
      <c r="C9" s="90">
        <v>0</v>
      </c>
      <c r="D9" s="90" t="s">
        <v>62</v>
      </c>
      <c r="E9" s="90" t="s">
        <v>63</v>
      </c>
      <c r="F9" s="73" t="s">
        <v>57</v>
      </c>
      <c r="G9" s="74" t="s">
        <v>68</v>
      </c>
      <c r="H9" s="74">
        <v>1517</v>
      </c>
      <c r="I9" s="74">
        <v>1724</v>
      </c>
      <c r="J9" s="75">
        <v>1603.75</v>
      </c>
      <c r="K9" s="76" t="s">
        <v>103</v>
      </c>
    </row>
    <row r="10" spans="1:11" x14ac:dyDescent="0.3">
      <c r="A10" s="90">
        <v>1</v>
      </c>
      <c r="B10" s="90">
        <v>800035</v>
      </c>
      <c r="C10" s="90">
        <v>0</v>
      </c>
      <c r="D10" s="90" t="s">
        <v>62</v>
      </c>
      <c r="E10" s="90" t="s">
        <v>63</v>
      </c>
      <c r="F10" s="73" t="s">
        <v>102</v>
      </c>
      <c r="G10" s="74" t="s">
        <v>68</v>
      </c>
      <c r="H10" s="74">
        <v>1310</v>
      </c>
      <c r="I10" s="74"/>
      <c r="J10" s="75">
        <v>1449.88</v>
      </c>
      <c r="K10" s="76" t="s">
        <v>103</v>
      </c>
    </row>
    <row r="11" spans="1:11" x14ac:dyDescent="0.3">
      <c r="A11" s="90">
        <v>1</v>
      </c>
      <c r="B11" s="90">
        <v>800035</v>
      </c>
      <c r="C11" s="90">
        <v>0</v>
      </c>
      <c r="D11" s="90" t="s">
        <v>62</v>
      </c>
      <c r="E11" s="90" t="s">
        <v>63</v>
      </c>
      <c r="F11" s="73" t="s">
        <v>59</v>
      </c>
      <c r="G11" s="74" t="s">
        <v>68</v>
      </c>
      <c r="H11" s="74">
        <v>9</v>
      </c>
      <c r="I11" s="74"/>
      <c r="J11" s="75">
        <v>14.76</v>
      </c>
      <c r="K11" s="76" t="s">
        <v>103</v>
      </c>
    </row>
    <row r="12" spans="1:11" x14ac:dyDescent="0.3">
      <c r="A12" s="90">
        <v>1</v>
      </c>
      <c r="B12" s="90">
        <v>800035</v>
      </c>
      <c r="C12" s="90">
        <v>0</v>
      </c>
      <c r="D12" s="90" t="s">
        <v>62</v>
      </c>
      <c r="E12" s="90" t="s">
        <v>63</v>
      </c>
      <c r="F12" s="73" t="s">
        <v>60</v>
      </c>
      <c r="G12" s="74" t="s">
        <v>68</v>
      </c>
      <c r="H12" s="74">
        <v>30</v>
      </c>
      <c r="I12" s="74"/>
      <c r="J12" s="75">
        <v>53.42</v>
      </c>
      <c r="K12" s="76" t="s">
        <v>103</v>
      </c>
    </row>
    <row r="13" spans="1:11" x14ac:dyDescent="0.3">
      <c r="A13" s="92">
        <v>1</v>
      </c>
      <c r="B13" s="92">
        <v>800035</v>
      </c>
      <c r="C13" s="92">
        <v>0</v>
      </c>
      <c r="D13" s="92" t="s">
        <v>62</v>
      </c>
      <c r="E13" s="92" t="s">
        <v>63</v>
      </c>
      <c r="F13" s="80" t="s">
        <v>60</v>
      </c>
      <c r="G13" s="80" t="s">
        <v>69</v>
      </c>
      <c r="H13" s="81">
        <v>73.599999999999994</v>
      </c>
      <c r="I13" s="81"/>
      <c r="J13" s="82">
        <v>107.7</v>
      </c>
      <c r="K13" s="76" t="s">
        <v>103</v>
      </c>
    </row>
    <row r="14" spans="1:11" x14ac:dyDescent="0.3">
      <c r="A14" s="89">
        <v>2</v>
      </c>
      <c r="B14" s="89">
        <v>800045</v>
      </c>
      <c r="C14" s="89" t="s">
        <v>65</v>
      </c>
      <c r="D14" s="89" t="s">
        <v>62</v>
      </c>
      <c r="E14" s="89" t="s">
        <v>66</v>
      </c>
      <c r="F14" s="73" t="s">
        <v>57</v>
      </c>
      <c r="G14" s="74" t="s">
        <v>67</v>
      </c>
      <c r="H14" s="74">
        <v>1517</v>
      </c>
      <c r="I14" s="74">
        <v>1724</v>
      </c>
      <c r="J14" s="75">
        <v>1667.83</v>
      </c>
      <c r="K14" s="87" t="s">
        <v>103</v>
      </c>
    </row>
    <row r="15" spans="1:11" x14ac:dyDescent="0.3">
      <c r="A15" s="90">
        <v>2</v>
      </c>
      <c r="B15" s="90">
        <v>800045</v>
      </c>
      <c r="C15" s="90" t="s">
        <v>65</v>
      </c>
      <c r="D15" s="90" t="s">
        <v>62</v>
      </c>
      <c r="E15" s="90" t="s">
        <v>66</v>
      </c>
      <c r="F15" s="73" t="s">
        <v>102</v>
      </c>
      <c r="G15" s="74" t="s">
        <v>67</v>
      </c>
      <c r="H15" s="74">
        <v>1310</v>
      </c>
      <c r="I15" s="74"/>
      <c r="J15" s="75">
        <v>1482.9</v>
      </c>
      <c r="K15" s="76" t="s">
        <v>103</v>
      </c>
    </row>
    <row r="16" spans="1:11" x14ac:dyDescent="0.3">
      <c r="A16" s="90">
        <v>2</v>
      </c>
      <c r="B16" s="90">
        <v>800045</v>
      </c>
      <c r="C16" s="90" t="s">
        <v>65</v>
      </c>
      <c r="D16" s="90" t="s">
        <v>62</v>
      </c>
      <c r="E16" s="90" t="s">
        <v>66</v>
      </c>
      <c r="F16" s="73" t="s">
        <v>59</v>
      </c>
      <c r="G16" s="74" t="s">
        <v>67</v>
      </c>
      <c r="H16" s="74">
        <v>12</v>
      </c>
      <c r="I16" s="74"/>
      <c r="J16" s="75">
        <v>13.39</v>
      </c>
      <c r="K16" s="76" t="s">
        <v>103</v>
      </c>
    </row>
    <row r="17" spans="1:11" x14ac:dyDescent="0.3">
      <c r="A17" s="90">
        <v>2</v>
      </c>
      <c r="B17" s="90">
        <v>800045</v>
      </c>
      <c r="C17" s="90" t="s">
        <v>65</v>
      </c>
      <c r="D17" s="90" t="s">
        <v>62</v>
      </c>
      <c r="E17" s="90" t="s">
        <v>66</v>
      </c>
      <c r="F17" s="73" t="s">
        <v>60</v>
      </c>
      <c r="G17" s="74" t="s">
        <v>67</v>
      </c>
      <c r="H17" s="74">
        <v>35</v>
      </c>
      <c r="I17" s="74"/>
      <c r="J17" s="75">
        <v>41.69</v>
      </c>
      <c r="K17" s="76" t="s">
        <v>103</v>
      </c>
    </row>
    <row r="18" spans="1:11" x14ac:dyDescent="0.3">
      <c r="A18" s="90">
        <v>2</v>
      </c>
      <c r="B18" s="90">
        <v>800045</v>
      </c>
      <c r="C18" s="90" t="s">
        <v>65</v>
      </c>
      <c r="D18" s="90" t="s">
        <v>62</v>
      </c>
      <c r="E18" s="90" t="s">
        <v>66</v>
      </c>
      <c r="F18" s="73" t="s">
        <v>57</v>
      </c>
      <c r="G18" s="74" t="s">
        <v>68</v>
      </c>
      <c r="H18" s="74">
        <v>1517</v>
      </c>
      <c r="I18" s="74">
        <v>1724</v>
      </c>
      <c r="J18" s="75">
        <v>1670.92</v>
      </c>
      <c r="K18" s="76" t="s">
        <v>103</v>
      </c>
    </row>
    <row r="19" spans="1:11" x14ac:dyDescent="0.3">
      <c r="A19" s="90">
        <v>2</v>
      </c>
      <c r="B19" s="90">
        <v>800045</v>
      </c>
      <c r="C19" s="90" t="s">
        <v>65</v>
      </c>
      <c r="D19" s="90" t="s">
        <v>62</v>
      </c>
      <c r="E19" s="90" t="s">
        <v>66</v>
      </c>
      <c r="F19" s="73" t="s">
        <v>102</v>
      </c>
      <c r="G19" s="74" t="s">
        <v>68</v>
      </c>
      <c r="H19" s="74">
        <v>1310</v>
      </c>
      <c r="I19" s="74"/>
      <c r="J19" s="75">
        <v>1524.71</v>
      </c>
      <c r="K19" s="76" t="s">
        <v>103</v>
      </c>
    </row>
    <row r="20" spans="1:11" x14ac:dyDescent="0.3">
      <c r="A20" s="90">
        <v>2</v>
      </c>
      <c r="B20" s="90">
        <v>800045</v>
      </c>
      <c r="C20" s="90" t="s">
        <v>65</v>
      </c>
      <c r="D20" s="90" t="s">
        <v>62</v>
      </c>
      <c r="E20" s="90" t="s">
        <v>66</v>
      </c>
      <c r="F20" s="73" t="s">
        <v>59</v>
      </c>
      <c r="G20" s="74" t="s">
        <v>68</v>
      </c>
      <c r="H20" s="74">
        <v>9</v>
      </c>
      <c r="I20" s="74"/>
      <c r="J20" s="75">
        <v>13.15</v>
      </c>
      <c r="K20" s="76" t="s">
        <v>103</v>
      </c>
    </row>
    <row r="21" spans="1:11" x14ac:dyDescent="0.3">
      <c r="A21" s="90">
        <v>2</v>
      </c>
      <c r="B21" s="90">
        <v>800045</v>
      </c>
      <c r="C21" s="90" t="s">
        <v>65</v>
      </c>
      <c r="D21" s="90" t="s">
        <v>62</v>
      </c>
      <c r="E21" s="90" t="s">
        <v>66</v>
      </c>
      <c r="F21" s="73" t="s">
        <v>60</v>
      </c>
      <c r="G21" s="74" t="s">
        <v>68</v>
      </c>
      <c r="H21" s="74">
        <v>30</v>
      </c>
      <c r="I21" s="74"/>
      <c r="J21" s="75">
        <v>38.69</v>
      </c>
      <c r="K21" s="76" t="s">
        <v>103</v>
      </c>
    </row>
    <row r="22" spans="1:11" x14ac:dyDescent="0.3">
      <c r="A22" s="92">
        <v>2</v>
      </c>
      <c r="B22" s="92">
        <v>800045</v>
      </c>
      <c r="C22" s="92" t="s">
        <v>65</v>
      </c>
      <c r="D22" s="92" t="s">
        <v>62</v>
      </c>
      <c r="E22" s="92" t="s">
        <v>66</v>
      </c>
      <c r="F22" s="80" t="s">
        <v>60</v>
      </c>
      <c r="G22" s="80" t="s">
        <v>69</v>
      </c>
      <c r="H22" s="81">
        <v>73.599999999999994</v>
      </c>
      <c r="I22" s="81"/>
      <c r="J22" s="82"/>
      <c r="K22" s="76" t="s">
        <v>104</v>
      </c>
    </row>
    <row r="23" spans="1:11" x14ac:dyDescent="0.3">
      <c r="A23" s="89">
        <v>3</v>
      </c>
      <c r="B23" s="89">
        <v>800046</v>
      </c>
      <c r="C23" s="89" t="s">
        <v>70</v>
      </c>
      <c r="D23" s="89" t="s">
        <v>62</v>
      </c>
      <c r="E23" s="89" t="s">
        <v>71</v>
      </c>
      <c r="F23" s="73" t="s">
        <v>57</v>
      </c>
      <c r="G23" s="74" t="s">
        <v>67</v>
      </c>
      <c r="H23" s="74">
        <v>1517</v>
      </c>
      <c r="I23" s="74">
        <v>1724</v>
      </c>
      <c r="J23" s="75">
        <v>1609.22</v>
      </c>
      <c r="K23" s="87" t="s">
        <v>103</v>
      </c>
    </row>
    <row r="24" spans="1:11" x14ac:dyDescent="0.3">
      <c r="A24" s="90">
        <v>3</v>
      </c>
      <c r="B24" s="90">
        <v>800046</v>
      </c>
      <c r="C24" s="90" t="s">
        <v>70</v>
      </c>
      <c r="D24" s="90" t="s">
        <v>62</v>
      </c>
      <c r="E24" s="90" t="s">
        <v>71</v>
      </c>
      <c r="F24" s="73" t="s">
        <v>102</v>
      </c>
      <c r="G24" s="74" t="s">
        <v>67</v>
      </c>
      <c r="H24" s="74">
        <v>1310</v>
      </c>
      <c r="I24" s="74"/>
      <c r="J24" s="75">
        <v>1469.41</v>
      </c>
      <c r="K24" s="76" t="s">
        <v>103</v>
      </c>
    </row>
    <row r="25" spans="1:11" x14ac:dyDescent="0.3">
      <c r="A25" s="90">
        <v>3</v>
      </c>
      <c r="B25" s="90">
        <v>800046</v>
      </c>
      <c r="C25" s="90" t="s">
        <v>70</v>
      </c>
      <c r="D25" s="90" t="s">
        <v>62</v>
      </c>
      <c r="E25" s="90" t="s">
        <v>71</v>
      </c>
      <c r="F25" s="73" t="s">
        <v>59</v>
      </c>
      <c r="G25" s="74" t="s">
        <v>67</v>
      </c>
      <c r="H25" s="74">
        <v>12</v>
      </c>
      <c r="I25" s="74"/>
      <c r="J25" s="75">
        <v>13.08</v>
      </c>
      <c r="K25" s="76" t="s">
        <v>103</v>
      </c>
    </row>
    <row r="26" spans="1:11" x14ac:dyDescent="0.3">
      <c r="A26" s="90">
        <v>3</v>
      </c>
      <c r="B26" s="90">
        <v>800046</v>
      </c>
      <c r="C26" s="90" t="s">
        <v>70</v>
      </c>
      <c r="D26" s="90" t="s">
        <v>62</v>
      </c>
      <c r="E26" s="90" t="s">
        <v>71</v>
      </c>
      <c r="F26" s="73" t="s">
        <v>60</v>
      </c>
      <c r="G26" s="74" t="s">
        <v>67</v>
      </c>
      <c r="H26" s="74">
        <v>35</v>
      </c>
      <c r="I26" s="74"/>
      <c r="J26" s="75">
        <v>41.65</v>
      </c>
      <c r="K26" s="76" t="s">
        <v>103</v>
      </c>
    </row>
    <row r="27" spans="1:11" x14ac:dyDescent="0.3">
      <c r="A27" s="90">
        <v>3</v>
      </c>
      <c r="B27" s="90">
        <v>800046</v>
      </c>
      <c r="C27" s="90" t="s">
        <v>70</v>
      </c>
      <c r="D27" s="90" t="s">
        <v>62</v>
      </c>
      <c r="E27" s="90" t="s">
        <v>71</v>
      </c>
      <c r="F27" s="73" t="s">
        <v>57</v>
      </c>
      <c r="G27" s="74" t="s">
        <v>68</v>
      </c>
      <c r="H27" s="74">
        <v>1517</v>
      </c>
      <c r="I27" s="74">
        <v>1724</v>
      </c>
      <c r="J27" s="75">
        <v>1646.01</v>
      </c>
      <c r="K27" s="76" t="s">
        <v>103</v>
      </c>
    </row>
    <row r="28" spans="1:11" x14ac:dyDescent="0.3">
      <c r="A28" s="90">
        <v>3</v>
      </c>
      <c r="B28" s="90">
        <v>800046</v>
      </c>
      <c r="C28" s="90" t="s">
        <v>70</v>
      </c>
      <c r="D28" s="90" t="s">
        <v>62</v>
      </c>
      <c r="E28" s="90" t="s">
        <v>71</v>
      </c>
      <c r="F28" s="73" t="s">
        <v>102</v>
      </c>
      <c r="G28" s="74" t="s">
        <v>68</v>
      </c>
      <c r="H28" s="74">
        <v>1310</v>
      </c>
      <c r="I28" s="74"/>
      <c r="J28" s="75">
        <v>1506.39</v>
      </c>
      <c r="K28" s="76" t="s">
        <v>103</v>
      </c>
    </row>
    <row r="29" spans="1:11" x14ac:dyDescent="0.3">
      <c r="A29" s="90">
        <v>3</v>
      </c>
      <c r="B29" s="90">
        <v>800046</v>
      </c>
      <c r="C29" s="90" t="s">
        <v>70</v>
      </c>
      <c r="D29" s="90" t="s">
        <v>62</v>
      </c>
      <c r="E29" s="90" t="s">
        <v>71</v>
      </c>
      <c r="F29" s="73" t="s">
        <v>59</v>
      </c>
      <c r="G29" s="74" t="s">
        <v>68</v>
      </c>
      <c r="H29" s="74">
        <v>9</v>
      </c>
      <c r="I29" s="74"/>
      <c r="J29" s="75">
        <v>12.55</v>
      </c>
      <c r="K29" s="76" t="s">
        <v>103</v>
      </c>
    </row>
    <row r="30" spans="1:11" x14ac:dyDescent="0.3">
      <c r="A30" s="90">
        <v>3</v>
      </c>
      <c r="B30" s="90">
        <v>800046</v>
      </c>
      <c r="C30" s="90" t="s">
        <v>70</v>
      </c>
      <c r="D30" s="90" t="s">
        <v>62</v>
      </c>
      <c r="E30" s="90" t="s">
        <v>71</v>
      </c>
      <c r="F30" s="73" t="s">
        <v>60</v>
      </c>
      <c r="G30" s="74" t="s">
        <v>68</v>
      </c>
      <c r="H30" s="74">
        <v>30</v>
      </c>
      <c r="I30" s="74"/>
      <c r="J30" s="75">
        <v>36</v>
      </c>
      <c r="K30" s="76" t="s">
        <v>103</v>
      </c>
    </row>
    <row r="31" spans="1:11" x14ac:dyDescent="0.3">
      <c r="A31" s="91">
        <v>3</v>
      </c>
      <c r="B31" s="91">
        <v>800046</v>
      </c>
      <c r="C31" s="91" t="s">
        <v>70</v>
      </c>
      <c r="D31" s="91" t="s">
        <v>62</v>
      </c>
      <c r="E31" s="91" t="s">
        <v>71</v>
      </c>
      <c r="F31" s="80" t="s">
        <v>60</v>
      </c>
      <c r="G31" s="80" t="s">
        <v>69</v>
      </c>
      <c r="H31" s="81">
        <v>73.599999999999994</v>
      </c>
      <c r="I31" s="81"/>
      <c r="J31" s="82"/>
      <c r="K31" s="76" t="s">
        <v>104</v>
      </c>
    </row>
    <row r="32" spans="1:11" x14ac:dyDescent="0.3">
      <c r="A32" s="89">
        <v>4</v>
      </c>
      <c r="B32" s="89">
        <v>800049</v>
      </c>
      <c r="C32" s="89" t="s">
        <v>72</v>
      </c>
      <c r="D32" s="89" t="s">
        <v>62</v>
      </c>
      <c r="E32" s="89" t="s">
        <v>73</v>
      </c>
      <c r="F32" s="73" t="s">
        <v>57</v>
      </c>
      <c r="G32" s="74" t="s">
        <v>67</v>
      </c>
      <c r="H32" s="74">
        <v>1517</v>
      </c>
      <c r="I32" s="74">
        <v>1724</v>
      </c>
      <c r="J32" s="75">
        <v>1647.19</v>
      </c>
      <c r="K32" s="87" t="s">
        <v>103</v>
      </c>
    </row>
    <row r="33" spans="1:11" x14ac:dyDescent="0.3">
      <c r="A33" s="90">
        <v>4</v>
      </c>
      <c r="B33" s="90">
        <v>800049</v>
      </c>
      <c r="C33" s="90" t="s">
        <v>72</v>
      </c>
      <c r="D33" s="90" t="s">
        <v>62</v>
      </c>
      <c r="E33" s="90" t="s">
        <v>73</v>
      </c>
      <c r="F33" s="73" t="s">
        <v>102</v>
      </c>
      <c r="G33" s="74" t="s">
        <v>67</v>
      </c>
      <c r="H33" s="74">
        <v>1310</v>
      </c>
      <c r="I33" s="74"/>
      <c r="J33" s="75">
        <v>1476.88</v>
      </c>
      <c r="K33" s="76" t="s">
        <v>103</v>
      </c>
    </row>
    <row r="34" spans="1:11" x14ac:dyDescent="0.3">
      <c r="A34" s="90">
        <v>4</v>
      </c>
      <c r="B34" s="90">
        <v>800049</v>
      </c>
      <c r="C34" s="90" t="s">
        <v>72</v>
      </c>
      <c r="D34" s="90" t="s">
        <v>62</v>
      </c>
      <c r="E34" s="90" t="s">
        <v>73</v>
      </c>
      <c r="F34" s="73" t="s">
        <v>59</v>
      </c>
      <c r="G34" s="74" t="s">
        <v>67</v>
      </c>
      <c r="H34" s="74">
        <v>12</v>
      </c>
      <c r="I34" s="74"/>
      <c r="J34" s="75">
        <v>13.74</v>
      </c>
      <c r="K34" s="76" t="s">
        <v>103</v>
      </c>
    </row>
    <row r="35" spans="1:11" x14ac:dyDescent="0.3">
      <c r="A35" s="90">
        <v>4</v>
      </c>
      <c r="B35" s="90">
        <v>800049</v>
      </c>
      <c r="C35" s="90" t="s">
        <v>72</v>
      </c>
      <c r="D35" s="90" t="s">
        <v>62</v>
      </c>
      <c r="E35" s="90" t="s">
        <v>73</v>
      </c>
      <c r="F35" s="73" t="s">
        <v>60</v>
      </c>
      <c r="G35" s="74" t="s">
        <v>67</v>
      </c>
      <c r="H35" s="74">
        <v>35</v>
      </c>
      <c r="I35" s="74"/>
      <c r="J35" s="75">
        <v>41.32</v>
      </c>
      <c r="K35" s="76" t="s">
        <v>103</v>
      </c>
    </row>
    <row r="36" spans="1:11" x14ac:dyDescent="0.3">
      <c r="A36" s="90">
        <v>4</v>
      </c>
      <c r="B36" s="90">
        <v>800049</v>
      </c>
      <c r="C36" s="90" t="s">
        <v>72</v>
      </c>
      <c r="D36" s="90" t="s">
        <v>62</v>
      </c>
      <c r="E36" s="90" t="s">
        <v>73</v>
      </c>
      <c r="F36" s="73" t="s">
        <v>57</v>
      </c>
      <c r="G36" s="74" t="s">
        <v>68</v>
      </c>
      <c r="H36" s="74">
        <v>1517</v>
      </c>
      <c r="I36" s="74">
        <v>1724</v>
      </c>
      <c r="J36" s="75">
        <v>1612.48</v>
      </c>
      <c r="K36" s="76" t="s">
        <v>103</v>
      </c>
    </row>
    <row r="37" spans="1:11" x14ac:dyDescent="0.3">
      <c r="A37" s="90">
        <v>4</v>
      </c>
      <c r="B37" s="90">
        <v>800049</v>
      </c>
      <c r="C37" s="90" t="s">
        <v>72</v>
      </c>
      <c r="D37" s="90" t="s">
        <v>62</v>
      </c>
      <c r="E37" s="90" t="s">
        <v>73</v>
      </c>
      <c r="F37" s="73" t="s">
        <v>102</v>
      </c>
      <c r="G37" s="74" t="s">
        <v>68</v>
      </c>
      <c r="H37" s="74">
        <v>1310</v>
      </c>
      <c r="I37" s="74"/>
      <c r="J37" s="75">
        <v>1482.54</v>
      </c>
      <c r="K37" s="76" t="s">
        <v>103</v>
      </c>
    </row>
    <row r="38" spans="1:11" x14ac:dyDescent="0.3">
      <c r="A38" s="90">
        <v>4</v>
      </c>
      <c r="B38" s="90">
        <v>800049</v>
      </c>
      <c r="C38" s="90" t="s">
        <v>72</v>
      </c>
      <c r="D38" s="90" t="s">
        <v>62</v>
      </c>
      <c r="E38" s="90" t="s">
        <v>73</v>
      </c>
      <c r="F38" s="73" t="s">
        <v>59</v>
      </c>
      <c r="G38" s="74" t="s">
        <v>68</v>
      </c>
      <c r="H38" s="74">
        <v>9</v>
      </c>
      <c r="I38" s="74"/>
      <c r="J38" s="75">
        <v>11.07</v>
      </c>
      <c r="K38" s="76" t="s">
        <v>103</v>
      </c>
    </row>
    <row r="39" spans="1:11" x14ac:dyDescent="0.3">
      <c r="A39" s="90">
        <v>4</v>
      </c>
      <c r="B39" s="90">
        <v>800049</v>
      </c>
      <c r="C39" s="90" t="s">
        <v>72</v>
      </c>
      <c r="D39" s="90" t="s">
        <v>62</v>
      </c>
      <c r="E39" s="90" t="s">
        <v>73</v>
      </c>
      <c r="F39" s="73" t="s">
        <v>60</v>
      </c>
      <c r="G39" s="74" t="s">
        <v>68</v>
      </c>
      <c r="H39" s="74">
        <v>30</v>
      </c>
      <c r="I39" s="74"/>
      <c r="J39" s="75">
        <v>36.51</v>
      </c>
      <c r="K39" s="76" t="s">
        <v>103</v>
      </c>
    </row>
    <row r="40" spans="1:11" x14ac:dyDescent="0.3">
      <c r="A40" s="91">
        <v>4</v>
      </c>
      <c r="B40" s="91">
        <v>800049</v>
      </c>
      <c r="C40" s="91" t="s">
        <v>72</v>
      </c>
      <c r="D40" s="91" t="s">
        <v>62</v>
      </c>
      <c r="E40" s="91" t="s">
        <v>73</v>
      </c>
      <c r="F40" s="80" t="s">
        <v>60</v>
      </c>
      <c r="G40" s="80" t="s">
        <v>69</v>
      </c>
      <c r="H40" s="81">
        <v>73.599999999999994</v>
      </c>
      <c r="I40" s="81"/>
      <c r="J40" s="82"/>
      <c r="K40" s="76" t="s">
        <v>104</v>
      </c>
    </row>
    <row r="41" spans="1:11" x14ac:dyDescent="0.3">
      <c r="A41" s="89">
        <v>5</v>
      </c>
      <c r="B41" s="89">
        <v>800050</v>
      </c>
      <c r="C41" s="89" t="s">
        <v>74</v>
      </c>
      <c r="D41" s="89" t="s">
        <v>62</v>
      </c>
      <c r="E41" s="89" t="s">
        <v>75</v>
      </c>
      <c r="F41" s="73" t="s">
        <v>57</v>
      </c>
      <c r="G41" s="74" t="s">
        <v>67</v>
      </c>
      <c r="H41" s="74">
        <v>1517</v>
      </c>
      <c r="I41" s="74">
        <v>1724</v>
      </c>
      <c r="J41" s="75">
        <v>1627.35</v>
      </c>
      <c r="K41" s="87" t="s">
        <v>103</v>
      </c>
    </row>
    <row r="42" spans="1:11" x14ac:dyDescent="0.3">
      <c r="A42" s="90">
        <v>5</v>
      </c>
      <c r="B42" s="90">
        <v>800050</v>
      </c>
      <c r="C42" s="90" t="s">
        <v>74</v>
      </c>
      <c r="D42" s="90" t="s">
        <v>62</v>
      </c>
      <c r="E42" s="90" t="s">
        <v>75</v>
      </c>
      <c r="F42" s="73" t="s">
        <v>102</v>
      </c>
      <c r="G42" s="74" t="s">
        <v>67</v>
      </c>
      <c r="H42" s="74">
        <v>1310</v>
      </c>
      <c r="I42" s="74"/>
      <c r="J42" s="75">
        <v>1474.74</v>
      </c>
      <c r="K42" s="76" t="s">
        <v>103</v>
      </c>
    </row>
    <row r="43" spans="1:11" x14ac:dyDescent="0.3">
      <c r="A43" s="90">
        <v>5</v>
      </c>
      <c r="B43" s="90">
        <v>800050</v>
      </c>
      <c r="C43" s="90" t="s">
        <v>74</v>
      </c>
      <c r="D43" s="90" t="s">
        <v>62</v>
      </c>
      <c r="E43" s="90" t="s">
        <v>75</v>
      </c>
      <c r="F43" s="73" t="s">
        <v>59</v>
      </c>
      <c r="G43" s="74" t="s">
        <v>67</v>
      </c>
      <c r="H43" s="74">
        <v>12</v>
      </c>
      <c r="I43" s="74"/>
      <c r="J43" s="75">
        <v>12.92</v>
      </c>
      <c r="K43" s="76" t="s">
        <v>103</v>
      </c>
    </row>
    <row r="44" spans="1:11" x14ac:dyDescent="0.3">
      <c r="A44" s="90">
        <v>5</v>
      </c>
      <c r="B44" s="90">
        <v>800050</v>
      </c>
      <c r="C44" s="90" t="s">
        <v>74</v>
      </c>
      <c r="D44" s="90" t="s">
        <v>62</v>
      </c>
      <c r="E44" s="90" t="s">
        <v>75</v>
      </c>
      <c r="F44" s="73" t="s">
        <v>60</v>
      </c>
      <c r="G44" s="74" t="s">
        <v>67</v>
      </c>
      <c r="H44" s="74">
        <v>35</v>
      </c>
      <c r="I44" s="74"/>
      <c r="J44" s="75">
        <v>41.28</v>
      </c>
      <c r="K44" s="76" t="s">
        <v>103</v>
      </c>
    </row>
    <row r="45" spans="1:11" x14ac:dyDescent="0.3">
      <c r="A45" s="90">
        <v>5</v>
      </c>
      <c r="B45" s="90">
        <v>800050</v>
      </c>
      <c r="C45" s="90" t="s">
        <v>74</v>
      </c>
      <c r="D45" s="90" t="s">
        <v>62</v>
      </c>
      <c r="E45" s="90" t="s">
        <v>75</v>
      </c>
      <c r="F45" s="73" t="s">
        <v>57</v>
      </c>
      <c r="G45" s="74" t="s">
        <v>68</v>
      </c>
      <c r="H45" s="74">
        <v>1517</v>
      </c>
      <c r="I45" s="74">
        <v>1724</v>
      </c>
      <c r="J45" s="75">
        <v>1607.73</v>
      </c>
      <c r="K45" s="76" t="s">
        <v>103</v>
      </c>
    </row>
    <row r="46" spans="1:11" x14ac:dyDescent="0.3">
      <c r="A46" s="90">
        <v>5</v>
      </c>
      <c r="B46" s="90">
        <v>800050</v>
      </c>
      <c r="C46" s="90" t="s">
        <v>74</v>
      </c>
      <c r="D46" s="90" t="s">
        <v>62</v>
      </c>
      <c r="E46" s="90" t="s">
        <v>75</v>
      </c>
      <c r="F46" s="73" t="s">
        <v>102</v>
      </c>
      <c r="G46" s="74" t="s">
        <v>68</v>
      </c>
      <c r="H46" s="74">
        <v>1310</v>
      </c>
      <c r="I46" s="74"/>
      <c r="J46" s="75">
        <v>1449.06</v>
      </c>
      <c r="K46" s="76" t="s">
        <v>103</v>
      </c>
    </row>
    <row r="47" spans="1:11" x14ac:dyDescent="0.3">
      <c r="A47" s="90">
        <v>5</v>
      </c>
      <c r="B47" s="90">
        <v>800050</v>
      </c>
      <c r="C47" s="90" t="s">
        <v>74</v>
      </c>
      <c r="D47" s="90" t="s">
        <v>62</v>
      </c>
      <c r="E47" s="90" t="s">
        <v>75</v>
      </c>
      <c r="F47" s="73" t="s">
        <v>59</v>
      </c>
      <c r="G47" s="74" t="s">
        <v>68</v>
      </c>
      <c r="H47" s="74">
        <v>9</v>
      </c>
      <c r="I47" s="74"/>
      <c r="J47" s="75">
        <v>10.41</v>
      </c>
      <c r="K47" s="76" t="s">
        <v>103</v>
      </c>
    </row>
    <row r="48" spans="1:11" x14ac:dyDescent="0.3">
      <c r="A48" s="90">
        <v>5</v>
      </c>
      <c r="B48" s="90">
        <v>800050</v>
      </c>
      <c r="C48" s="90" t="s">
        <v>74</v>
      </c>
      <c r="D48" s="90" t="s">
        <v>62</v>
      </c>
      <c r="E48" s="90" t="s">
        <v>75</v>
      </c>
      <c r="F48" s="73" t="s">
        <v>60</v>
      </c>
      <c r="G48" s="74" t="s">
        <v>68</v>
      </c>
      <c r="H48" s="74">
        <v>30</v>
      </c>
      <c r="I48" s="74"/>
      <c r="J48" s="75">
        <v>36.53</v>
      </c>
      <c r="K48" s="76" t="s">
        <v>103</v>
      </c>
    </row>
    <row r="49" spans="1:11" x14ac:dyDescent="0.3">
      <c r="A49" s="91">
        <v>5</v>
      </c>
      <c r="B49" s="91">
        <v>800050</v>
      </c>
      <c r="C49" s="91" t="s">
        <v>74</v>
      </c>
      <c r="D49" s="91" t="s">
        <v>62</v>
      </c>
      <c r="E49" s="91" t="s">
        <v>75</v>
      </c>
      <c r="F49" s="80" t="s">
        <v>60</v>
      </c>
      <c r="G49" s="80" t="s">
        <v>69</v>
      </c>
      <c r="H49" s="81">
        <v>73.599999999999994</v>
      </c>
      <c r="I49" s="81"/>
      <c r="J49" s="82">
        <v>97.63</v>
      </c>
      <c r="K49" s="76" t="s">
        <v>103</v>
      </c>
    </row>
    <row r="50" spans="1:11" x14ac:dyDescent="0.3">
      <c r="A50" s="89">
        <v>6</v>
      </c>
      <c r="B50" s="89">
        <v>800051</v>
      </c>
      <c r="C50" s="89" t="s">
        <v>76</v>
      </c>
      <c r="D50" s="89" t="s">
        <v>62</v>
      </c>
      <c r="E50" s="89" t="s">
        <v>77</v>
      </c>
      <c r="F50" s="73" t="s">
        <v>57</v>
      </c>
      <c r="G50" s="74" t="s">
        <v>67</v>
      </c>
      <c r="H50" s="74">
        <v>1517</v>
      </c>
      <c r="I50" s="74">
        <v>1724</v>
      </c>
      <c r="J50" s="75">
        <v>1620.51</v>
      </c>
      <c r="K50" s="87" t="s">
        <v>103</v>
      </c>
    </row>
    <row r="51" spans="1:11" x14ac:dyDescent="0.3">
      <c r="A51" s="90">
        <v>6</v>
      </c>
      <c r="B51" s="90">
        <v>800051</v>
      </c>
      <c r="C51" s="90" t="s">
        <v>76</v>
      </c>
      <c r="D51" s="90" t="s">
        <v>62</v>
      </c>
      <c r="E51" s="90" t="s">
        <v>77</v>
      </c>
      <c r="F51" s="73" t="s">
        <v>102</v>
      </c>
      <c r="G51" s="74" t="s">
        <v>67</v>
      </c>
      <c r="H51" s="74">
        <v>1310</v>
      </c>
      <c r="I51" s="74"/>
      <c r="J51" s="75">
        <v>1500.06</v>
      </c>
      <c r="K51" s="76" t="s">
        <v>103</v>
      </c>
    </row>
    <row r="52" spans="1:11" x14ac:dyDescent="0.3">
      <c r="A52" s="90">
        <v>6</v>
      </c>
      <c r="B52" s="90">
        <v>800051</v>
      </c>
      <c r="C52" s="90" t="s">
        <v>76</v>
      </c>
      <c r="D52" s="90" t="s">
        <v>62</v>
      </c>
      <c r="E52" s="90" t="s">
        <v>77</v>
      </c>
      <c r="F52" s="73" t="s">
        <v>59</v>
      </c>
      <c r="G52" s="74" t="s">
        <v>67</v>
      </c>
      <c r="H52" s="74">
        <v>12</v>
      </c>
      <c r="I52" s="74"/>
      <c r="J52" s="75">
        <v>12.88</v>
      </c>
      <c r="K52" s="76" t="s">
        <v>103</v>
      </c>
    </row>
    <row r="53" spans="1:11" x14ac:dyDescent="0.3">
      <c r="A53" s="90">
        <v>6</v>
      </c>
      <c r="B53" s="90">
        <v>800051</v>
      </c>
      <c r="C53" s="90" t="s">
        <v>76</v>
      </c>
      <c r="D53" s="90" t="s">
        <v>62</v>
      </c>
      <c r="E53" s="90" t="s">
        <v>77</v>
      </c>
      <c r="F53" s="73" t="s">
        <v>60</v>
      </c>
      <c r="G53" s="74" t="s">
        <v>67</v>
      </c>
      <c r="H53" s="74">
        <v>35</v>
      </c>
      <c r="I53" s="74"/>
      <c r="J53" s="75">
        <v>42.16</v>
      </c>
      <c r="K53" s="76" t="s">
        <v>103</v>
      </c>
    </row>
    <row r="54" spans="1:11" x14ac:dyDescent="0.3">
      <c r="A54" s="90">
        <v>6</v>
      </c>
      <c r="B54" s="90">
        <v>800051</v>
      </c>
      <c r="C54" s="90" t="s">
        <v>76</v>
      </c>
      <c r="D54" s="90" t="s">
        <v>62</v>
      </c>
      <c r="E54" s="90" t="s">
        <v>77</v>
      </c>
      <c r="F54" s="73" t="s">
        <v>57</v>
      </c>
      <c r="G54" s="74" t="s">
        <v>68</v>
      </c>
      <c r="H54" s="74">
        <v>1517</v>
      </c>
      <c r="I54" s="74">
        <v>1724</v>
      </c>
      <c r="J54" s="75">
        <v>1639.56</v>
      </c>
      <c r="K54" s="76" t="s">
        <v>103</v>
      </c>
    </row>
    <row r="55" spans="1:11" x14ac:dyDescent="0.3">
      <c r="A55" s="90">
        <v>6</v>
      </c>
      <c r="B55" s="90">
        <v>800051</v>
      </c>
      <c r="C55" s="90" t="s">
        <v>76</v>
      </c>
      <c r="D55" s="90" t="s">
        <v>62</v>
      </c>
      <c r="E55" s="90" t="s">
        <v>77</v>
      </c>
      <c r="F55" s="73" t="s">
        <v>102</v>
      </c>
      <c r="G55" s="74" t="s">
        <v>68</v>
      </c>
      <c r="H55" s="74">
        <v>1310</v>
      </c>
      <c r="I55" s="74"/>
      <c r="J55" s="75">
        <v>1504.76</v>
      </c>
      <c r="K55" s="76" t="s">
        <v>103</v>
      </c>
    </row>
    <row r="56" spans="1:11" x14ac:dyDescent="0.3">
      <c r="A56" s="90">
        <v>6</v>
      </c>
      <c r="B56" s="90">
        <v>800051</v>
      </c>
      <c r="C56" s="90" t="s">
        <v>76</v>
      </c>
      <c r="D56" s="90" t="s">
        <v>62</v>
      </c>
      <c r="E56" s="90" t="s">
        <v>77</v>
      </c>
      <c r="F56" s="73" t="s">
        <v>59</v>
      </c>
      <c r="G56" s="74" t="s">
        <v>68</v>
      </c>
      <c r="H56" s="74">
        <v>9</v>
      </c>
      <c r="I56" s="74"/>
      <c r="J56" s="75">
        <v>12.12</v>
      </c>
      <c r="K56" s="76" t="s">
        <v>103</v>
      </c>
    </row>
    <row r="57" spans="1:11" x14ac:dyDescent="0.3">
      <c r="A57" s="90">
        <v>6</v>
      </c>
      <c r="B57" s="90">
        <v>800051</v>
      </c>
      <c r="C57" s="90" t="s">
        <v>76</v>
      </c>
      <c r="D57" s="90" t="s">
        <v>62</v>
      </c>
      <c r="E57" s="90" t="s">
        <v>77</v>
      </c>
      <c r="F57" s="73" t="s">
        <v>60</v>
      </c>
      <c r="G57" s="74" t="s">
        <v>68</v>
      </c>
      <c r="H57" s="74">
        <v>30</v>
      </c>
      <c r="I57" s="74"/>
      <c r="J57" s="75">
        <v>35.119999999999997</v>
      </c>
      <c r="K57" s="76" t="s">
        <v>103</v>
      </c>
    </row>
    <row r="58" spans="1:11" x14ac:dyDescent="0.3">
      <c r="A58" s="91">
        <v>6</v>
      </c>
      <c r="B58" s="91">
        <v>800051</v>
      </c>
      <c r="C58" s="91" t="s">
        <v>76</v>
      </c>
      <c r="D58" s="91" t="s">
        <v>62</v>
      </c>
      <c r="E58" s="91" t="s">
        <v>77</v>
      </c>
      <c r="F58" s="80" t="s">
        <v>60</v>
      </c>
      <c r="G58" s="80" t="s">
        <v>69</v>
      </c>
      <c r="H58" s="81">
        <v>73.599999999999994</v>
      </c>
      <c r="I58" s="81"/>
      <c r="J58" s="82">
        <v>99.07</v>
      </c>
      <c r="K58" s="76" t="s">
        <v>103</v>
      </c>
    </row>
    <row r="59" spans="1:11" x14ac:dyDescent="0.3">
      <c r="A59" s="89">
        <v>7</v>
      </c>
      <c r="B59" s="89">
        <v>800052</v>
      </c>
      <c r="C59" s="89" t="s">
        <v>78</v>
      </c>
      <c r="D59" s="89" t="s">
        <v>62</v>
      </c>
      <c r="E59" s="89" t="s">
        <v>79</v>
      </c>
      <c r="F59" s="73" t="s">
        <v>57</v>
      </c>
      <c r="G59" s="74" t="s">
        <v>67</v>
      </c>
      <c r="H59" s="74">
        <v>1517</v>
      </c>
      <c r="I59" s="74">
        <v>1724</v>
      </c>
      <c r="J59" s="75">
        <v>1628.92</v>
      </c>
      <c r="K59" s="87" t="s">
        <v>103</v>
      </c>
    </row>
    <row r="60" spans="1:11" x14ac:dyDescent="0.3">
      <c r="A60" s="90">
        <v>7</v>
      </c>
      <c r="B60" s="90">
        <v>800052</v>
      </c>
      <c r="C60" s="90" t="s">
        <v>78</v>
      </c>
      <c r="D60" s="90" t="s">
        <v>62</v>
      </c>
      <c r="E60" s="90" t="s">
        <v>79</v>
      </c>
      <c r="F60" s="73" t="s">
        <v>102</v>
      </c>
      <c r="G60" s="74" t="s">
        <v>67</v>
      </c>
      <c r="H60" s="74">
        <v>1310</v>
      </c>
      <c r="I60" s="74"/>
      <c r="J60" s="75">
        <v>1481.27</v>
      </c>
      <c r="K60" s="76" t="s">
        <v>103</v>
      </c>
    </row>
    <row r="61" spans="1:11" x14ac:dyDescent="0.3">
      <c r="A61" s="90">
        <v>7</v>
      </c>
      <c r="B61" s="90">
        <v>800052</v>
      </c>
      <c r="C61" s="90" t="s">
        <v>78</v>
      </c>
      <c r="D61" s="90" t="s">
        <v>62</v>
      </c>
      <c r="E61" s="90" t="s">
        <v>79</v>
      </c>
      <c r="F61" s="73" t="s">
        <v>59</v>
      </c>
      <c r="G61" s="74" t="s">
        <v>67</v>
      </c>
      <c r="H61" s="74">
        <v>12</v>
      </c>
      <c r="I61" s="74"/>
      <c r="J61" s="75">
        <v>13.1</v>
      </c>
      <c r="K61" s="76" t="s">
        <v>103</v>
      </c>
    </row>
    <row r="62" spans="1:11" x14ac:dyDescent="0.3">
      <c r="A62" s="90">
        <v>7</v>
      </c>
      <c r="B62" s="90">
        <v>800052</v>
      </c>
      <c r="C62" s="90" t="s">
        <v>78</v>
      </c>
      <c r="D62" s="90" t="s">
        <v>62</v>
      </c>
      <c r="E62" s="90" t="s">
        <v>79</v>
      </c>
      <c r="F62" s="73" t="s">
        <v>60</v>
      </c>
      <c r="G62" s="74" t="s">
        <v>67</v>
      </c>
      <c r="H62" s="74">
        <v>35</v>
      </c>
      <c r="I62" s="74"/>
      <c r="J62" s="75">
        <v>43.86</v>
      </c>
      <c r="K62" s="76" t="s">
        <v>103</v>
      </c>
    </row>
    <row r="63" spans="1:11" x14ac:dyDescent="0.3">
      <c r="A63" s="90">
        <v>7</v>
      </c>
      <c r="B63" s="90">
        <v>800052</v>
      </c>
      <c r="C63" s="90" t="s">
        <v>78</v>
      </c>
      <c r="D63" s="90" t="s">
        <v>62</v>
      </c>
      <c r="E63" s="90" t="s">
        <v>79</v>
      </c>
      <c r="F63" s="73" t="s">
        <v>57</v>
      </c>
      <c r="G63" s="74" t="s">
        <v>68</v>
      </c>
      <c r="H63" s="74">
        <v>1517</v>
      </c>
      <c r="I63" s="74">
        <v>1724</v>
      </c>
      <c r="J63" s="75">
        <v>1589.44</v>
      </c>
      <c r="K63" s="76" t="s">
        <v>103</v>
      </c>
    </row>
    <row r="64" spans="1:11" x14ac:dyDescent="0.3">
      <c r="A64" s="90">
        <v>7</v>
      </c>
      <c r="B64" s="90">
        <v>800052</v>
      </c>
      <c r="C64" s="90" t="s">
        <v>78</v>
      </c>
      <c r="D64" s="90" t="s">
        <v>62</v>
      </c>
      <c r="E64" s="90" t="s">
        <v>79</v>
      </c>
      <c r="F64" s="73" t="s">
        <v>102</v>
      </c>
      <c r="G64" s="74" t="s">
        <v>68</v>
      </c>
      <c r="H64" s="74">
        <v>1310</v>
      </c>
      <c r="I64" s="74"/>
      <c r="J64" s="75">
        <v>1473.57</v>
      </c>
      <c r="K64" s="76" t="s">
        <v>103</v>
      </c>
    </row>
    <row r="65" spans="1:11" x14ac:dyDescent="0.3">
      <c r="A65" s="90">
        <v>7</v>
      </c>
      <c r="B65" s="90">
        <v>800052</v>
      </c>
      <c r="C65" s="90" t="s">
        <v>78</v>
      </c>
      <c r="D65" s="90" t="s">
        <v>62</v>
      </c>
      <c r="E65" s="90" t="s">
        <v>79</v>
      </c>
      <c r="F65" s="73" t="s">
        <v>59</v>
      </c>
      <c r="G65" s="74" t="s">
        <v>68</v>
      </c>
      <c r="H65" s="74">
        <v>9</v>
      </c>
      <c r="I65" s="74"/>
      <c r="J65" s="75">
        <v>10.5</v>
      </c>
      <c r="K65" s="76" t="s">
        <v>103</v>
      </c>
    </row>
    <row r="66" spans="1:11" x14ac:dyDescent="0.3">
      <c r="A66" s="90">
        <v>7</v>
      </c>
      <c r="B66" s="90">
        <v>800052</v>
      </c>
      <c r="C66" s="90" t="s">
        <v>78</v>
      </c>
      <c r="D66" s="90" t="s">
        <v>62</v>
      </c>
      <c r="E66" s="90" t="s">
        <v>79</v>
      </c>
      <c r="F66" s="73" t="s">
        <v>60</v>
      </c>
      <c r="G66" s="74" t="s">
        <v>68</v>
      </c>
      <c r="H66" s="74">
        <v>30</v>
      </c>
      <c r="I66" s="74"/>
      <c r="J66" s="75">
        <v>44</v>
      </c>
      <c r="K66" s="76" t="s">
        <v>103</v>
      </c>
    </row>
    <row r="67" spans="1:11" x14ac:dyDescent="0.3">
      <c r="A67" s="91">
        <v>7</v>
      </c>
      <c r="B67" s="91">
        <v>800052</v>
      </c>
      <c r="C67" s="91" t="s">
        <v>78</v>
      </c>
      <c r="D67" s="91" t="s">
        <v>62</v>
      </c>
      <c r="E67" s="91" t="s">
        <v>79</v>
      </c>
      <c r="F67" s="80" t="s">
        <v>60</v>
      </c>
      <c r="G67" s="80" t="s">
        <v>69</v>
      </c>
      <c r="H67" s="81">
        <v>73.599999999999994</v>
      </c>
      <c r="I67" s="81"/>
      <c r="J67" s="82">
        <v>107.92</v>
      </c>
      <c r="K67" s="76" t="s">
        <v>103</v>
      </c>
    </row>
    <row r="68" spans="1:11" x14ac:dyDescent="0.3">
      <c r="A68" s="89">
        <v>8</v>
      </c>
      <c r="B68" s="89">
        <v>800053</v>
      </c>
      <c r="C68" s="89" t="s">
        <v>76</v>
      </c>
      <c r="D68" s="89" t="s">
        <v>62</v>
      </c>
      <c r="E68" s="89" t="s">
        <v>80</v>
      </c>
      <c r="F68" s="73" t="s">
        <v>57</v>
      </c>
      <c r="G68" s="74" t="s">
        <v>67</v>
      </c>
      <c r="H68" s="74">
        <v>1517</v>
      </c>
      <c r="I68" s="74">
        <v>1724</v>
      </c>
      <c r="J68" s="75">
        <v>1616.29</v>
      </c>
      <c r="K68" s="87" t="s">
        <v>103</v>
      </c>
    </row>
    <row r="69" spans="1:11" x14ac:dyDescent="0.3">
      <c r="A69" s="90">
        <v>8</v>
      </c>
      <c r="B69" s="90">
        <v>800053</v>
      </c>
      <c r="C69" s="90" t="s">
        <v>76</v>
      </c>
      <c r="D69" s="90" t="s">
        <v>62</v>
      </c>
      <c r="E69" s="90" t="s">
        <v>80</v>
      </c>
      <c r="F69" s="73" t="s">
        <v>102</v>
      </c>
      <c r="G69" s="74" t="s">
        <v>67</v>
      </c>
      <c r="H69" s="74">
        <v>1310</v>
      </c>
      <c r="I69" s="74"/>
      <c r="J69" s="75">
        <v>1485.12</v>
      </c>
      <c r="K69" s="76" t="s">
        <v>103</v>
      </c>
    </row>
    <row r="70" spans="1:11" x14ac:dyDescent="0.3">
      <c r="A70" s="90">
        <v>8</v>
      </c>
      <c r="B70" s="90">
        <v>800053</v>
      </c>
      <c r="C70" s="90" t="s">
        <v>76</v>
      </c>
      <c r="D70" s="90" t="s">
        <v>62</v>
      </c>
      <c r="E70" s="90" t="s">
        <v>80</v>
      </c>
      <c r="F70" s="73" t="s">
        <v>59</v>
      </c>
      <c r="G70" s="74" t="s">
        <v>67</v>
      </c>
      <c r="H70" s="74">
        <v>12</v>
      </c>
      <c r="I70" s="74"/>
      <c r="J70" s="75">
        <v>12.1</v>
      </c>
      <c r="K70" s="76" t="s">
        <v>103</v>
      </c>
    </row>
    <row r="71" spans="1:11" x14ac:dyDescent="0.3">
      <c r="A71" s="90">
        <v>8</v>
      </c>
      <c r="B71" s="90">
        <v>800053</v>
      </c>
      <c r="C71" s="90" t="s">
        <v>76</v>
      </c>
      <c r="D71" s="90" t="s">
        <v>62</v>
      </c>
      <c r="E71" s="90" t="s">
        <v>80</v>
      </c>
      <c r="F71" s="73" t="s">
        <v>60</v>
      </c>
      <c r="G71" s="74" t="s">
        <v>67</v>
      </c>
      <c r="H71" s="74">
        <v>35</v>
      </c>
      <c r="I71" s="74"/>
      <c r="J71" s="75">
        <v>43.37</v>
      </c>
      <c r="K71" s="76" t="s">
        <v>103</v>
      </c>
    </row>
    <row r="72" spans="1:11" x14ac:dyDescent="0.3">
      <c r="A72" s="90">
        <v>8</v>
      </c>
      <c r="B72" s="90">
        <v>800053</v>
      </c>
      <c r="C72" s="90" t="s">
        <v>76</v>
      </c>
      <c r="D72" s="90" t="s">
        <v>62</v>
      </c>
      <c r="E72" s="90" t="s">
        <v>80</v>
      </c>
      <c r="F72" s="73" t="s">
        <v>57</v>
      </c>
      <c r="G72" s="74" t="s">
        <v>68</v>
      </c>
      <c r="H72" s="74">
        <v>1517</v>
      </c>
      <c r="I72" s="74">
        <v>1724</v>
      </c>
      <c r="J72" s="75">
        <v>1583.97</v>
      </c>
      <c r="K72" s="76" t="s">
        <v>103</v>
      </c>
    </row>
    <row r="73" spans="1:11" x14ac:dyDescent="0.3">
      <c r="A73" s="90">
        <v>8</v>
      </c>
      <c r="B73" s="90">
        <v>800053</v>
      </c>
      <c r="C73" s="90" t="s">
        <v>76</v>
      </c>
      <c r="D73" s="90" t="s">
        <v>62</v>
      </c>
      <c r="E73" s="90" t="s">
        <v>80</v>
      </c>
      <c r="F73" s="73" t="s">
        <v>102</v>
      </c>
      <c r="G73" s="74" t="s">
        <v>68</v>
      </c>
      <c r="H73" s="74">
        <v>1310</v>
      </c>
      <c r="I73" s="74"/>
      <c r="J73" s="75">
        <v>1461.34</v>
      </c>
      <c r="K73" s="76" t="s">
        <v>103</v>
      </c>
    </row>
    <row r="74" spans="1:11" x14ac:dyDescent="0.3">
      <c r="A74" s="90">
        <v>8</v>
      </c>
      <c r="B74" s="90">
        <v>800053</v>
      </c>
      <c r="C74" s="90" t="s">
        <v>76</v>
      </c>
      <c r="D74" s="90" t="s">
        <v>62</v>
      </c>
      <c r="E74" s="90" t="s">
        <v>80</v>
      </c>
      <c r="F74" s="73" t="s">
        <v>59</v>
      </c>
      <c r="G74" s="74" t="s">
        <v>68</v>
      </c>
      <c r="H74" s="74">
        <v>9</v>
      </c>
      <c r="I74" s="74"/>
      <c r="J74" s="75">
        <v>10.92</v>
      </c>
      <c r="K74" s="76" t="s">
        <v>103</v>
      </c>
    </row>
    <row r="75" spans="1:11" x14ac:dyDescent="0.3">
      <c r="A75" s="90">
        <v>8</v>
      </c>
      <c r="B75" s="90">
        <v>800053</v>
      </c>
      <c r="C75" s="90" t="s">
        <v>76</v>
      </c>
      <c r="D75" s="90" t="s">
        <v>62</v>
      </c>
      <c r="E75" s="90" t="s">
        <v>80</v>
      </c>
      <c r="F75" s="73" t="s">
        <v>60</v>
      </c>
      <c r="G75" s="74" t="s">
        <v>68</v>
      </c>
      <c r="H75" s="74">
        <v>30</v>
      </c>
      <c r="I75" s="74"/>
      <c r="J75" s="75">
        <v>40.25</v>
      </c>
      <c r="K75" s="76" t="s">
        <v>103</v>
      </c>
    </row>
    <row r="76" spans="1:11" x14ac:dyDescent="0.3">
      <c r="A76" s="91">
        <v>8</v>
      </c>
      <c r="B76" s="91">
        <v>800053</v>
      </c>
      <c r="C76" s="91" t="s">
        <v>76</v>
      </c>
      <c r="D76" s="91" t="s">
        <v>62</v>
      </c>
      <c r="E76" s="91" t="s">
        <v>80</v>
      </c>
      <c r="F76" s="80" t="s">
        <v>60</v>
      </c>
      <c r="G76" s="80" t="s">
        <v>69</v>
      </c>
      <c r="H76" s="81">
        <v>73.599999999999994</v>
      </c>
      <c r="I76" s="81"/>
      <c r="J76" s="82">
        <v>115.35</v>
      </c>
      <c r="K76" s="76" t="s">
        <v>103</v>
      </c>
    </row>
    <row r="77" spans="1:11" x14ac:dyDescent="0.3">
      <c r="A77" s="89">
        <v>9</v>
      </c>
      <c r="B77" s="89">
        <v>800054</v>
      </c>
      <c r="C77" s="89" t="s">
        <v>81</v>
      </c>
      <c r="D77" s="89" t="s">
        <v>62</v>
      </c>
      <c r="E77" s="89" t="s">
        <v>82</v>
      </c>
      <c r="F77" s="73" t="s">
        <v>57</v>
      </c>
      <c r="G77" s="74" t="s">
        <v>67</v>
      </c>
      <c r="H77" s="74">
        <v>1517</v>
      </c>
      <c r="I77" s="74">
        <v>1724</v>
      </c>
      <c r="J77" s="75">
        <v>1599.64</v>
      </c>
      <c r="K77" s="87" t="s">
        <v>103</v>
      </c>
    </row>
    <row r="78" spans="1:11" x14ac:dyDescent="0.3">
      <c r="A78" s="90">
        <v>9</v>
      </c>
      <c r="B78" s="90">
        <v>800054</v>
      </c>
      <c r="C78" s="90" t="s">
        <v>81</v>
      </c>
      <c r="D78" s="90" t="s">
        <v>62</v>
      </c>
      <c r="E78" s="90" t="s">
        <v>82</v>
      </c>
      <c r="F78" s="73" t="s">
        <v>102</v>
      </c>
      <c r="G78" s="74" t="s">
        <v>67</v>
      </c>
      <c r="H78" s="74">
        <v>1310</v>
      </c>
      <c r="I78" s="74"/>
      <c r="J78" s="75">
        <v>1482.78</v>
      </c>
      <c r="K78" s="76" t="s">
        <v>103</v>
      </c>
    </row>
    <row r="79" spans="1:11" x14ac:dyDescent="0.3">
      <c r="A79" s="90">
        <v>9</v>
      </c>
      <c r="B79" s="90">
        <v>800054</v>
      </c>
      <c r="C79" s="90" t="s">
        <v>81</v>
      </c>
      <c r="D79" s="90" t="s">
        <v>62</v>
      </c>
      <c r="E79" s="90" t="s">
        <v>82</v>
      </c>
      <c r="F79" s="73" t="s">
        <v>59</v>
      </c>
      <c r="G79" s="74" t="s">
        <v>67</v>
      </c>
      <c r="H79" s="74">
        <v>12</v>
      </c>
      <c r="I79" s="74"/>
      <c r="J79" s="75">
        <v>13.8</v>
      </c>
      <c r="K79" s="76" t="s">
        <v>103</v>
      </c>
    </row>
    <row r="80" spans="1:11" x14ac:dyDescent="0.3">
      <c r="A80" s="90">
        <v>9</v>
      </c>
      <c r="B80" s="90">
        <v>800054</v>
      </c>
      <c r="C80" s="90" t="s">
        <v>81</v>
      </c>
      <c r="D80" s="90" t="s">
        <v>62</v>
      </c>
      <c r="E80" s="90" t="s">
        <v>82</v>
      </c>
      <c r="F80" s="73" t="s">
        <v>60</v>
      </c>
      <c r="G80" s="74" t="s">
        <v>67</v>
      </c>
      <c r="H80" s="74">
        <v>35</v>
      </c>
      <c r="I80" s="74"/>
      <c r="J80" s="75">
        <v>41.78</v>
      </c>
      <c r="K80" s="76" t="s">
        <v>103</v>
      </c>
    </row>
    <row r="81" spans="1:11" x14ac:dyDescent="0.3">
      <c r="A81" s="90">
        <v>9</v>
      </c>
      <c r="B81" s="90">
        <v>800054</v>
      </c>
      <c r="C81" s="90" t="s">
        <v>81</v>
      </c>
      <c r="D81" s="90" t="s">
        <v>62</v>
      </c>
      <c r="E81" s="90" t="s">
        <v>82</v>
      </c>
      <c r="F81" s="73" t="s">
        <v>57</v>
      </c>
      <c r="G81" s="74" t="s">
        <v>68</v>
      </c>
      <c r="H81" s="74">
        <v>1517</v>
      </c>
      <c r="I81" s="74">
        <v>1724</v>
      </c>
      <c r="J81" s="75">
        <v>1538.45</v>
      </c>
      <c r="K81" s="76" t="s">
        <v>103</v>
      </c>
    </row>
    <row r="82" spans="1:11" x14ac:dyDescent="0.3">
      <c r="A82" s="90">
        <v>9</v>
      </c>
      <c r="B82" s="90">
        <v>800054</v>
      </c>
      <c r="C82" s="90" t="s">
        <v>81</v>
      </c>
      <c r="D82" s="90" t="s">
        <v>62</v>
      </c>
      <c r="E82" s="90" t="s">
        <v>82</v>
      </c>
      <c r="F82" s="73" t="s">
        <v>102</v>
      </c>
      <c r="G82" s="74" t="s">
        <v>68</v>
      </c>
      <c r="H82" s="74">
        <v>1310</v>
      </c>
      <c r="I82" s="74"/>
      <c r="J82" s="75">
        <v>1428.64</v>
      </c>
      <c r="K82" s="76" t="s">
        <v>103</v>
      </c>
    </row>
    <row r="83" spans="1:11" x14ac:dyDescent="0.3">
      <c r="A83" s="90">
        <v>9</v>
      </c>
      <c r="B83" s="90">
        <v>800054</v>
      </c>
      <c r="C83" s="90" t="s">
        <v>81</v>
      </c>
      <c r="D83" s="90" t="s">
        <v>62</v>
      </c>
      <c r="E83" s="90" t="s">
        <v>82</v>
      </c>
      <c r="F83" s="73" t="s">
        <v>59</v>
      </c>
      <c r="G83" s="74" t="s">
        <v>68</v>
      </c>
      <c r="H83" s="74">
        <v>9</v>
      </c>
      <c r="I83" s="74"/>
      <c r="J83" s="75">
        <v>10.76</v>
      </c>
      <c r="K83" s="76" t="s">
        <v>103</v>
      </c>
    </row>
    <row r="84" spans="1:11" x14ac:dyDescent="0.3">
      <c r="A84" s="90">
        <v>9</v>
      </c>
      <c r="B84" s="90">
        <v>800054</v>
      </c>
      <c r="C84" s="90" t="s">
        <v>81</v>
      </c>
      <c r="D84" s="90" t="s">
        <v>62</v>
      </c>
      <c r="E84" s="90" t="s">
        <v>82</v>
      </c>
      <c r="F84" s="73" t="s">
        <v>60</v>
      </c>
      <c r="G84" s="74" t="s">
        <v>68</v>
      </c>
      <c r="H84" s="74">
        <v>30</v>
      </c>
      <c r="I84" s="74"/>
      <c r="J84" s="75">
        <v>39.130000000000003</v>
      </c>
      <c r="K84" s="76" t="s">
        <v>103</v>
      </c>
    </row>
    <row r="85" spans="1:11" x14ac:dyDescent="0.3">
      <c r="A85" s="91">
        <v>9</v>
      </c>
      <c r="B85" s="91">
        <v>800054</v>
      </c>
      <c r="C85" s="91" t="s">
        <v>81</v>
      </c>
      <c r="D85" s="91" t="s">
        <v>62</v>
      </c>
      <c r="E85" s="91" t="s">
        <v>82</v>
      </c>
      <c r="F85" s="80" t="s">
        <v>60</v>
      </c>
      <c r="G85" s="80" t="s">
        <v>69</v>
      </c>
      <c r="H85" s="81">
        <v>73.599999999999994</v>
      </c>
      <c r="I85" s="81"/>
      <c r="J85" s="82">
        <v>112.61</v>
      </c>
      <c r="K85" s="76" t="s">
        <v>103</v>
      </c>
    </row>
    <row r="86" spans="1:11" x14ac:dyDescent="0.3">
      <c r="A86" s="89">
        <v>10</v>
      </c>
      <c r="B86" s="89">
        <v>800055</v>
      </c>
      <c r="C86" s="89" t="s">
        <v>83</v>
      </c>
      <c r="D86" s="89" t="s">
        <v>62</v>
      </c>
      <c r="E86" s="89" t="s">
        <v>84</v>
      </c>
      <c r="F86" s="73" t="s">
        <v>57</v>
      </c>
      <c r="G86" s="74" t="s">
        <v>67</v>
      </c>
      <c r="H86" s="74">
        <v>1517</v>
      </c>
      <c r="I86" s="74">
        <v>1724</v>
      </c>
      <c r="J86" s="75">
        <v>1621.64</v>
      </c>
      <c r="K86" s="87" t="s">
        <v>103</v>
      </c>
    </row>
    <row r="87" spans="1:11" x14ac:dyDescent="0.3">
      <c r="A87" s="90">
        <v>10</v>
      </c>
      <c r="B87" s="90">
        <v>800055</v>
      </c>
      <c r="C87" s="90" t="s">
        <v>83</v>
      </c>
      <c r="D87" s="90" t="s">
        <v>62</v>
      </c>
      <c r="E87" s="90" t="s">
        <v>84</v>
      </c>
      <c r="F87" s="73" t="s">
        <v>102</v>
      </c>
      <c r="G87" s="74" t="s">
        <v>67</v>
      </c>
      <c r="H87" s="74">
        <v>1310</v>
      </c>
      <c r="I87" s="74"/>
      <c r="J87" s="75">
        <v>1449.05</v>
      </c>
      <c r="K87" s="76" t="s">
        <v>103</v>
      </c>
    </row>
    <row r="88" spans="1:11" x14ac:dyDescent="0.3">
      <c r="A88" s="90">
        <v>10</v>
      </c>
      <c r="B88" s="90">
        <v>800055</v>
      </c>
      <c r="C88" s="90" t="s">
        <v>83</v>
      </c>
      <c r="D88" s="90" t="s">
        <v>62</v>
      </c>
      <c r="E88" s="90" t="s">
        <v>84</v>
      </c>
      <c r="F88" s="73" t="s">
        <v>59</v>
      </c>
      <c r="G88" s="74" t="s">
        <v>67</v>
      </c>
      <c r="H88" s="74">
        <v>12</v>
      </c>
      <c r="I88" s="74"/>
      <c r="J88" s="75">
        <v>13.57</v>
      </c>
      <c r="K88" s="76" t="s">
        <v>103</v>
      </c>
    </row>
    <row r="89" spans="1:11" x14ac:dyDescent="0.3">
      <c r="A89" s="90">
        <v>10</v>
      </c>
      <c r="B89" s="90">
        <v>800055</v>
      </c>
      <c r="C89" s="90" t="s">
        <v>83</v>
      </c>
      <c r="D89" s="90" t="s">
        <v>62</v>
      </c>
      <c r="E89" s="90" t="s">
        <v>84</v>
      </c>
      <c r="F89" s="73" t="s">
        <v>60</v>
      </c>
      <c r="G89" s="74" t="s">
        <v>67</v>
      </c>
      <c r="H89" s="74">
        <v>35</v>
      </c>
      <c r="I89" s="74"/>
      <c r="J89" s="75">
        <v>44.79</v>
      </c>
      <c r="K89" s="76" t="s">
        <v>103</v>
      </c>
    </row>
    <row r="90" spans="1:11" x14ac:dyDescent="0.3">
      <c r="A90" s="90">
        <v>10</v>
      </c>
      <c r="B90" s="90">
        <v>800055</v>
      </c>
      <c r="C90" s="90" t="s">
        <v>83</v>
      </c>
      <c r="D90" s="90" t="s">
        <v>62</v>
      </c>
      <c r="E90" s="90" t="s">
        <v>84</v>
      </c>
      <c r="F90" s="73" t="s">
        <v>57</v>
      </c>
      <c r="G90" s="74" t="s">
        <v>68</v>
      </c>
      <c r="H90" s="74">
        <v>1517</v>
      </c>
      <c r="I90" s="74">
        <v>1724</v>
      </c>
      <c r="J90" s="75">
        <v>1618.19</v>
      </c>
      <c r="K90" s="76" t="s">
        <v>103</v>
      </c>
    </row>
    <row r="91" spans="1:11" x14ac:dyDescent="0.3">
      <c r="A91" s="90">
        <v>10</v>
      </c>
      <c r="B91" s="90">
        <v>800055</v>
      </c>
      <c r="C91" s="90" t="s">
        <v>83</v>
      </c>
      <c r="D91" s="90" t="s">
        <v>62</v>
      </c>
      <c r="E91" s="90" t="s">
        <v>84</v>
      </c>
      <c r="F91" s="73" t="s">
        <v>102</v>
      </c>
      <c r="G91" s="74" t="s">
        <v>68</v>
      </c>
      <c r="H91" s="74">
        <v>1310</v>
      </c>
      <c r="I91" s="74"/>
      <c r="J91" s="75">
        <v>1448.38</v>
      </c>
      <c r="K91" s="76" t="s">
        <v>103</v>
      </c>
    </row>
    <row r="92" spans="1:11" x14ac:dyDescent="0.3">
      <c r="A92" s="90">
        <v>10</v>
      </c>
      <c r="B92" s="90">
        <v>800055</v>
      </c>
      <c r="C92" s="90" t="s">
        <v>83</v>
      </c>
      <c r="D92" s="90" t="s">
        <v>62</v>
      </c>
      <c r="E92" s="90" t="s">
        <v>84</v>
      </c>
      <c r="F92" s="73" t="s">
        <v>59</v>
      </c>
      <c r="G92" s="74" t="s">
        <v>68</v>
      </c>
      <c r="H92" s="74">
        <v>9</v>
      </c>
      <c r="I92" s="74"/>
      <c r="J92" s="75">
        <v>11.2</v>
      </c>
      <c r="K92" s="76" t="s">
        <v>103</v>
      </c>
    </row>
    <row r="93" spans="1:11" x14ac:dyDescent="0.3">
      <c r="A93" s="90">
        <v>10</v>
      </c>
      <c r="B93" s="90">
        <v>800055</v>
      </c>
      <c r="C93" s="90" t="s">
        <v>83</v>
      </c>
      <c r="D93" s="90" t="s">
        <v>62</v>
      </c>
      <c r="E93" s="90" t="s">
        <v>84</v>
      </c>
      <c r="F93" s="73" t="s">
        <v>60</v>
      </c>
      <c r="G93" s="74" t="s">
        <v>68</v>
      </c>
      <c r="H93" s="74">
        <v>30</v>
      </c>
      <c r="I93" s="74"/>
      <c r="J93" s="75">
        <v>45.43</v>
      </c>
      <c r="K93" s="76" t="s">
        <v>103</v>
      </c>
    </row>
    <row r="94" spans="1:11" x14ac:dyDescent="0.3">
      <c r="A94" s="91">
        <v>10</v>
      </c>
      <c r="B94" s="91">
        <v>800055</v>
      </c>
      <c r="C94" s="91" t="s">
        <v>83</v>
      </c>
      <c r="D94" s="91" t="s">
        <v>62</v>
      </c>
      <c r="E94" s="91" t="s">
        <v>84</v>
      </c>
      <c r="F94" s="80" t="s">
        <v>60</v>
      </c>
      <c r="G94" s="80" t="s">
        <v>69</v>
      </c>
      <c r="H94" s="81">
        <v>73.599999999999994</v>
      </c>
      <c r="I94" s="81"/>
      <c r="J94" s="82">
        <v>110.34</v>
      </c>
      <c r="K94" s="76" t="s">
        <v>103</v>
      </c>
    </row>
    <row r="95" spans="1:11" x14ac:dyDescent="0.3">
      <c r="A95" s="89">
        <v>11</v>
      </c>
      <c r="B95" s="89">
        <v>800084</v>
      </c>
      <c r="C95" s="89" t="s">
        <v>86</v>
      </c>
      <c r="D95" s="89" t="s">
        <v>62</v>
      </c>
      <c r="E95" s="89" t="s">
        <v>85</v>
      </c>
      <c r="F95" s="73" t="s">
        <v>57</v>
      </c>
      <c r="G95" s="74" t="s">
        <v>67</v>
      </c>
      <c r="H95" s="74">
        <v>1517</v>
      </c>
      <c r="I95" s="74">
        <v>1724</v>
      </c>
      <c r="J95" s="75">
        <v>1614.03</v>
      </c>
      <c r="K95" s="87" t="s">
        <v>103</v>
      </c>
    </row>
    <row r="96" spans="1:11" x14ac:dyDescent="0.3">
      <c r="A96" s="90">
        <v>11</v>
      </c>
      <c r="B96" s="90">
        <v>800084</v>
      </c>
      <c r="C96" s="90" t="s">
        <v>86</v>
      </c>
      <c r="D96" s="90" t="s">
        <v>62</v>
      </c>
      <c r="E96" s="90" t="s">
        <v>85</v>
      </c>
      <c r="F96" s="73" t="s">
        <v>102</v>
      </c>
      <c r="G96" s="74" t="s">
        <v>67</v>
      </c>
      <c r="H96" s="74">
        <v>1310</v>
      </c>
      <c r="I96" s="74"/>
      <c r="J96" s="75">
        <v>1493.48</v>
      </c>
      <c r="K96" s="76" t="s">
        <v>103</v>
      </c>
    </row>
    <row r="97" spans="1:11" x14ac:dyDescent="0.3">
      <c r="A97" s="90">
        <v>11</v>
      </c>
      <c r="B97" s="90">
        <v>800084</v>
      </c>
      <c r="C97" s="90" t="s">
        <v>86</v>
      </c>
      <c r="D97" s="90" t="s">
        <v>62</v>
      </c>
      <c r="E97" s="90" t="s">
        <v>85</v>
      </c>
      <c r="F97" s="73" t="s">
        <v>59</v>
      </c>
      <c r="G97" s="74" t="s">
        <v>67</v>
      </c>
      <c r="H97" s="74">
        <v>12</v>
      </c>
      <c r="I97" s="74"/>
      <c r="J97" s="75">
        <v>13.17</v>
      </c>
      <c r="K97" s="76" t="s">
        <v>103</v>
      </c>
    </row>
    <row r="98" spans="1:11" x14ac:dyDescent="0.3">
      <c r="A98" s="90">
        <v>11</v>
      </c>
      <c r="B98" s="90">
        <v>800084</v>
      </c>
      <c r="C98" s="90" t="s">
        <v>86</v>
      </c>
      <c r="D98" s="90" t="s">
        <v>62</v>
      </c>
      <c r="E98" s="90" t="s">
        <v>85</v>
      </c>
      <c r="F98" s="73" t="s">
        <v>60</v>
      </c>
      <c r="G98" s="74" t="s">
        <v>67</v>
      </c>
      <c r="H98" s="74">
        <v>35</v>
      </c>
      <c r="I98" s="74"/>
      <c r="J98" s="75">
        <v>39.619999999999997</v>
      </c>
      <c r="K98" s="76" t="s">
        <v>103</v>
      </c>
    </row>
    <row r="99" spans="1:11" x14ac:dyDescent="0.3">
      <c r="A99" s="90">
        <v>11</v>
      </c>
      <c r="B99" s="90">
        <v>800084</v>
      </c>
      <c r="C99" s="90" t="s">
        <v>86</v>
      </c>
      <c r="D99" s="90" t="s">
        <v>62</v>
      </c>
      <c r="E99" s="90" t="s">
        <v>85</v>
      </c>
      <c r="F99" s="73" t="s">
        <v>57</v>
      </c>
      <c r="G99" s="74" t="s">
        <v>68</v>
      </c>
      <c r="H99" s="74">
        <v>1517</v>
      </c>
      <c r="I99" s="74">
        <v>1724</v>
      </c>
      <c r="J99" s="75">
        <v>1617.26</v>
      </c>
      <c r="K99" s="76" t="s">
        <v>103</v>
      </c>
    </row>
    <row r="100" spans="1:11" x14ac:dyDescent="0.3">
      <c r="A100" s="90">
        <v>11</v>
      </c>
      <c r="B100" s="90">
        <v>800084</v>
      </c>
      <c r="C100" s="90" t="s">
        <v>86</v>
      </c>
      <c r="D100" s="90" t="s">
        <v>62</v>
      </c>
      <c r="E100" s="90" t="s">
        <v>85</v>
      </c>
      <c r="F100" s="73" t="s">
        <v>102</v>
      </c>
      <c r="G100" s="74" t="s">
        <v>68</v>
      </c>
      <c r="H100" s="74">
        <v>1310</v>
      </c>
      <c r="I100" s="74"/>
      <c r="J100" s="75">
        <v>1496.81</v>
      </c>
      <c r="K100" s="76" t="s">
        <v>103</v>
      </c>
    </row>
    <row r="101" spans="1:11" x14ac:dyDescent="0.3">
      <c r="A101" s="90">
        <v>11</v>
      </c>
      <c r="B101" s="90">
        <v>800084</v>
      </c>
      <c r="C101" s="90" t="s">
        <v>86</v>
      </c>
      <c r="D101" s="90" t="s">
        <v>62</v>
      </c>
      <c r="E101" s="90" t="s">
        <v>85</v>
      </c>
      <c r="F101" s="73" t="s">
        <v>59</v>
      </c>
      <c r="G101" s="74" t="s">
        <v>68</v>
      </c>
      <c r="H101" s="74">
        <v>9</v>
      </c>
      <c r="I101" s="74"/>
      <c r="J101" s="75">
        <v>12.92</v>
      </c>
      <c r="K101" s="76" t="s">
        <v>103</v>
      </c>
    </row>
    <row r="102" spans="1:11" x14ac:dyDescent="0.3">
      <c r="A102" s="90">
        <v>11</v>
      </c>
      <c r="B102" s="90">
        <v>800084</v>
      </c>
      <c r="C102" s="90" t="s">
        <v>86</v>
      </c>
      <c r="D102" s="90" t="s">
        <v>62</v>
      </c>
      <c r="E102" s="90" t="s">
        <v>85</v>
      </c>
      <c r="F102" s="73" t="s">
        <v>60</v>
      </c>
      <c r="G102" s="74" t="s">
        <v>68</v>
      </c>
      <c r="H102" s="74">
        <v>30</v>
      </c>
      <c r="I102" s="74"/>
      <c r="J102" s="75">
        <v>42.12</v>
      </c>
      <c r="K102" s="76" t="s">
        <v>103</v>
      </c>
    </row>
    <row r="103" spans="1:11" x14ac:dyDescent="0.3">
      <c r="A103" s="91">
        <v>11</v>
      </c>
      <c r="B103" s="91">
        <v>800084</v>
      </c>
      <c r="C103" s="91" t="s">
        <v>86</v>
      </c>
      <c r="D103" s="91" t="s">
        <v>62</v>
      </c>
      <c r="E103" s="91" t="s">
        <v>85</v>
      </c>
      <c r="F103" s="80" t="s">
        <v>60</v>
      </c>
      <c r="G103" s="80" t="s">
        <v>69</v>
      </c>
      <c r="H103" s="81">
        <v>73.599999999999994</v>
      </c>
      <c r="I103" s="81"/>
      <c r="J103" s="82">
        <v>90.4</v>
      </c>
      <c r="K103" s="76" t="s">
        <v>103</v>
      </c>
    </row>
    <row r="104" spans="1:11" x14ac:dyDescent="0.3">
      <c r="A104" s="89">
        <v>12</v>
      </c>
      <c r="B104" s="89">
        <v>800086</v>
      </c>
      <c r="C104" s="89" t="s">
        <v>88</v>
      </c>
      <c r="D104" s="89" t="s">
        <v>62</v>
      </c>
      <c r="E104" s="89" t="s">
        <v>87</v>
      </c>
      <c r="F104" s="73" t="s">
        <v>57</v>
      </c>
      <c r="G104" s="74" t="s">
        <v>67</v>
      </c>
      <c r="H104" s="74">
        <v>1517</v>
      </c>
      <c r="I104" s="74">
        <v>1724</v>
      </c>
      <c r="J104" s="75">
        <v>1616.29</v>
      </c>
      <c r="K104" s="87" t="s">
        <v>103</v>
      </c>
    </row>
    <row r="105" spans="1:11" x14ac:dyDescent="0.3">
      <c r="A105" s="90">
        <v>12</v>
      </c>
      <c r="B105" s="90">
        <v>800086</v>
      </c>
      <c r="C105" s="90" t="s">
        <v>88</v>
      </c>
      <c r="D105" s="90" t="s">
        <v>62</v>
      </c>
      <c r="E105" s="90" t="s">
        <v>87</v>
      </c>
      <c r="F105" s="73" t="s">
        <v>102</v>
      </c>
      <c r="G105" s="74" t="s">
        <v>67</v>
      </c>
      <c r="H105" s="74">
        <v>1310</v>
      </c>
      <c r="I105" s="74"/>
      <c r="J105" s="75">
        <v>1485.12</v>
      </c>
      <c r="K105" s="76" t="s">
        <v>103</v>
      </c>
    </row>
    <row r="106" spans="1:11" x14ac:dyDescent="0.3">
      <c r="A106" s="90">
        <v>12</v>
      </c>
      <c r="B106" s="90">
        <v>800086</v>
      </c>
      <c r="C106" s="90" t="s">
        <v>88</v>
      </c>
      <c r="D106" s="90" t="s">
        <v>62</v>
      </c>
      <c r="E106" s="90" t="s">
        <v>87</v>
      </c>
      <c r="F106" s="73" t="s">
        <v>59</v>
      </c>
      <c r="G106" s="74" t="s">
        <v>67</v>
      </c>
      <c r="H106" s="74">
        <v>12</v>
      </c>
      <c r="I106" s="74"/>
      <c r="J106" s="75">
        <v>12.52</v>
      </c>
      <c r="K106" s="76" t="s">
        <v>103</v>
      </c>
    </row>
    <row r="107" spans="1:11" x14ac:dyDescent="0.3">
      <c r="A107" s="90">
        <v>12</v>
      </c>
      <c r="B107" s="90">
        <v>800086</v>
      </c>
      <c r="C107" s="90" t="s">
        <v>88</v>
      </c>
      <c r="D107" s="90" t="s">
        <v>62</v>
      </c>
      <c r="E107" s="90" t="s">
        <v>87</v>
      </c>
      <c r="F107" s="73" t="s">
        <v>60</v>
      </c>
      <c r="G107" s="74" t="s">
        <v>67</v>
      </c>
      <c r="H107" s="74">
        <v>35</v>
      </c>
      <c r="I107" s="74"/>
      <c r="J107" s="75">
        <v>43.97</v>
      </c>
      <c r="K107" s="76" t="s">
        <v>103</v>
      </c>
    </row>
    <row r="108" spans="1:11" x14ac:dyDescent="0.3">
      <c r="A108" s="90">
        <v>12</v>
      </c>
      <c r="B108" s="90">
        <v>800086</v>
      </c>
      <c r="C108" s="90" t="s">
        <v>88</v>
      </c>
      <c r="D108" s="90" t="s">
        <v>62</v>
      </c>
      <c r="E108" s="90" t="s">
        <v>87</v>
      </c>
      <c r="F108" s="73" t="s">
        <v>57</v>
      </c>
      <c r="G108" s="74" t="s">
        <v>68</v>
      </c>
      <c r="H108" s="74">
        <v>1517</v>
      </c>
      <c r="I108" s="74">
        <v>1724</v>
      </c>
      <c r="J108" s="75">
        <v>1573.44</v>
      </c>
      <c r="K108" s="76" t="s">
        <v>103</v>
      </c>
    </row>
    <row r="109" spans="1:11" x14ac:dyDescent="0.3">
      <c r="A109" s="90">
        <v>12</v>
      </c>
      <c r="B109" s="90">
        <v>800086</v>
      </c>
      <c r="C109" s="90" t="s">
        <v>88</v>
      </c>
      <c r="D109" s="90" t="s">
        <v>62</v>
      </c>
      <c r="E109" s="90" t="s">
        <v>87</v>
      </c>
      <c r="F109" s="73" t="s">
        <v>102</v>
      </c>
      <c r="G109" s="74" t="s">
        <v>68</v>
      </c>
      <c r="H109" s="74">
        <v>1310</v>
      </c>
      <c r="I109" s="74"/>
      <c r="J109" s="75">
        <v>1451.14</v>
      </c>
      <c r="K109" s="76" t="s">
        <v>103</v>
      </c>
    </row>
    <row r="110" spans="1:11" x14ac:dyDescent="0.3">
      <c r="A110" s="90">
        <v>12</v>
      </c>
      <c r="B110" s="90">
        <v>800086</v>
      </c>
      <c r="C110" s="90" t="s">
        <v>88</v>
      </c>
      <c r="D110" s="90" t="s">
        <v>62</v>
      </c>
      <c r="E110" s="90" t="s">
        <v>87</v>
      </c>
      <c r="F110" s="73" t="s">
        <v>59</v>
      </c>
      <c r="G110" s="74" t="s">
        <v>68</v>
      </c>
      <c r="H110" s="74">
        <v>9</v>
      </c>
      <c r="I110" s="74"/>
      <c r="J110" s="75">
        <v>10.76</v>
      </c>
      <c r="K110" s="76" t="s">
        <v>103</v>
      </c>
    </row>
    <row r="111" spans="1:11" x14ac:dyDescent="0.3">
      <c r="A111" s="90">
        <v>12</v>
      </c>
      <c r="B111" s="90">
        <v>800086</v>
      </c>
      <c r="C111" s="90" t="s">
        <v>88</v>
      </c>
      <c r="D111" s="90" t="s">
        <v>62</v>
      </c>
      <c r="E111" s="90" t="s">
        <v>87</v>
      </c>
      <c r="F111" s="73" t="s">
        <v>60</v>
      </c>
      <c r="G111" s="74" t="s">
        <v>68</v>
      </c>
      <c r="H111" s="74">
        <v>30</v>
      </c>
      <c r="I111" s="74"/>
      <c r="J111" s="75">
        <v>39.1</v>
      </c>
      <c r="K111" s="76" t="s">
        <v>103</v>
      </c>
    </row>
    <row r="112" spans="1:11" x14ac:dyDescent="0.3">
      <c r="A112" s="91">
        <v>12</v>
      </c>
      <c r="B112" s="91">
        <v>800086</v>
      </c>
      <c r="C112" s="91" t="s">
        <v>88</v>
      </c>
      <c r="D112" s="91" t="s">
        <v>62</v>
      </c>
      <c r="E112" s="91" t="s">
        <v>87</v>
      </c>
      <c r="F112" s="80" t="s">
        <v>60</v>
      </c>
      <c r="G112" s="80" t="s">
        <v>69</v>
      </c>
      <c r="H112" s="81">
        <v>73.599999999999994</v>
      </c>
      <c r="I112" s="81"/>
      <c r="J112" s="82">
        <v>77.87</v>
      </c>
      <c r="K112" s="76" t="s">
        <v>103</v>
      </c>
    </row>
    <row r="113" spans="1:11" x14ac:dyDescent="0.3">
      <c r="A113" s="89">
        <v>13</v>
      </c>
      <c r="B113" s="89">
        <v>800087</v>
      </c>
      <c r="C113" s="89" t="s">
        <v>89</v>
      </c>
      <c r="D113" s="89" t="s">
        <v>62</v>
      </c>
      <c r="E113" s="89" t="s">
        <v>90</v>
      </c>
      <c r="F113" s="73" t="s">
        <v>57</v>
      </c>
      <c r="G113" s="74" t="s">
        <v>67</v>
      </c>
      <c r="H113" s="74">
        <v>1517</v>
      </c>
      <c r="I113" s="74">
        <v>1724</v>
      </c>
      <c r="J113" s="75">
        <v>1609.83</v>
      </c>
      <c r="K113" s="87" t="s">
        <v>103</v>
      </c>
    </row>
    <row r="114" spans="1:11" x14ac:dyDescent="0.3">
      <c r="A114" s="90">
        <v>13</v>
      </c>
      <c r="B114" s="90">
        <v>800087</v>
      </c>
      <c r="C114" s="90" t="s">
        <v>89</v>
      </c>
      <c r="D114" s="90" t="s">
        <v>62</v>
      </c>
      <c r="E114" s="90" t="s">
        <v>90</v>
      </c>
      <c r="F114" s="73" t="s">
        <v>102</v>
      </c>
      <c r="G114" s="74" t="s">
        <v>67</v>
      </c>
      <c r="H114" s="74">
        <v>1310</v>
      </c>
      <c r="I114" s="74"/>
      <c r="J114" s="75">
        <v>1470.19</v>
      </c>
      <c r="K114" s="76" t="s">
        <v>103</v>
      </c>
    </row>
    <row r="115" spans="1:11" x14ac:dyDescent="0.3">
      <c r="A115" s="90">
        <v>13</v>
      </c>
      <c r="B115" s="90">
        <v>800087</v>
      </c>
      <c r="C115" s="90" t="s">
        <v>89</v>
      </c>
      <c r="D115" s="90" t="s">
        <v>62</v>
      </c>
      <c r="E115" s="90" t="s">
        <v>90</v>
      </c>
      <c r="F115" s="73" t="s">
        <v>59</v>
      </c>
      <c r="G115" s="74" t="s">
        <v>67</v>
      </c>
      <c r="H115" s="74">
        <v>12</v>
      </c>
      <c r="I115" s="74"/>
      <c r="J115" s="75">
        <v>12.92</v>
      </c>
      <c r="K115" s="76" t="s">
        <v>103</v>
      </c>
    </row>
    <row r="116" spans="1:11" x14ac:dyDescent="0.3">
      <c r="A116" s="90">
        <v>13</v>
      </c>
      <c r="B116" s="90">
        <v>800087</v>
      </c>
      <c r="C116" s="90" t="s">
        <v>89</v>
      </c>
      <c r="D116" s="90" t="s">
        <v>62</v>
      </c>
      <c r="E116" s="90" t="s">
        <v>90</v>
      </c>
      <c r="F116" s="73" t="s">
        <v>60</v>
      </c>
      <c r="G116" s="74" t="s">
        <v>67</v>
      </c>
      <c r="H116" s="74">
        <v>35</v>
      </c>
      <c r="I116" s="74"/>
      <c r="J116" s="75">
        <v>45.68</v>
      </c>
      <c r="K116" s="76" t="s">
        <v>103</v>
      </c>
    </row>
    <row r="117" spans="1:11" x14ac:dyDescent="0.3">
      <c r="A117" s="90">
        <v>13</v>
      </c>
      <c r="B117" s="90">
        <v>800087</v>
      </c>
      <c r="C117" s="90" t="s">
        <v>89</v>
      </c>
      <c r="D117" s="90" t="s">
        <v>62</v>
      </c>
      <c r="E117" s="90" t="s">
        <v>90</v>
      </c>
      <c r="F117" s="73" t="s">
        <v>57</v>
      </c>
      <c r="G117" s="74" t="s">
        <v>68</v>
      </c>
      <c r="H117" s="74">
        <v>1517</v>
      </c>
      <c r="I117" s="74">
        <v>1724</v>
      </c>
      <c r="J117" s="75">
        <v>1624.3</v>
      </c>
      <c r="K117" s="76" t="s">
        <v>103</v>
      </c>
    </row>
    <row r="118" spans="1:11" x14ac:dyDescent="0.3">
      <c r="A118" s="90">
        <v>13</v>
      </c>
      <c r="B118" s="90">
        <v>800087</v>
      </c>
      <c r="C118" s="90" t="s">
        <v>89</v>
      </c>
      <c r="D118" s="90" t="s">
        <v>62</v>
      </c>
      <c r="E118" s="90" t="s">
        <v>90</v>
      </c>
      <c r="F118" s="73" t="s">
        <v>102</v>
      </c>
      <c r="G118" s="74" t="s">
        <v>68</v>
      </c>
      <c r="H118" s="74">
        <v>1310</v>
      </c>
      <c r="I118" s="74"/>
      <c r="J118" s="75">
        <v>1490.03</v>
      </c>
      <c r="K118" s="76" t="s">
        <v>103</v>
      </c>
    </row>
    <row r="119" spans="1:11" x14ac:dyDescent="0.3">
      <c r="A119" s="90">
        <v>13</v>
      </c>
      <c r="B119" s="90">
        <v>800087</v>
      </c>
      <c r="C119" s="90" t="s">
        <v>89</v>
      </c>
      <c r="D119" s="90" t="s">
        <v>62</v>
      </c>
      <c r="E119" s="90" t="s">
        <v>90</v>
      </c>
      <c r="F119" s="73" t="s">
        <v>59</v>
      </c>
      <c r="G119" s="74" t="s">
        <v>68</v>
      </c>
      <c r="H119" s="74">
        <v>9</v>
      </c>
      <c r="I119" s="74"/>
      <c r="J119" s="75">
        <v>9.9600000000000009</v>
      </c>
      <c r="K119" s="76" t="s">
        <v>103</v>
      </c>
    </row>
    <row r="120" spans="1:11" x14ac:dyDescent="0.3">
      <c r="A120" s="90">
        <v>13</v>
      </c>
      <c r="B120" s="90">
        <v>800087</v>
      </c>
      <c r="C120" s="90" t="s">
        <v>89</v>
      </c>
      <c r="D120" s="90" t="s">
        <v>62</v>
      </c>
      <c r="E120" s="90" t="s">
        <v>90</v>
      </c>
      <c r="F120" s="73" t="s">
        <v>60</v>
      </c>
      <c r="G120" s="74" t="s">
        <v>68</v>
      </c>
      <c r="H120" s="74">
        <v>30</v>
      </c>
      <c r="I120" s="74"/>
      <c r="J120" s="75">
        <v>35.119999999999997</v>
      </c>
      <c r="K120" s="76" t="s">
        <v>103</v>
      </c>
    </row>
    <row r="121" spans="1:11" x14ac:dyDescent="0.3">
      <c r="A121" s="91">
        <v>13</v>
      </c>
      <c r="B121" s="91">
        <v>800087</v>
      </c>
      <c r="C121" s="91" t="s">
        <v>89</v>
      </c>
      <c r="D121" s="91" t="s">
        <v>62</v>
      </c>
      <c r="E121" s="91" t="s">
        <v>90</v>
      </c>
      <c r="F121" s="80" t="s">
        <v>60</v>
      </c>
      <c r="G121" s="80" t="s">
        <v>69</v>
      </c>
      <c r="H121" s="81">
        <v>73.599999999999994</v>
      </c>
      <c r="I121" s="81"/>
      <c r="J121" s="82">
        <v>91.76</v>
      </c>
      <c r="K121" s="76" t="s">
        <v>103</v>
      </c>
    </row>
    <row r="122" spans="1:11" x14ac:dyDescent="0.3">
      <c r="A122" s="89">
        <v>14</v>
      </c>
      <c r="B122" s="89">
        <v>800091</v>
      </c>
      <c r="C122" s="89" t="s">
        <v>91</v>
      </c>
      <c r="D122" s="89" t="s">
        <v>62</v>
      </c>
      <c r="E122" s="89" t="s">
        <v>92</v>
      </c>
      <c r="F122" s="73" t="s">
        <v>57</v>
      </c>
      <c r="G122" s="74" t="s">
        <v>67</v>
      </c>
      <c r="H122" s="74">
        <v>1517</v>
      </c>
      <c r="I122" s="74">
        <v>1724</v>
      </c>
      <c r="J122" s="75">
        <v>1612.03</v>
      </c>
      <c r="K122" s="87" t="s">
        <v>103</v>
      </c>
    </row>
    <row r="123" spans="1:11" x14ac:dyDescent="0.3">
      <c r="A123" s="90">
        <v>14</v>
      </c>
      <c r="B123" s="90">
        <v>800091</v>
      </c>
      <c r="C123" s="90" t="s">
        <v>91</v>
      </c>
      <c r="D123" s="90" t="s">
        <v>62</v>
      </c>
      <c r="E123" s="90" t="s">
        <v>92</v>
      </c>
      <c r="F123" s="73" t="s">
        <v>102</v>
      </c>
      <c r="G123" s="74" t="s">
        <v>67</v>
      </c>
      <c r="H123" s="74">
        <v>1310</v>
      </c>
      <c r="I123" s="74"/>
      <c r="J123" s="75">
        <v>1497.31</v>
      </c>
      <c r="K123" s="76" t="s">
        <v>103</v>
      </c>
    </row>
    <row r="124" spans="1:11" x14ac:dyDescent="0.3">
      <c r="A124" s="90">
        <v>14</v>
      </c>
      <c r="B124" s="90">
        <v>800091</v>
      </c>
      <c r="C124" s="90" t="s">
        <v>91</v>
      </c>
      <c r="D124" s="90" t="s">
        <v>62</v>
      </c>
      <c r="E124" s="90" t="s">
        <v>92</v>
      </c>
      <c r="F124" s="73" t="s">
        <v>59</v>
      </c>
      <c r="G124" s="74" t="s">
        <v>67</v>
      </c>
      <c r="H124" s="74">
        <v>12</v>
      </c>
      <c r="I124" s="74"/>
      <c r="J124" s="75">
        <v>12.3</v>
      </c>
      <c r="K124" s="76" t="s">
        <v>103</v>
      </c>
    </row>
    <row r="125" spans="1:11" x14ac:dyDescent="0.3">
      <c r="A125" s="90">
        <v>14</v>
      </c>
      <c r="B125" s="90">
        <v>800091</v>
      </c>
      <c r="C125" s="90" t="s">
        <v>91</v>
      </c>
      <c r="D125" s="90" t="s">
        <v>62</v>
      </c>
      <c r="E125" s="90" t="s">
        <v>92</v>
      </c>
      <c r="F125" s="73" t="s">
        <v>60</v>
      </c>
      <c r="G125" s="74" t="s">
        <v>67</v>
      </c>
      <c r="H125" s="74">
        <v>35</v>
      </c>
      <c r="I125" s="74"/>
      <c r="J125" s="75">
        <v>46.96</v>
      </c>
      <c r="K125" s="76" t="s">
        <v>103</v>
      </c>
    </row>
    <row r="126" spans="1:11" x14ac:dyDescent="0.3">
      <c r="A126" s="90">
        <v>14</v>
      </c>
      <c r="B126" s="90">
        <v>800091</v>
      </c>
      <c r="C126" s="90" t="s">
        <v>91</v>
      </c>
      <c r="D126" s="90" t="s">
        <v>62</v>
      </c>
      <c r="E126" s="90" t="s">
        <v>92</v>
      </c>
      <c r="F126" s="73" t="s">
        <v>57</v>
      </c>
      <c r="G126" s="74" t="s">
        <v>68</v>
      </c>
      <c r="H126" s="74">
        <v>1517</v>
      </c>
      <c r="I126" s="74">
        <v>1724</v>
      </c>
      <c r="J126" s="75">
        <v>1580.73</v>
      </c>
      <c r="K126" s="76" t="s">
        <v>103</v>
      </c>
    </row>
    <row r="127" spans="1:11" x14ac:dyDescent="0.3">
      <c r="A127" s="90">
        <v>14</v>
      </c>
      <c r="B127" s="90">
        <v>800091</v>
      </c>
      <c r="C127" s="90" t="s">
        <v>91</v>
      </c>
      <c r="D127" s="90" t="s">
        <v>62</v>
      </c>
      <c r="E127" s="90" t="s">
        <v>92</v>
      </c>
      <c r="F127" s="73" t="s">
        <v>102</v>
      </c>
      <c r="G127" s="74" t="s">
        <v>68</v>
      </c>
      <c r="H127" s="74">
        <v>1310</v>
      </c>
      <c r="I127" s="74"/>
      <c r="J127" s="75">
        <v>1463.79</v>
      </c>
      <c r="K127" s="76" t="s">
        <v>103</v>
      </c>
    </row>
    <row r="128" spans="1:11" x14ac:dyDescent="0.3">
      <c r="A128" s="90">
        <v>14</v>
      </c>
      <c r="B128" s="90">
        <v>800091</v>
      </c>
      <c r="C128" s="90" t="s">
        <v>91</v>
      </c>
      <c r="D128" s="90" t="s">
        <v>62</v>
      </c>
      <c r="E128" s="90" t="s">
        <v>92</v>
      </c>
      <c r="F128" s="73" t="s">
        <v>59</v>
      </c>
      <c r="G128" s="74" t="s">
        <v>68</v>
      </c>
      <c r="H128" s="74">
        <v>9</v>
      </c>
      <c r="I128" s="74"/>
      <c r="J128" s="75">
        <v>11.28</v>
      </c>
      <c r="K128" s="76" t="s">
        <v>103</v>
      </c>
    </row>
    <row r="129" spans="1:11" x14ac:dyDescent="0.3">
      <c r="A129" s="90">
        <v>14</v>
      </c>
      <c r="B129" s="90">
        <v>800091</v>
      </c>
      <c r="C129" s="90" t="s">
        <v>91</v>
      </c>
      <c r="D129" s="90" t="s">
        <v>62</v>
      </c>
      <c r="E129" s="90" t="s">
        <v>92</v>
      </c>
      <c r="F129" s="73" t="s">
        <v>60</v>
      </c>
      <c r="G129" s="74" t="s">
        <v>68</v>
      </c>
      <c r="H129" s="74">
        <v>30</v>
      </c>
      <c r="I129" s="74"/>
      <c r="J129" s="75">
        <v>39.83</v>
      </c>
      <c r="K129" s="76" t="s">
        <v>103</v>
      </c>
    </row>
    <row r="130" spans="1:11" x14ac:dyDescent="0.3">
      <c r="A130" s="91">
        <v>14</v>
      </c>
      <c r="B130" s="91">
        <v>800091</v>
      </c>
      <c r="C130" s="91" t="s">
        <v>91</v>
      </c>
      <c r="D130" s="91" t="s">
        <v>62</v>
      </c>
      <c r="E130" s="91" t="s">
        <v>92</v>
      </c>
      <c r="F130" s="80" t="s">
        <v>60</v>
      </c>
      <c r="G130" s="80" t="s">
        <v>69</v>
      </c>
      <c r="H130" s="81">
        <v>73.599999999999994</v>
      </c>
      <c r="I130" s="81"/>
      <c r="J130" s="82">
        <v>90.14</v>
      </c>
      <c r="K130" s="76" t="s">
        <v>103</v>
      </c>
    </row>
    <row r="131" spans="1:11" x14ac:dyDescent="0.3">
      <c r="A131" s="89">
        <v>15</v>
      </c>
      <c r="B131" s="89">
        <v>800092</v>
      </c>
      <c r="C131" s="89" t="s">
        <v>86</v>
      </c>
      <c r="D131" s="89" t="s">
        <v>62</v>
      </c>
      <c r="E131" s="89" t="s">
        <v>93</v>
      </c>
      <c r="F131" s="73" t="s">
        <v>57</v>
      </c>
      <c r="G131" s="74" t="s">
        <v>67</v>
      </c>
      <c r="H131" s="74">
        <v>1517</v>
      </c>
      <c r="I131" s="74">
        <v>1724</v>
      </c>
      <c r="J131" s="75">
        <v>1625.66</v>
      </c>
      <c r="K131" s="87" t="s">
        <v>103</v>
      </c>
    </row>
    <row r="132" spans="1:11" x14ac:dyDescent="0.3">
      <c r="A132" s="90">
        <v>15</v>
      </c>
      <c r="B132" s="90">
        <v>800092</v>
      </c>
      <c r="C132" s="90" t="s">
        <v>86</v>
      </c>
      <c r="D132" s="90" t="s">
        <v>62</v>
      </c>
      <c r="E132" s="90" t="s">
        <v>93</v>
      </c>
      <c r="F132" s="73" t="s">
        <v>102</v>
      </c>
      <c r="G132" s="74" t="s">
        <v>67</v>
      </c>
      <c r="H132" s="74">
        <v>1310</v>
      </c>
      <c r="I132" s="74"/>
      <c r="J132" s="75">
        <v>1478.13</v>
      </c>
      <c r="K132" s="76" t="s">
        <v>103</v>
      </c>
    </row>
    <row r="133" spans="1:11" x14ac:dyDescent="0.3">
      <c r="A133" s="90">
        <v>15</v>
      </c>
      <c r="B133" s="90">
        <v>800092</v>
      </c>
      <c r="C133" s="90" t="s">
        <v>86</v>
      </c>
      <c r="D133" s="90" t="s">
        <v>62</v>
      </c>
      <c r="E133" s="90" t="s">
        <v>93</v>
      </c>
      <c r="F133" s="73" t="s">
        <v>59</v>
      </c>
      <c r="G133" s="74" t="s">
        <v>67</v>
      </c>
      <c r="H133" s="74">
        <v>12</v>
      </c>
      <c r="I133" s="74"/>
      <c r="J133" s="75">
        <v>13.42</v>
      </c>
      <c r="K133" s="76" t="s">
        <v>103</v>
      </c>
    </row>
    <row r="134" spans="1:11" x14ac:dyDescent="0.3">
      <c r="A134" s="90">
        <v>15</v>
      </c>
      <c r="B134" s="90">
        <v>800092</v>
      </c>
      <c r="C134" s="90" t="s">
        <v>86</v>
      </c>
      <c r="D134" s="90" t="s">
        <v>62</v>
      </c>
      <c r="E134" s="90" t="s">
        <v>93</v>
      </c>
      <c r="F134" s="73" t="s">
        <v>60</v>
      </c>
      <c r="G134" s="74" t="s">
        <v>67</v>
      </c>
      <c r="H134" s="74">
        <v>35</v>
      </c>
      <c r="I134" s="74"/>
      <c r="J134" s="75">
        <v>43.37</v>
      </c>
      <c r="K134" s="76" t="s">
        <v>103</v>
      </c>
    </row>
    <row r="135" spans="1:11" x14ac:dyDescent="0.3">
      <c r="A135" s="90">
        <v>15</v>
      </c>
      <c r="B135" s="90">
        <v>800092</v>
      </c>
      <c r="C135" s="90" t="s">
        <v>86</v>
      </c>
      <c r="D135" s="90" t="s">
        <v>62</v>
      </c>
      <c r="E135" s="90" t="s">
        <v>93</v>
      </c>
      <c r="F135" s="73" t="s">
        <v>57</v>
      </c>
      <c r="G135" s="74" t="s">
        <v>68</v>
      </c>
      <c r="H135" s="74">
        <v>1517</v>
      </c>
      <c r="I135" s="74">
        <v>1724</v>
      </c>
      <c r="J135" s="75">
        <v>1578.82</v>
      </c>
      <c r="K135" s="76" t="s">
        <v>103</v>
      </c>
    </row>
    <row r="136" spans="1:11" x14ac:dyDescent="0.3">
      <c r="A136" s="90">
        <v>15</v>
      </c>
      <c r="B136" s="90">
        <v>800092</v>
      </c>
      <c r="C136" s="90" t="s">
        <v>86</v>
      </c>
      <c r="D136" s="90" t="s">
        <v>62</v>
      </c>
      <c r="E136" s="90" t="s">
        <v>93</v>
      </c>
      <c r="F136" s="73" t="s">
        <v>102</v>
      </c>
      <c r="G136" s="74" t="s">
        <v>68</v>
      </c>
      <c r="H136" s="74">
        <v>1310</v>
      </c>
      <c r="I136" s="74"/>
      <c r="J136" s="75">
        <v>1463.19</v>
      </c>
      <c r="K136" s="76" t="s">
        <v>103</v>
      </c>
    </row>
    <row r="137" spans="1:11" x14ac:dyDescent="0.3">
      <c r="A137" s="90">
        <v>15</v>
      </c>
      <c r="B137" s="90">
        <v>800092</v>
      </c>
      <c r="C137" s="90" t="s">
        <v>86</v>
      </c>
      <c r="D137" s="90" t="s">
        <v>62</v>
      </c>
      <c r="E137" s="90" t="s">
        <v>93</v>
      </c>
      <c r="F137" s="73" t="s">
        <v>59</v>
      </c>
      <c r="G137" s="74" t="s">
        <v>68</v>
      </c>
      <c r="H137" s="74">
        <v>9</v>
      </c>
      <c r="I137" s="74"/>
      <c r="J137" s="75">
        <v>10.62</v>
      </c>
      <c r="K137" s="76" t="s">
        <v>103</v>
      </c>
    </row>
    <row r="138" spans="1:11" x14ac:dyDescent="0.3">
      <c r="A138" s="90">
        <v>15</v>
      </c>
      <c r="B138" s="90">
        <v>800092</v>
      </c>
      <c r="C138" s="90" t="s">
        <v>86</v>
      </c>
      <c r="D138" s="90" t="s">
        <v>62</v>
      </c>
      <c r="E138" s="90" t="s">
        <v>93</v>
      </c>
      <c r="F138" s="73" t="s">
        <v>60</v>
      </c>
      <c r="G138" s="74" t="s">
        <v>68</v>
      </c>
      <c r="H138" s="74">
        <v>30</v>
      </c>
      <c r="I138" s="74"/>
      <c r="J138" s="75">
        <v>45.61</v>
      </c>
      <c r="K138" s="76" t="s">
        <v>103</v>
      </c>
    </row>
    <row r="139" spans="1:11" x14ac:dyDescent="0.3">
      <c r="A139" s="91">
        <v>15</v>
      </c>
      <c r="B139" s="91">
        <v>800092</v>
      </c>
      <c r="C139" s="91" t="s">
        <v>86</v>
      </c>
      <c r="D139" s="91" t="s">
        <v>62</v>
      </c>
      <c r="E139" s="91" t="s">
        <v>93</v>
      </c>
      <c r="F139" s="80" t="s">
        <v>60</v>
      </c>
      <c r="G139" s="80" t="s">
        <v>69</v>
      </c>
      <c r="H139" s="81">
        <v>73.599999999999994</v>
      </c>
      <c r="I139" s="81"/>
      <c r="J139" s="82">
        <v>108.26</v>
      </c>
      <c r="K139" s="76" t="s">
        <v>103</v>
      </c>
    </row>
    <row r="140" spans="1:11" x14ac:dyDescent="0.3">
      <c r="A140" s="89">
        <v>16</v>
      </c>
      <c r="B140" s="89">
        <v>800093</v>
      </c>
      <c r="C140" s="89" t="s">
        <v>94</v>
      </c>
      <c r="D140" s="89" t="s">
        <v>62</v>
      </c>
      <c r="E140" s="89" t="s">
        <v>95</v>
      </c>
      <c r="F140" s="73" t="s">
        <v>57</v>
      </c>
      <c r="G140" s="74" t="s">
        <v>67</v>
      </c>
      <c r="H140" s="74">
        <v>1517</v>
      </c>
      <c r="I140" s="74">
        <v>1724</v>
      </c>
      <c r="J140" s="75">
        <v>1599.04</v>
      </c>
      <c r="K140" s="87" t="s">
        <v>103</v>
      </c>
    </row>
    <row r="141" spans="1:11" x14ac:dyDescent="0.3">
      <c r="A141" s="90">
        <v>16</v>
      </c>
      <c r="B141" s="90">
        <v>800093</v>
      </c>
      <c r="C141" s="90" t="s">
        <v>94</v>
      </c>
      <c r="D141" s="90" t="s">
        <v>62</v>
      </c>
      <c r="E141" s="90" t="s">
        <v>95</v>
      </c>
      <c r="F141" s="73" t="s">
        <v>102</v>
      </c>
      <c r="G141" s="74" t="s">
        <v>67</v>
      </c>
      <c r="H141" s="74">
        <v>1310</v>
      </c>
      <c r="I141" s="74"/>
      <c r="J141" s="75">
        <v>1399.88</v>
      </c>
      <c r="K141" s="76" t="s">
        <v>103</v>
      </c>
    </row>
    <row r="142" spans="1:11" x14ac:dyDescent="0.3">
      <c r="A142" s="90">
        <v>16</v>
      </c>
      <c r="B142" s="90">
        <v>800093</v>
      </c>
      <c r="C142" s="90" t="s">
        <v>94</v>
      </c>
      <c r="D142" s="90" t="s">
        <v>62</v>
      </c>
      <c r="E142" s="90" t="s">
        <v>95</v>
      </c>
      <c r="F142" s="73" t="s">
        <v>59</v>
      </c>
      <c r="G142" s="74" t="s">
        <v>67</v>
      </c>
      <c r="H142" s="74">
        <v>12</v>
      </c>
      <c r="I142" s="74"/>
      <c r="J142" s="75">
        <v>13.06</v>
      </c>
      <c r="K142" s="76" t="s">
        <v>103</v>
      </c>
    </row>
    <row r="143" spans="1:11" x14ac:dyDescent="0.3">
      <c r="A143" s="90">
        <v>16</v>
      </c>
      <c r="B143" s="90">
        <v>800093</v>
      </c>
      <c r="C143" s="90" t="s">
        <v>94</v>
      </c>
      <c r="D143" s="90" t="s">
        <v>62</v>
      </c>
      <c r="E143" s="90" t="s">
        <v>95</v>
      </c>
      <c r="F143" s="73" t="s">
        <v>60</v>
      </c>
      <c r="G143" s="74" t="s">
        <v>67</v>
      </c>
      <c r="H143" s="74">
        <v>35</v>
      </c>
      <c r="I143" s="74"/>
      <c r="J143" s="75">
        <v>49.16</v>
      </c>
      <c r="K143" s="76" t="s">
        <v>103</v>
      </c>
    </row>
    <row r="144" spans="1:11" x14ac:dyDescent="0.3">
      <c r="A144" s="90">
        <v>16</v>
      </c>
      <c r="B144" s="90">
        <v>800093</v>
      </c>
      <c r="C144" s="90" t="s">
        <v>94</v>
      </c>
      <c r="D144" s="90" t="s">
        <v>62</v>
      </c>
      <c r="E144" s="90" t="s">
        <v>95</v>
      </c>
      <c r="F144" s="73" t="s">
        <v>57</v>
      </c>
      <c r="G144" s="74" t="s">
        <v>68</v>
      </c>
      <c r="H144" s="74">
        <v>1517</v>
      </c>
      <c r="I144" s="74">
        <v>1724</v>
      </c>
      <c r="J144" s="75">
        <v>1587.12</v>
      </c>
      <c r="K144" s="76" t="s">
        <v>103</v>
      </c>
    </row>
    <row r="145" spans="1:11" x14ac:dyDescent="0.3">
      <c r="A145" s="90">
        <v>16</v>
      </c>
      <c r="B145" s="90">
        <v>800093</v>
      </c>
      <c r="C145" s="90" t="s">
        <v>94</v>
      </c>
      <c r="D145" s="90" t="s">
        <v>62</v>
      </c>
      <c r="E145" s="90" t="s">
        <v>95</v>
      </c>
      <c r="F145" s="73" t="s">
        <v>102</v>
      </c>
      <c r="G145" s="74" t="s">
        <v>68</v>
      </c>
      <c r="H145" s="74">
        <v>1310</v>
      </c>
      <c r="I145" s="74"/>
      <c r="J145" s="75">
        <v>1462.04</v>
      </c>
      <c r="K145" s="76" t="s">
        <v>103</v>
      </c>
    </row>
    <row r="146" spans="1:11" x14ac:dyDescent="0.3">
      <c r="A146" s="90">
        <v>16</v>
      </c>
      <c r="B146" s="90">
        <v>800093</v>
      </c>
      <c r="C146" s="90" t="s">
        <v>94</v>
      </c>
      <c r="D146" s="90" t="s">
        <v>62</v>
      </c>
      <c r="E146" s="90" t="s">
        <v>95</v>
      </c>
      <c r="F146" s="73" t="s">
        <v>59</v>
      </c>
      <c r="G146" s="74" t="s">
        <v>68</v>
      </c>
      <c r="H146" s="74">
        <v>9</v>
      </c>
      <c r="I146" s="74"/>
      <c r="J146" s="75">
        <v>12.6</v>
      </c>
      <c r="K146" s="76" t="s">
        <v>103</v>
      </c>
    </row>
    <row r="147" spans="1:11" x14ac:dyDescent="0.3">
      <c r="A147" s="90">
        <v>16</v>
      </c>
      <c r="B147" s="90">
        <v>800093</v>
      </c>
      <c r="C147" s="90" t="s">
        <v>94</v>
      </c>
      <c r="D147" s="90" t="s">
        <v>62</v>
      </c>
      <c r="E147" s="90" t="s">
        <v>95</v>
      </c>
      <c r="F147" s="73" t="s">
        <v>60</v>
      </c>
      <c r="G147" s="74" t="s">
        <v>68</v>
      </c>
      <c r="H147" s="74">
        <v>30</v>
      </c>
      <c r="I147" s="74"/>
      <c r="J147" s="75">
        <v>45.37</v>
      </c>
      <c r="K147" s="76" t="s">
        <v>103</v>
      </c>
    </row>
    <row r="148" spans="1:11" x14ac:dyDescent="0.3">
      <c r="A148" s="91">
        <v>16</v>
      </c>
      <c r="B148" s="91">
        <v>800093</v>
      </c>
      <c r="C148" s="91" t="s">
        <v>94</v>
      </c>
      <c r="D148" s="91" t="s">
        <v>62</v>
      </c>
      <c r="E148" s="91" t="s">
        <v>95</v>
      </c>
      <c r="F148" s="80" t="s">
        <v>60</v>
      </c>
      <c r="G148" s="80" t="s">
        <v>69</v>
      </c>
      <c r="H148" s="81">
        <v>73.599999999999994</v>
      </c>
      <c r="I148" s="81"/>
      <c r="J148" s="82">
        <v>81.040000000000006</v>
      </c>
      <c r="K148" s="76" t="s">
        <v>103</v>
      </c>
    </row>
    <row r="149" spans="1:11" x14ac:dyDescent="0.3">
      <c r="A149" s="89">
        <v>17</v>
      </c>
      <c r="B149" s="89">
        <v>800094</v>
      </c>
      <c r="C149" s="89" t="s">
        <v>97</v>
      </c>
      <c r="D149" s="89" t="s">
        <v>62</v>
      </c>
      <c r="E149" s="89" t="s">
        <v>96</v>
      </c>
      <c r="F149" s="73" t="s">
        <v>57</v>
      </c>
      <c r="G149" s="74" t="s">
        <v>67</v>
      </c>
      <c r="H149" s="74">
        <v>1517</v>
      </c>
      <c r="I149" s="74">
        <v>1724</v>
      </c>
      <c r="J149" s="75">
        <v>1600.26</v>
      </c>
      <c r="K149" s="87" t="s">
        <v>103</v>
      </c>
    </row>
    <row r="150" spans="1:11" x14ac:dyDescent="0.3">
      <c r="A150" s="90">
        <v>17</v>
      </c>
      <c r="B150" s="90">
        <v>800094</v>
      </c>
      <c r="C150" s="90" t="s">
        <v>97</v>
      </c>
      <c r="D150" s="90" t="s">
        <v>62</v>
      </c>
      <c r="E150" s="90" t="s">
        <v>96</v>
      </c>
      <c r="F150" s="73" t="s">
        <v>102</v>
      </c>
      <c r="G150" s="74" t="s">
        <v>67</v>
      </c>
      <c r="H150" s="74">
        <v>1310</v>
      </c>
      <c r="I150" s="74"/>
      <c r="J150" s="75">
        <v>1482.83</v>
      </c>
      <c r="K150" s="76" t="s">
        <v>103</v>
      </c>
    </row>
    <row r="151" spans="1:11" x14ac:dyDescent="0.3">
      <c r="A151" s="90">
        <v>17</v>
      </c>
      <c r="B151" s="90">
        <v>800094</v>
      </c>
      <c r="C151" s="90" t="s">
        <v>97</v>
      </c>
      <c r="D151" s="90" t="s">
        <v>62</v>
      </c>
      <c r="E151" s="90" t="s">
        <v>96</v>
      </c>
      <c r="F151" s="73" t="s">
        <v>59</v>
      </c>
      <c r="G151" s="74" t="s">
        <v>67</v>
      </c>
      <c r="H151" s="74">
        <v>12</v>
      </c>
      <c r="I151" s="74"/>
      <c r="J151" s="75">
        <v>13.98</v>
      </c>
      <c r="K151" s="76" t="s">
        <v>103</v>
      </c>
    </row>
    <row r="152" spans="1:11" x14ac:dyDescent="0.3">
      <c r="A152" s="90">
        <v>17</v>
      </c>
      <c r="B152" s="90">
        <v>800094</v>
      </c>
      <c r="C152" s="90" t="s">
        <v>97</v>
      </c>
      <c r="D152" s="90" t="s">
        <v>62</v>
      </c>
      <c r="E152" s="90" t="s">
        <v>96</v>
      </c>
      <c r="F152" s="73" t="s">
        <v>60</v>
      </c>
      <c r="G152" s="74" t="s">
        <v>67</v>
      </c>
      <c r="H152" s="74">
        <v>35</v>
      </c>
      <c r="I152" s="74"/>
      <c r="J152" s="75">
        <v>50.5</v>
      </c>
      <c r="K152" s="76" t="s">
        <v>103</v>
      </c>
    </row>
    <row r="153" spans="1:11" x14ac:dyDescent="0.3">
      <c r="A153" s="90">
        <v>17</v>
      </c>
      <c r="B153" s="90">
        <v>800094</v>
      </c>
      <c r="C153" s="90" t="s">
        <v>97</v>
      </c>
      <c r="D153" s="90" t="s">
        <v>62</v>
      </c>
      <c r="E153" s="90" t="s">
        <v>96</v>
      </c>
      <c r="F153" s="73" t="s">
        <v>57</v>
      </c>
      <c r="G153" s="74" t="s">
        <v>68</v>
      </c>
      <c r="H153" s="74">
        <v>1517</v>
      </c>
      <c r="I153" s="74">
        <v>1724</v>
      </c>
      <c r="J153" s="75">
        <v>1561.33</v>
      </c>
      <c r="K153" s="76" t="s">
        <v>103</v>
      </c>
    </row>
    <row r="154" spans="1:11" x14ac:dyDescent="0.3">
      <c r="A154" s="90">
        <v>17</v>
      </c>
      <c r="B154" s="90">
        <v>800094</v>
      </c>
      <c r="C154" s="90" t="s">
        <v>97</v>
      </c>
      <c r="D154" s="90" t="s">
        <v>62</v>
      </c>
      <c r="E154" s="90" t="s">
        <v>96</v>
      </c>
      <c r="F154" s="73" t="s">
        <v>102</v>
      </c>
      <c r="G154" s="74" t="s">
        <v>68</v>
      </c>
      <c r="H154" s="74">
        <v>1310</v>
      </c>
      <c r="I154" s="74"/>
      <c r="J154" s="75">
        <v>1440.99</v>
      </c>
      <c r="K154" s="76" t="s">
        <v>103</v>
      </c>
    </row>
    <row r="155" spans="1:11" x14ac:dyDescent="0.3">
      <c r="A155" s="90">
        <v>17</v>
      </c>
      <c r="B155" s="90">
        <v>800094</v>
      </c>
      <c r="C155" s="90" t="s">
        <v>97</v>
      </c>
      <c r="D155" s="90" t="s">
        <v>62</v>
      </c>
      <c r="E155" s="90" t="s">
        <v>96</v>
      </c>
      <c r="F155" s="73" t="s">
        <v>59</v>
      </c>
      <c r="G155" s="74" t="s">
        <v>68</v>
      </c>
      <c r="H155" s="74">
        <v>9</v>
      </c>
      <c r="I155" s="74"/>
      <c r="J155" s="75">
        <v>9.32</v>
      </c>
      <c r="K155" s="76" t="s">
        <v>103</v>
      </c>
    </row>
    <row r="156" spans="1:11" x14ac:dyDescent="0.3">
      <c r="A156" s="90">
        <v>17</v>
      </c>
      <c r="B156" s="90">
        <v>800094</v>
      </c>
      <c r="C156" s="90" t="s">
        <v>97</v>
      </c>
      <c r="D156" s="90" t="s">
        <v>62</v>
      </c>
      <c r="E156" s="90" t="s">
        <v>96</v>
      </c>
      <c r="F156" s="73" t="s">
        <v>60</v>
      </c>
      <c r="G156" s="74" t="s">
        <v>68</v>
      </c>
      <c r="H156" s="74">
        <v>30</v>
      </c>
      <c r="I156" s="74"/>
      <c r="J156" s="75">
        <v>39.78</v>
      </c>
      <c r="K156" s="76" t="s">
        <v>103</v>
      </c>
    </row>
    <row r="157" spans="1:11" x14ac:dyDescent="0.3">
      <c r="A157" s="91">
        <v>17</v>
      </c>
      <c r="B157" s="91">
        <v>800094</v>
      </c>
      <c r="C157" s="91" t="s">
        <v>97</v>
      </c>
      <c r="D157" s="91" t="s">
        <v>62</v>
      </c>
      <c r="E157" s="91" t="s">
        <v>96</v>
      </c>
      <c r="F157" s="80" t="s">
        <v>60</v>
      </c>
      <c r="G157" s="80" t="s">
        <v>69</v>
      </c>
      <c r="H157" s="81">
        <v>73.599999999999994</v>
      </c>
      <c r="I157" s="81"/>
      <c r="J157" s="82">
        <v>87.7</v>
      </c>
      <c r="K157" s="76" t="s">
        <v>103</v>
      </c>
    </row>
    <row r="158" spans="1:11" x14ac:dyDescent="0.3">
      <c r="A158" s="89">
        <v>18</v>
      </c>
      <c r="B158" s="89">
        <v>800095</v>
      </c>
      <c r="C158" s="89" t="s">
        <v>99</v>
      </c>
      <c r="D158" s="89" t="s">
        <v>62</v>
      </c>
      <c r="E158" s="89" t="s">
        <v>98</v>
      </c>
      <c r="F158" s="73" t="s">
        <v>57</v>
      </c>
      <c r="G158" s="74" t="s">
        <v>67</v>
      </c>
      <c r="H158" s="74">
        <v>1517</v>
      </c>
      <c r="I158" s="74">
        <v>1724</v>
      </c>
      <c r="J158" s="75">
        <v>1593.44</v>
      </c>
      <c r="K158" s="87" t="s">
        <v>103</v>
      </c>
    </row>
    <row r="159" spans="1:11" x14ac:dyDescent="0.3">
      <c r="A159" s="90">
        <v>18</v>
      </c>
      <c r="B159" s="90">
        <v>800095</v>
      </c>
      <c r="C159" s="90" t="s">
        <v>99</v>
      </c>
      <c r="D159" s="90" t="s">
        <v>62</v>
      </c>
      <c r="E159" s="90" t="s">
        <v>98</v>
      </c>
      <c r="F159" s="73" t="s">
        <v>102</v>
      </c>
      <c r="G159" s="74" t="s">
        <v>67</v>
      </c>
      <c r="H159" s="74">
        <v>1310</v>
      </c>
      <c r="I159" s="74"/>
      <c r="J159" s="75">
        <v>1469.1</v>
      </c>
      <c r="K159" s="76" t="s">
        <v>103</v>
      </c>
    </row>
    <row r="160" spans="1:11" x14ac:dyDescent="0.3">
      <c r="A160" s="90">
        <v>18</v>
      </c>
      <c r="B160" s="90">
        <v>800095</v>
      </c>
      <c r="C160" s="90" t="s">
        <v>99</v>
      </c>
      <c r="D160" s="90" t="s">
        <v>62</v>
      </c>
      <c r="E160" s="90" t="s">
        <v>98</v>
      </c>
      <c r="F160" s="73" t="s">
        <v>59</v>
      </c>
      <c r="G160" s="74" t="s">
        <v>67</v>
      </c>
      <c r="H160" s="74">
        <v>12</v>
      </c>
      <c r="I160" s="74"/>
      <c r="J160" s="75">
        <v>14.37</v>
      </c>
      <c r="K160" s="76" t="s">
        <v>103</v>
      </c>
    </row>
    <row r="161" spans="1:11" x14ac:dyDescent="0.3">
      <c r="A161" s="90">
        <v>18</v>
      </c>
      <c r="B161" s="90">
        <v>800095</v>
      </c>
      <c r="C161" s="90" t="s">
        <v>99</v>
      </c>
      <c r="D161" s="90" t="s">
        <v>62</v>
      </c>
      <c r="E161" s="90" t="s">
        <v>98</v>
      </c>
      <c r="F161" s="73" t="s">
        <v>60</v>
      </c>
      <c r="G161" s="74" t="s">
        <v>67</v>
      </c>
      <c r="H161" s="74">
        <v>35</v>
      </c>
      <c r="I161" s="74"/>
      <c r="J161" s="75">
        <v>50.45</v>
      </c>
      <c r="K161" s="76" t="s">
        <v>103</v>
      </c>
    </row>
    <row r="162" spans="1:11" x14ac:dyDescent="0.3">
      <c r="A162" s="90">
        <v>18</v>
      </c>
      <c r="B162" s="90">
        <v>800095</v>
      </c>
      <c r="C162" s="90" t="s">
        <v>99</v>
      </c>
      <c r="D162" s="90" t="s">
        <v>62</v>
      </c>
      <c r="E162" s="90" t="s">
        <v>98</v>
      </c>
      <c r="F162" s="73" t="s">
        <v>57</v>
      </c>
      <c r="G162" s="74" t="s">
        <v>68</v>
      </c>
      <c r="H162" s="74">
        <v>1517</v>
      </c>
      <c r="I162" s="74">
        <v>1724</v>
      </c>
      <c r="J162" s="75">
        <v>1598.93</v>
      </c>
      <c r="K162" s="76" t="s">
        <v>103</v>
      </c>
    </row>
    <row r="163" spans="1:11" x14ac:dyDescent="0.3">
      <c r="A163" s="90">
        <v>18</v>
      </c>
      <c r="B163" s="90">
        <v>800095</v>
      </c>
      <c r="C163" s="90" t="s">
        <v>99</v>
      </c>
      <c r="D163" s="90" t="s">
        <v>62</v>
      </c>
      <c r="E163" s="90" t="s">
        <v>98</v>
      </c>
      <c r="F163" s="73" t="s">
        <v>102</v>
      </c>
      <c r="G163" s="74" t="s">
        <v>68</v>
      </c>
      <c r="H163" s="74">
        <v>1310</v>
      </c>
      <c r="I163" s="74"/>
      <c r="J163" s="75">
        <v>1439.12</v>
      </c>
      <c r="K163" s="76" t="s">
        <v>103</v>
      </c>
    </row>
    <row r="164" spans="1:11" x14ac:dyDescent="0.3">
      <c r="A164" s="90">
        <v>18</v>
      </c>
      <c r="B164" s="90">
        <v>800095</v>
      </c>
      <c r="C164" s="90" t="s">
        <v>99</v>
      </c>
      <c r="D164" s="90" t="s">
        <v>62</v>
      </c>
      <c r="E164" s="90" t="s">
        <v>98</v>
      </c>
      <c r="F164" s="73" t="s">
        <v>59</v>
      </c>
      <c r="G164" s="74" t="s">
        <v>68</v>
      </c>
      <c r="H164" s="74">
        <v>9</v>
      </c>
      <c r="I164" s="74"/>
      <c r="J164" s="75">
        <v>12.2</v>
      </c>
      <c r="K164" s="76" t="s">
        <v>103</v>
      </c>
    </row>
    <row r="165" spans="1:11" x14ac:dyDescent="0.3">
      <c r="A165" s="90">
        <v>18</v>
      </c>
      <c r="B165" s="90">
        <v>800095</v>
      </c>
      <c r="C165" s="90" t="s">
        <v>99</v>
      </c>
      <c r="D165" s="90" t="s">
        <v>62</v>
      </c>
      <c r="E165" s="90" t="s">
        <v>98</v>
      </c>
      <c r="F165" s="73" t="s">
        <v>60</v>
      </c>
      <c r="G165" s="74" t="s">
        <v>68</v>
      </c>
      <c r="H165" s="74">
        <v>30</v>
      </c>
      <c r="I165" s="74"/>
      <c r="J165" s="75">
        <v>42.73</v>
      </c>
      <c r="K165" s="76" t="s">
        <v>103</v>
      </c>
    </row>
    <row r="166" spans="1:11" x14ac:dyDescent="0.3">
      <c r="A166" s="91">
        <v>18</v>
      </c>
      <c r="B166" s="91">
        <v>800095</v>
      </c>
      <c r="C166" s="91" t="s">
        <v>99</v>
      </c>
      <c r="D166" s="91" t="s">
        <v>62</v>
      </c>
      <c r="E166" s="91" t="s">
        <v>98</v>
      </c>
      <c r="F166" s="80" t="s">
        <v>60</v>
      </c>
      <c r="G166" s="80" t="s">
        <v>69</v>
      </c>
      <c r="H166" s="81">
        <v>73.599999999999994</v>
      </c>
      <c r="I166" s="81"/>
      <c r="J166" s="82">
        <v>74.239999999999995</v>
      </c>
      <c r="K166" s="76" t="s">
        <v>103</v>
      </c>
    </row>
    <row r="167" spans="1:11" x14ac:dyDescent="0.3">
      <c r="A167" s="89">
        <v>19</v>
      </c>
      <c r="B167" s="89">
        <v>800097</v>
      </c>
      <c r="C167" s="89" t="s">
        <v>101</v>
      </c>
      <c r="D167" s="89" t="s">
        <v>62</v>
      </c>
      <c r="E167" s="89" t="s">
        <v>100</v>
      </c>
      <c r="F167" s="73" t="s">
        <v>57</v>
      </c>
      <c r="G167" s="74" t="s">
        <v>67</v>
      </c>
      <c r="H167" s="74">
        <v>1517</v>
      </c>
      <c r="I167" s="74">
        <v>1724</v>
      </c>
      <c r="J167" s="75">
        <v>1617.98</v>
      </c>
      <c r="K167" s="76" t="s">
        <v>103</v>
      </c>
    </row>
    <row r="168" spans="1:11" x14ac:dyDescent="0.3">
      <c r="A168" s="90">
        <v>19</v>
      </c>
      <c r="B168" s="90">
        <v>800097</v>
      </c>
      <c r="C168" s="90" t="s">
        <v>101</v>
      </c>
      <c r="D168" s="90" t="s">
        <v>62</v>
      </c>
      <c r="E168" s="90" t="s">
        <v>100</v>
      </c>
      <c r="F168" s="73" t="s">
        <v>102</v>
      </c>
      <c r="G168" s="74" t="s">
        <v>67</v>
      </c>
      <c r="H168" s="74">
        <v>1310</v>
      </c>
      <c r="I168" s="74"/>
      <c r="J168" s="75">
        <v>1517.66</v>
      </c>
      <c r="K168" s="76" t="s">
        <v>103</v>
      </c>
    </row>
    <row r="169" spans="1:11" x14ac:dyDescent="0.3">
      <c r="A169" s="90">
        <v>19</v>
      </c>
      <c r="B169" s="90">
        <v>800097</v>
      </c>
      <c r="C169" s="90" t="s">
        <v>101</v>
      </c>
      <c r="D169" s="90" t="s">
        <v>62</v>
      </c>
      <c r="E169" s="90" t="s">
        <v>100</v>
      </c>
      <c r="F169" s="73" t="s">
        <v>59</v>
      </c>
      <c r="G169" s="74" t="s">
        <v>67</v>
      </c>
      <c r="H169" s="74">
        <v>12</v>
      </c>
      <c r="I169" s="74"/>
      <c r="J169" s="75">
        <v>13.23</v>
      </c>
      <c r="K169" s="76" t="s">
        <v>103</v>
      </c>
    </row>
    <row r="170" spans="1:11" x14ac:dyDescent="0.3">
      <c r="A170" s="90">
        <v>19</v>
      </c>
      <c r="B170" s="90">
        <v>800097</v>
      </c>
      <c r="C170" s="90" t="s">
        <v>101</v>
      </c>
      <c r="D170" s="90" t="s">
        <v>62</v>
      </c>
      <c r="E170" s="90" t="s">
        <v>100</v>
      </c>
      <c r="F170" s="73" t="s">
        <v>60</v>
      </c>
      <c r="G170" s="74" t="s">
        <v>67</v>
      </c>
      <c r="H170" s="74">
        <v>35</v>
      </c>
      <c r="I170" s="74"/>
      <c r="J170" s="75">
        <v>49.87</v>
      </c>
      <c r="K170" s="76" t="s">
        <v>103</v>
      </c>
    </row>
    <row r="171" spans="1:11" x14ac:dyDescent="0.3">
      <c r="A171" s="90">
        <v>19</v>
      </c>
      <c r="B171" s="90">
        <v>800097</v>
      </c>
      <c r="C171" s="90" t="s">
        <v>101</v>
      </c>
      <c r="D171" s="90" t="s">
        <v>62</v>
      </c>
      <c r="E171" s="90" t="s">
        <v>100</v>
      </c>
      <c r="F171" s="73" t="s">
        <v>57</v>
      </c>
      <c r="G171" s="74" t="s">
        <v>68</v>
      </c>
      <c r="H171" s="74">
        <v>1517</v>
      </c>
      <c r="I171" s="74">
        <v>1724</v>
      </c>
      <c r="J171" s="75">
        <v>1600.51</v>
      </c>
      <c r="K171" s="76" t="s">
        <v>103</v>
      </c>
    </row>
    <row r="172" spans="1:11" x14ac:dyDescent="0.3">
      <c r="A172" s="90">
        <v>19</v>
      </c>
      <c r="B172" s="90">
        <v>800097</v>
      </c>
      <c r="C172" s="90" t="s">
        <v>101</v>
      </c>
      <c r="D172" s="90" t="s">
        <v>62</v>
      </c>
      <c r="E172" s="90" t="s">
        <v>100</v>
      </c>
      <c r="F172" s="73" t="s">
        <v>102</v>
      </c>
      <c r="G172" s="74" t="s">
        <v>68</v>
      </c>
      <c r="H172" s="74">
        <v>1310</v>
      </c>
      <c r="I172" s="74"/>
      <c r="J172" s="75">
        <v>1450.13</v>
      </c>
      <c r="K172" s="76" t="s">
        <v>103</v>
      </c>
    </row>
    <row r="173" spans="1:11" x14ac:dyDescent="0.3">
      <c r="A173" s="90">
        <v>19</v>
      </c>
      <c r="B173" s="90">
        <v>800097</v>
      </c>
      <c r="C173" s="90" t="s">
        <v>101</v>
      </c>
      <c r="D173" s="90" t="s">
        <v>62</v>
      </c>
      <c r="E173" s="90" t="s">
        <v>100</v>
      </c>
      <c r="F173" s="73" t="s">
        <v>59</v>
      </c>
      <c r="G173" s="74" t="s">
        <v>68</v>
      </c>
      <c r="H173" s="74">
        <v>9</v>
      </c>
      <c r="I173" s="74"/>
      <c r="J173" s="75">
        <v>11.48</v>
      </c>
      <c r="K173" s="76" t="s">
        <v>103</v>
      </c>
    </row>
    <row r="174" spans="1:11" x14ac:dyDescent="0.3">
      <c r="A174" s="90">
        <v>19</v>
      </c>
      <c r="B174" s="90">
        <v>800097</v>
      </c>
      <c r="C174" s="90" t="s">
        <v>101</v>
      </c>
      <c r="D174" s="90" t="s">
        <v>62</v>
      </c>
      <c r="E174" s="90" t="s">
        <v>100</v>
      </c>
      <c r="F174" s="73" t="s">
        <v>60</v>
      </c>
      <c r="G174" s="74" t="s">
        <v>68</v>
      </c>
      <c r="H174" s="74">
        <v>30</v>
      </c>
      <c r="I174" s="74"/>
      <c r="J174" s="75">
        <v>42.84</v>
      </c>
      <c r="K174" s="76" t="s">
        <v>103</v>
      </c>
    </row>
    <row r="175" spans="1:11" x14ac:dyDescent="0.3">
      <c r="A175" s="91">
        <v>19</v>
      </c>
      <c r="B175" s="91">
        <v>800097</v>
      </c>
      <c r="C175" s="91" t="s">
        <v>101</v>
      </c>
      <c r="D175" s="91" t="s">
        <v>62</v>
      </c>
      <c r="E175" s="91" t="s">
        <v>100</v>
      </c>
      <c r="F175" s="80" t="s">
        <v>60</v>
      </c>
      <c r="G175" s="80" t="s">
        <v>69</v>
      </c>
      <c r="H175" s="81">
        <v>73.599999999999994</v>
      </c>
      <c r="I175" s="81"/>
      <c r="J175" s="82">
        <v>99.3</v>
      </c>
      <c r="K175" s="76" t="s">
        <v>103</v>
      </c>
    </row>
  </sheetData>
  <mergeCells count="6">
    <mergeCell ref="J3:K3"/>
    <mergeCell ref="A3:A4"/>
    <mergeCell ref="B3:B4"/>
    <mergeCell ref="C3:C4"/>
    <mergeCell ref="D3:D4"/>
    <mergeCell ref="E3:E4"/>
  </mergeCells>
  <conditionalFormatting sqref="K5:K175">
    <cfRule type="containsText" dxfId="1" priority="1" operator="containsText" text="Fail">
      <formula>NOT(ISERROR(SEARCH("Fail",K5)))</formula>
    </cfRule>
    <cfRule type="containsText" dxfId="0" priority="2" operator="containsText" text="Pass">
      <formula>NOT(ISERROR(SEARCH("Pass",K5)))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C5" sqref="C5"/>
    </sheetView>
  </sheetViews>
  <sheetFormatPr defaultRowHeight="14.4" x14ac:dyDescent="0.3"/>
  <cols>
    <col min="1" max="1" width="7.6640625" bestFit="1" customWidth="1"/>
    <col min="2" max="2" width="6.5546875" bestFit="1" customWidth="1"/>
    <col min="3" max="3" width="10" bestFit="1" customWidth="1"/>
    <col min="4" max="4" width="6.5546875" bestFit="1" customWidth="1"/>
    <col min="5" max="5" width="6.88671875" bestFit="1" customWidth="1"/>
    <col min="6" max="6" width="11.44140625" bestFit="1" customWidth="1"/>
    <col min="7" max="7" width="10" bestFit="1" customWidth="1"/>
    <col min="8" max="8" width="12" bestFit="1" customWidth="1"/>
    <col min="9" max="9" width="10" bestFit="1" customWidth="1"/>
    <col min="10" max="10" width="3.33203125" customWidth="1"/>
    <col min="11" max="12" width="9.88671875" bestFit="1" customWidth="1"/>
    <col min="13" max="14" width="5.6640625" bestFit="1" customWidth="1"/>
  </cols>
  <sheetData>
    <row r="1" spans="1:14" ht="52.8" x14ac:dyDescent="0.3">
      <c r="A1" s="95" t="s">
        <v>5</v>
      </c>
      <c r="B1" s="95" t="s">
        <v>111</v>
      </c>
      <c r="C1" s="97" t="s">
        <v>109</v>
      </c>
      <c r="D1" s="95" t="s">
        <v>111</v>
      </c>
      <c r="E1" s="95" t="s">
        <v>113</v>
      </c>
      <c r="F1" s="95" t="s">
        <v>112</v>
      </c>
      <c r="G1" s="95" t="s">
        <v>114</v>
      </c>
      <c r="H1" s="95" t="s">
        <v>119</v>
      </c>
      <c r="I1" s="95" t="s">
        <v>118</v>
      </c>
      <c r="J1" s="95"/>
      <c r="K1" s="95" t="s">
        <v>115</v>
      </c>
      <c r="L1" s="95" t="s">
        <v>116</v>
      </c>
      <c r="M1" s="95" t="s">
        <v>121</v>
      </c>
      <c r="N1" s="95" t="s">
        <v>122</v>
      </c>
    </row>
    <row r="2" spans="1:14" x14ac:dyDescent="0.3">
      <c r="A2" s="95">
        <v>800035</v>
      </c>
      <c r="B2" s="95">
        <v>1635</v>
      </c>
      <c r="C2" s="98">
        <f>AVERAGE(D2:D20)</f>
        <v>1619.0605263157893</v>
      </c>
      <c r="D2" s="95">
        <v>1593.44</v>
      </c>
      <c r="E2" s="95">
        <f>ROW()-1</f>
        <v>1</v>
      </c>
      <c r="F2" s="95">
        <f>(E2-0.5)/COUNTA($B$2:$B$20)</f>
        <v>2.6315789473684209E-2</v>
      </c>
      <c r="G2" s="95">
        <f t="shared" ref="G2:G20" si="0">_xlfn.NORM.DIST(D2, $C$2, $C$4, TRUE)</f>
        <v>6.9598135681507453E-2</v>
      </c>
      <c r="H2" s="95" cm="1">
        <f t="array" ref="H2">(2*E2-1)*(LN(G2) + LN(1 - INDEX(G$2:G$20, COUNTA(G$2:G$20)+1 - ROW(D2)+1)))</f>
        <v>-8.6810058538474326</v>
      </c>
      <c r="I2" s="95">
        <f t="shared" ref="I2:I20" si="1">_xlfn.NORM.INV(F2, $C$2, $C$4)</f>
        <v>1585.4852364359062</v>
      </c>
      <c r="J2" s="95"/>
      <c r="K2" s="95">
        <f t="shared" ref="K2:K20" si="2">ROUND(($C$2- 3 * $C$4),2)</f>
        <v>1567.08</v>
      </c>
      <c r="L2" s="95">
        <f t="shared" ref="L2:L20" si="3">ROUND(($C$2+ 3 * $C$4),2)</f>
        <v>1671.04</v>
      </c>
      <c r="M2" s="95">
        <v>1517</v>
      </c>
      <c r="N2" s="95">
        <v>1724</v>
      </c>
    </row>
    <row r="3" spans="1:14" x14ac:dyDescent="0.3">
      <c r="A3" s="95">
        <v>800045</v>
      </c>
      <c r="B3" s="95">
        <v>1667.83</v>
      </c>
      <c r="C3" s="99" t="s">
        <v>117</v>
      </c>
      <c r="D3" s="95">
        <v>1599.04</v>
      </c>
      <c r="E3" s="95">
        <f t="shared" ref="E3:E20" si="4">ROW()-1</f>
        <v>2</v>
      </c>
      <c r="F3" s="95">
        <f t="shared" ref="F3:F20" si="5">(E3-0.5)/COUNTA($B$2:$B$20)</f>
        <v>7.8947368421052627E-2</v>
      </c>
      <c r="G3" s="95">
        <f t="shared" si="0"/>
        <v>0.12392969376586839</v>
      </c>
      <c r="H3" s="95" cm="1">
        <f t="array" ref="H3">(2*E3-1)*(LN(G3) + LN(1 - INDEX(G$2:G$20, COUNTA(G$2:G$20)+1 - ROW(D3)+1)))</f>
        <v>-15.120410579537502</v>
      </c>
      <c r="I3" s="95">
        <f t="shared" si="1"/>
        <v>1594.5939200084906</v>
      </c>
      <c r="J3" s="95"/>
      <c r="K3" s="95">
        <f t="shared" si="2"/>
        <v>1567.08</v>
      </c>
      <c r="L3" s="95">
        <f t="shared" si="3"/>
        <v>1671.04</v>
      </c>
      <c r="M3" s="95">
        <v>1517</v>
      </c>
      <c r="N3" s="95">
        <v>1724</v>
      </c>
    </row>
    <row r="4" spans="1:14" x14ac:dyDescent="0.3">
      <c r="A4" s="95">
        <v>800046</v>
      </c>
      <c r="B4" s="95">
        <v>1609.22</v>
      </c>
      <c r="C4" s="98">
        <f>_xlfn.STDEV.P(D2:D20)</f>
        <v>17.325323259286705</v>
      </c>
      <c r="D4" s="95">
        <v>1599.64</v>
      </c>
      <c r="E4" s="95">
        <f t="shared" si="4"/>
        <v>3</v>
      </c>
      <c r="F4" s="95">
        <f t="shared" si="5"/>
        <v>0.13157894736842105</v>
      </c>
      <c r="G4" s="95">
        <f t="shared" si="0"/>
        <v>0.13115819459614794</v>
      </c>
      <c r="H4" s="95" cm="1">
        <f t="array" ref="H4">(2*E4-1)*(LN(G4) + LN(1 - INDEX(G$2:G$20, COUNTA(G$2:G$20)+1 - ROW(D4)+1)))</f>
        <v>-18.764647790360151</v>
      </c>
      <c r="I4" s="95">
        <f t="shared" si="1"/>
        <v>1599.6742106501922</v>
      </c>
      <c r="J4" s="95"/>
      <c r="K4" s="95">
        <f t="shared" si="2"/>
        <v>1567.08</v>
      </c>
      <c r="L4" s="95">
        <f t="shared" si="3"/>
        <v>1671.04</v>
      </c>
      <c r="M4" s="95">
        <v>1517</v>
      </c>
      <c r="N4" s="95">
        <v>1724</v>
      </c>
    </row>
    <row r="5" spans="1:14" x14ac:dyDescent="0.3">
      <c r="A5" s="95">
        <v>800049</v>
      </c>
      <c r="B5" s="95">
        <v>1647.19</v>
      </c>
      <c r="C5" s="95"/>
      <c r="D5" s="95">
        <v>1600.26</v>
      </c>
      <c r="E5" s="95">
        <f t="shared" si="4"/>
        <v>4</v>
      </c>
      <c r="F5" s="95">
        <f t="shared" si="5"/>
        <v>0.18421052631578946</v>
      </c>
      <c r="G5" s="95">
        <f t="shared" si="0"/>
        <v>0.13892822882508996</v>
      </c>
      <c r="H5" s="95" cm="1">
        <f t="array" ref="H5">(2*E5-1)*(LN(G5) + LN(1 - INDEX(G$2:G$20, COUNTA(G$2:G$20)+1 - ROW(D5)+1)))</f>
        <v>-22.612016196650103</v>
      </c>
      <c r="I5" s="95">
        <f t="shared" si="1"/>
        <v>1603.4775257897677</v>
      </c>
      <c r="J5" s="95"/>
      <c r="K5" s="95">
        <f t="shared" si="2"/>
        <v>1567.08</v>
      </c>
      <c r="L5" s="95">
        <f t="shared" si="3"/>
        <v>1671.04</v>
      </c>
      <c r="M5" s="95">
        <v>1517</v>
      </c>
      <c r="N5" s="95">
        <v>1724</v>
      </c>
    </row>
    <row r="6" spans="1:14" x14ac:dyDescent="0.3">
      <c r="A6" s="95">
        <v>800050</v>
      </c>
      <c r="B6" s="95">
        <v>1627.35</v>
      </c>
      <c r="C6" s="95"/>
      <c r="D6" s="95">
        <v>1609.22</v>
      </c>
      <c r="E6" s="95">
        <f t="shared" si="4"/>
        <v>5</v>
      </c>
      <c r="F6" s="95">
        <f t="shared" si="5"/>
        <v>0.23684210526315788</v>
      </c>
      <c r="G6" s="95">
        <f t="shared" si="0"/>
        <v>0.28502252600326489</v>
      </c>
      <c r="H6" s="95" cm="1">
        <f t="array" ref="H6">(2*E6-1)*(LN(G6) + LN(1 - INDEX(G$2:G$20, COUNTA(G$2:G$20)+1 - ROW(D6)+1)))</f>
        <v>-21.660204678324884</v>
      </c>
      <c r="I6" s="95">
        <f t="shared" si="1"/>
        <v>1606.6469755107348</v>
      </c>
      <c r="J6" s="95"/>
      <c r="K6" s="95">
        <f t="shared" si="2"/>
        <v>1567.08</v>
      </c>
      <c r="L6" s="95">
        <f t="shared" si="3"/>
        <v>1671.04</v>
      </c>
      <c r="M6" s="95">
        <v>1517</v>
      </c>
      <c r="N6" s="95">
        <v>1724</v>
      </c>
    </row>
    <row r="7" spans="1:14" x14ac:dyDescent="0.3">
      <c r="A7" s="95">
        <v>800051</v>
      </c>
      <c r="B7" s="95">
        <v>1620.51</v>
      </c>
      <c r="C7" s="95"/>
      <c r="D7" s="95">
        <v>1609.83</v>
      </c>
      <c r="E7" s="95">
        <f t="shared" si="4"/>
        <v>6</v>
      </c>
      <c r="F7" s="95">
        <f t="shared" si="5"/>
        <v>0.28947368421052633</v>
      </c>
      <c r="G7" s="95">
        <f t="shared" si="0"/>
        <v>0.29709412701058718</v>
      </c>
      <c r="H7" s="95" cm="1">
        <f t="array" ref="H7">(2*E7-1)*(LN(G7) + LN(1 - INDEX(G$2:G$20, COUNTA(G$2:G$20)+1 - ROW(D7)+1)))</f>
        <v>-24.847602524123403</v>
      </c>
      <c r="I7" s="95">
        <f t="shared" si="1"/>
        <v>1609.4463069494711</v>
      </c>
      <c r="J7" s="95"/>
      <c r="K7" s="95">
        <f t="shared" si="2"/>
        <v>1567.08</v>
      </c>
      <c r="L7" s="95">
        <f t="shared" si="3"/>
        <v>1671.04</v>
      </c>
      <c r="M7" s="95">
        <v>1517</v>
      </c>
      <c r="N7" s="95">
        <v>1724</v>
      </c>
    </row>
    <row r="8" spans="1:14" x14ac:dyDescent="0.3">
      <c r="A8" s="95">
        <v>800052</v>
      </c>
      <c r="B8" s="95">
        <v>1628.92</v>
      </c>
      <c r="C8" s="95"/>
      <c r="D8" s="95">
        <v>1612.03</v>
      </c>
      <c r="E8" s="95">
        <f t="shared" si="4"/>
        <v>7</v>
      </c>
      <c r="F8" s="95">
        <f t="shared" si="5"/>
        <v>0.34210526315789475</v>
      </c>
      <c r="G8" s="95">
        <f t="shared" si="0"/>
        <v>0.34244668502098219</v>
      </c>
      <c r="H8" s="95" cm="1">
        <f t="array" ref="H8">(2*E8-1)*(LN(G8) + LN(1 - INDEX(G$2:G$20, COUNTA(G$2:G$20)+1 - ROW(D8)+1)))</f>
        <v>-24.579784024500654</v>
      </c>
      <c r="I8" s="95">
        <f t="shared" si="1"/>
        <v>1612.0138971747263</v>
      </c>
      <c r="J8" s="95"/>
      <c r="K8" s="95">
        <f t="shared" si="2"/>
        <v>1567.08</v>
      </c>
      <c r="L8" s="95">
        <f t="shared" si="3"/>
        <v>1671.04</v>
      </c>
      <c r="M8" s="95">
        <v>1517</v>
      </c>
      <c r="N8" s="95">
        <v>1724</v>
      </c>
    </row>
    <row r="9" spans="1:14" x14ac:dyDescent="0.3">
      <c r="A9" s="95">
        <v>800053</v>
      </c>
      <c r="B9" s="95">
        <v>1616.29</v>
      </c>
      <c r="C9" s="95"/>
      <c r="D9" s="95">
        <v>1614.03</v>
      </c>
      <c r="E9" s="95">
        <f t="shared" si="4"/>
        <v>8</v>
      </c>
      <c r="F9" s="95">
        <f t="shared" si="5"/>
        <v>0.39473684210526316</v>
      </c>
      <c r="G9" s="95">
        <f t="shared" si="0"/>
        <v>0.38577162490219619</v>
      </c>
      <c r="H9" s="95" cm="1">
        <f t="array" ref="H9">(2*E9-1)*(LN(G9) + LN(1 - INDEX(G$2:G$20, COUNTA(G$2:G$20)+1 - ROW(D9)+1)))</f>
        <v>-25.71987975041483</v>
      </c>
      <c r="I9" s="95">
        <f t="shared" si="1"/>
        <v>1614.4347667848178</v>
      </c>
      <c r="J9" s="95"/>
      <c r="K9" s="95">
        <f t="shared" si="2"/>
        <v>1567.08</v>
      </c>
      <c r="L9" s="95">
        <f t="shared" si="3"/>
        <v>1671.04</v>
      </c>
      <c r="M9" s="95">
        <v>1517</v>
      </c>
      <c r="N9" s="95">
        <v>1724</v>
      </c>
    </row>
    <row r="10" spans="1:14" x14ac:dyDescent="0.3">
      <c r="A10" s="95">
        <v>800054</v>
      </c>
      <c r="B10" s="95">
        <v>1599.64</v>
      </c>
      <c r="C10" s="95"/>
      <c r="D10" s="95">
        <v>1616.29</v>
      </c>
      <c r="E10" s="95">
        <f t="shared" si="4"/>
        <v>9</v>
      </c>
      <c r="F10" s="95">
        <f t="shared" si="5"/>
        <v>0.44736842105263158</v>
      </c>
      <c r="G10" s="95">
        <f t="shared" si="0"/>
        <v>0.436475215438347</v>
      </c>
      <c r="H10" s="95" cm="1">
        <f t="array" ref="H10">(2*E10-1)*(LN(G10) + LN(1 - INDEX(G$2:G$20, COUNTA(G$2:G$20)+1 - ROW(D10)+1)))</f>
        <v>-25.051854796455345</v>
      </c>
      <c r="I10" s="95">
        <f t="shared" si="1"/>
        <v>1616.7681633787463</v>
      </c>
      <c r="J10" s="95"/>
      <c r="K10" s="95">
        <f t="shared" si="2"/>
        <v>1567.08</v>
      </c>
      <c r="L10" s="95">
        <f t="shared" si="3"/>
        <v>1671.04</v>
      </c>
      <c r="M10" s="95">
        <v>1517</v>
      </c>
      <c r="N10" s="95">
        <v>1724</v>
      </c>
    </row>
    <row r="11" spans="1:14" x14ac:dyDescent="0.3">
      <c r="A11" s="95">
        <v>800055</v>
      </c>
      <c r="B11" s="95">
        <v>1621.64</v>
      </c>
      <c r="C11" s="95"/>
      <c r="D11" s="95">
        <v>1616.29</v>
      </c>
      <c r="E11" s="95">
        <f t="shared" si="4"/>
        <v>10</v>
      </c>
      <c r="F11" s="95">
        <f t="shared" si="5"/>
        <v>0.5</v>
      </c>
      <c r="G11" s="95">
        <f t="shared" si="0"/>
        <v>0.436475215438347</v>
      </c>
      <c r="H11" s="95" cm="1">
        <f t="array" ref="H11">(2*E11-1)*(LN(G11) + LN(1 - INDEX(G$2:G$20, COUNTA(G$2:G$20)+1 - ROW(D11)+1)))</f>
        <v>-26.648785326127591</v>
      </c>
      <c r="I11" s="95">
        <f t="shared" si="1"/>
        <v>1619.0605263157893</v>
      </c>
      <c r="J11" s="95"/>
      <c r="K11" s="95">
        <f t="shared" si="2"/>
        <v>1567.08</v>
      </c>
      <c r="L11" s="95">
        <f t="shared" si="3"/>
        <v>1671.04</v>
      </c>
      <c r="M11" s="95">
        <v>1517</v>
      </c>
      <c r="N11" s="95">
        <v>1724</v>
      </c>
    </row>
    <row r="12" spans="1:14" x14ac:dyDescent="0.3">
      <c r="A12" s="95">
        <v>800084</v>
      </c>
      <c r="B12" s="95">
        <v>1614.03</v>
      </c>
      <c r="C12" s="95"/>
      <c r="D12" s="95">
        <v>1617.98</v>
      </c>
      <c r="E12" s="95">
        <f t="shared" si="4"/>
        <v>11</v>
      </c>
      <c r="F12" s="95">
        <f t="shared" si="5"/>
        <v>0.55263157894736847</v>
      </c>
      <c r="G12" s="95">
        <f t="shared" si="0"/>
        <v>0.47513533570327926</v>
      </c>
      <c r="H12" s="95" cm="1">
        <f t="array" ref="H12">(2*E12-1)*(LN(G12) + LN(1 - INDEX(G$2:G$20, COUNTA(G$2:G$20)+1 - ROW(D12)+1)))</f>
        <v>-27.671690791031683</v>
      </c>
      <c r="I12" s="95">
        <f t="shared" si="1"/>
        <v>1621.3528892528323</v>
      </c>
      <c r="J12" s="95"/>
      <c r="K12" s="95">
        <f t="shared" si="2"/>
        <v>1567.08</v>
      </c>
      <c r="L12" s="95">
        <f t="shared" si="3"/>
        <v>1671.04</v>
      </c>
      <c r="M12" s="95">
        <v>1517</v>
      </c>
      <c r="N12" s="95">
        <v>1724</v>
      </c>
    </row>
    <row r="13" spans="1:14" x14ac:dyDescent="0.3">
      <c r="A13" s="95">
        <v>800086</v>
      </c>
      <c r="B13" s="95">
        <v>1616.29</v>
      </c>
      <c r="C13" s="95"/>
      <c r="D13" s="95">
        <v>1620.51</v>
      </c>
      <c r="E13" s="95">
        <f t="shared" si="4"/>
        <v>12</v>
      </c>
      <c r="F13" s="95">
        <f t="shared" si="5"/>
        <v>0.60526315789473684</v>
      </c>
      <c r="G13" s="95">
        <f t="shared" si="0"/>
        <v>0.53333747173420598</v>
      </c>
      <c r="H13" s="95" cm="1">
        <f t="array" ref="H13">(2*E13-1)*(LN(G13) + LN(1 - INDEX(G$2:G$20, COUNTA(G$2:G$20)+1 - ROW(D13)+1)))</f>
        <v>-25.667755591130103</v>
      </c>
      <c r="I13" s="95">
        <f t="shared" si="1"/>
        <v>1623.6862858467607</v>
      </c>
      <c r="J13" s="95"/>
      <c r="K13" s="95">
        <f t="shared" si="2"/>
        <v>1567.08</v>
      </c>
      <c r="L13" s="95">
        <f t="shared" si="3"/>
        <v>1671.04</v>
      </c>
      <c r="M13" s="95">
        <v>1517</v>
      </c>
      <c r="N13" s="95">
        <v>1724</v>
      </c>
    </row>
    <row r="14" spans="1:14" x14ac:dyDescent="0.3">
      <c r="A14" s="95">
        <v>800087</v>
      </c>
      <c r="B14" s="95">
        <v>1609.83</v>
      </c>
      <c r="C14" s="95"/>
      <c r="D14" s="95">
        <v>1621.64</v>
      </c>
      <c r="E14" s="95">
        <f t="shared" si="4"/>
        <v>13</v>
      </c>
      <c r="F14" s="95">
        <f t="shared" si="5"/>
        <v>0.65789473684210531</v>
      </c>
      <c r="G14" s="95">
        <f t="shared" si="0"/>
        <v>0.55917765023723853</v>
      </c>
      <c r="H14" s="95" cm="1">
        <f t="array" ref="H14">(2*E14-1)*(LN(G14) + LN(1 - INDEX(G$2:G$20, COUNTA(G$2:G$20)+1 - ROW(D14)+1)))</f>
        <v>-25.012937176130791</v>
      </c>
      <c r="I14" s="95">
        <f t="shared" si="1"/>
        <v>1626.1071554568523</v>
      </c>
      <c r="J14" s="95"/>
      <c r="K14" s="95">
        <f t="shared" si="2"/>
        <v>1567.08</v>
      </c>
      <c r="L14" s="95">
        <f t="shared" si="3"/>
        <v>1671.04</v>
      </c>
      <c r="M14" s="95">
        <v>1517</v>
      </c>
      <c r="N14" s="95">
        <v>1724</v>
      </c>
    </row>
    <row r="15" spans="1:14" x14ac:dyDescent="0.3">
      <c r="A15" s="95">
        <v>800091</v>
      </c>
      <c r="B15" s="95">
        <v>1612.03</v>
      </c>
      <c r="C15" s="95"/>
      <c r="D15" s="95">
        <v>1625.66</v>
      </c>
      <c r="E15" s="95">
        <f t="shared" si="4"/>
        <v>14</v>
      </c>
      <c r="F15" s="95">
        <f t="shared" si="5"/>
        <v>0.71052631578947367</v>
      </c>
      <c r="G15" s="95">
        <f t="shared" si="0"/>
        <v>0.64836680005794434</v>
      </c>
      <c r="H15" s="95" cm="1">
        <f t="array" ref="H15">(2*E15-1)*(LN(G15) + LN(1 - INDEX(G$2:G$20, COUNTA(G$2:G$20)+1 - ROW(D15)+1)))</f>
        <v>-21.217436534755141</v>
      </c>
      <c r="I15" s="95">
        <f t="shared" si="1"/>
        <v>1628.6747456821074</v>
      </c>
      <c r="J15" s="95"/>
      <c r="K15" s="95">
        <f t="shared" si="2"/>
        <v>1567.08</v>
      </c>
      <c r="L15" s="95">
        <f t="shared" si="3"/>
        <v>1671.04</v>
      </c>
      <c r="M15" s="95">
        <v>1517</v>
      </c>
      <c r="N15" s="95">
        <v>1724</v>
      </c>
    </row>
    <row r="16" spans="1:14" x14ac:dyDescent="0.3">
      <c r="A16" s="95">
        <v>800092</v>
      </c>
      <c r="B16" s="95">
        <v>1625.66</v>
      </c>
      <c r="C16" s="95"/>
      <c r="D16" s="95">
        <v>1627.35</v>
      </c>
      <c r="E16" s="95">
        <f t="shared" si="4"/>
        <v>15</v>
      </c>
      <c r="F16" s="95">
        <f t="shared" si="5"/>
        <v>0.76315789473684215</v>
      </c>
      <c r="G16" s="95">
        <f t="shared" si="0"/>
        <v>0.68383857128592085</v>
      </c>
      <c r="H16" s="95" cm="1">
        <f t="array" ref="H16">(2*E16-1)*(LN(G16) + LN(1 - INDEX(G$2:G$20, COUNTA(G$2:G$20)+1 - ROW(D16)+1)))</f>
        <v>-20.750591495898821</v>
      </c>
      <c r="I16" s="95">
        <f t="shared" si="1"/>
        <v>1631.4740771208437</v>
      </c>
      <c r="J16" s="95"/>
      <c r="K16" s="95">
        <f t="shared" si="2"/>
        <v>1567.08</v>
      </c>
      <c r="L16" s="95">
        <f t="shared" si="3"/>
        <v>1671.04</v>
      </c>
      <c r="M16" s="95">
        <v>1517</v>
      </c>
      <c r="N16" s="95">
        <v>1724</v>
      </c>
    </row>
    <row r="17" spans="1:14" x14ac:dyDescent="0.3">
      <c r="A17" s="95">
        <v>800093</v>
      </c>
      <c r="B17" s="95">
        <v>1599.04</v>
      </c>
      <c r="C17" s="95"/>
      <c r="D17" s="95">
        <v>1628.92</v>
      </c>
      <c r="E17" s="95">
        <f t="shared" si="4"/>
        <v>16</v>
      </c>
      <c r="F17" s="95">
        <f t="shared" si="5"/>
        <v>0.81578947368421051</v>
      </c>
      <c r="G17" s="95">
        <f t="shared" si="0"/>
        <v>0.71534865813380932</v>
      </c>
      <c r="H17" s="95" cm="1">
        <f t="array" ref="H17">(2*E17-1)*(LN(G17) + LN(1 - INDEX(G$2:G$20, COUNTA(G$2:G$20)+1 - ROW(D17)+1)))</f>
        <v>-15.02144188622138</v>
      </c>
      <c r="I17" s="95">
        <f t="shared" si="1"/>
        <v>1634.6435268418109</v>
      </c>
      <c r="J17" s="95"/>
      <c r="K17" s="95">
        <f t="shared" si="2"/>
        <v>1567.08</v>
      </c>
      <c r="L17" s="95">
        <f t="shared" si="3"/>
        <v>1671.04</v>
      </c>
      <c r="M17" s="95">
        <v>1517</v>
      </c>
      <c r="N17" s="95">
        <v>1724</v>
      </c>
    </row>
    <row r="18" spans="1:14" x14ac:dyDescent="0.3">
      <c r="A18" s="95">
        <v>800094</v>
      </c>
      <c r="B18" s="95">
        <v>1600.26</v>
      </c>
      <c r="C18" s="95"/>
      <c r="D18" s="95">
        <v>1635</v>
      </c>
      <c r="E18" s="95">
        <f t="shared" si="4"/>
        <v>17</v>
      </c>
      <c r="F18" s="95">
        <f t="shared" si="5"/>
        <v>0.86842105263157898</v>
      </c>
      <c r="G18" s="95">
        <f t="shared" si="0"/>
        <v>0.82121627896888272</v>
      </c>
      <c r="H18" s="95" cm="1">
        <f t="array" ref="H18">(2*E18-1)*(LN(G18) + LN(1 - INDEX(G$2:G$20, COUNTA(G$2:G$20)+1 - ROW(D18)+1)))</f>
        <v>-11.139578440450974</v>
      </c>
      <c r="I18" s="95">
        <f t="shared" si="1"/>
        <v>1638.4468419813863</v>
      </c>
      <c r="J18" s="95"/>
      <c r="K18" s="95">
        <f t="shared" si="2"/>
        <v>1567.08</v>
      </c>
      <c r="L18" s="95">
        <f t="shared" si="3"/>
        <v>1671.04</v>
      </c>
      <c r="M18" s="95">
        <v>1517</v>
      </c>
      <c r="N18" s="95">
        <v>1724</v>
      </c>
    </row>
    <row r="19" spans="1:14" x14ac:dyDescent="0.3">
      <c r="A19" s="95">
        <v>800095</v>
      </c>
      <c r="B19" s="95">
        <v>1593.44</v>
      </c>
      <c r="C19" s="95"/>
      <c r="D19" s="95">
        <v>1647.19</v>
      </c>
      <c r="E19" s="95">
        <f t="shared" si="4"/>
        <v>18</v>
      </c>
      <c r="F19" s="95">
        <f t="shared" si="5"/>
        <v>0.92105263157894735</v>
      </c>
      <c r="G19" s="95">
        <f t="shared" si="0"/>
        <v>0.94776988318112687</v>
      </c>
      <c r="H19" s="95" cm="1">
        <f t="array" ref="H19">(2*E19-1)*(LN(G19) + LN(1 - INDEX(G$2:G$20, COUNTA(G$2:G$20)+1 - ROW(D19)+1)))</f>
        <v>-6.50833674615596</v>
      </c>
      <c r="I19" s="95">
        <f t="shared" si="1"/>
        <v>1643.5271326230879</v>
      </c>
      <c r="J19" s="95"/>
      <c r="K19" s="95">
        <f t="shared" si="2"/>
        <v>1567.08</v>
      </c>
      <c r="L19" s="95">
        <f t="shared" si="3"/>
        <v>1671.04</v>
      </c>
      <c r="M19" s="95">
        <v>1517</v>
      </c>
      <c r="N19" s="95">
        <v>1724</v>
      </c>
    </row>
    <row r="20" spans="1:14" x14ac:dyDescent="0.3">
      <c r="A20" s="95">
        <v>800097</v>
      </c>
      <c r="B20" s="95">
        <v>1617.98</v>
      </c>
      <c r="C20" s="95"/>
      <c r="D20" s="95">
        <v>1667.83</v>
      </c>
      <c r="E20" s="95">
        <f t="shared" si="4"/>
        <v>19</v>
      </c>
      <c r="F20" s="95">
        <f t="shared" si="5"/>
        <v>0.97368421052631582</v>
      </c>
      <c r="G20" s="95">
        <f t="shared" si="0"/>
        <v>0.99756056385784175</v>
      </c>
      <c r="H20" s="95" cm="1">
        <f t="array" ref="H20">(2*E20-1)*(LN(G20) + LN(1 - INDEX(G$2:G$20, COUNTA(G$2:G$20)+1 - ROW(D20)+1)))</f>
        <v>-2.7595003452540192</v>
      </c>
      <c r="I20" s="95">
        <f t="shared" si="1"/>
        <v>1652.6358161956725</v>
      </c>
      <c r="J20" s="95"/>
      <c r="K20" s="95">
        <f t="shared" si="2"/>
        <v>1567.08</v>
      </c>
      <c r="L20" s="95">
        <f t="shared" si="3"/>
        <v>1671.04</v>
      </c>
      <c r="M20" s="95">
        <v>1517</v>
      </c>
      <c r="N20" s="95">
        <v>1724</v>
      </c>
    </row>
    <row r="21" spans="1:14" x14ac:dyDescent="0.3">
      <c r="A21" s="142" t="s">
        <v>120</v>
      </c>
      <c r="B21" s="142"/>
      <c r="C21" s="142"/>
      <c r="D21" s="142"/>
      <c r="E21" s="142"/>
      <c r="F21" s="142"/>
      <c r="G21" s="142"/>
      <c r="H21" s="100">
        <f>-COUNT(D2:D20) - (1/COUNT(D2:D20))*SUM(H2:H20)</f>
        <v>0.44397160670373026</v>
      </c>
    </row>
  </sheetData>
  <sortState ref="D2:D20">
    <sortCondition ref="D2:D20"/>
  </sortState>
  <mergeCells count="1">
    <mergeCell ref="A21:G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6e79d9-3860-4610-a7af-73a7119a8c78">
      <Terms xmlns="http://schemas.microsoft.com/office/infopath/2007/PartnerControls"/>
    </lcf76f155ced4ddcb4097134ff3c332f>
    <TaxCatchAll xmlns="bb03a4eb-a827-4e58-bebd-606048da2aa2" xsi:nil="true"/>
    <VIOLATION xmlns="476e79d9-3860-4610-a7af-73a7119a8c78">FALSE</VIOLATION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F189F3305E3C48BDE663F5A2FA7FF5" ma:contentTypeVersion="17" ma:contentTypeDescription="Create a new document." ma:contentTypeScope="" ma:versionID="e43ed6083184d661259485fa817fd692">
  <xsd:schema xmlns:xsd="http://www.w3.org/2001/XMLSchema" xmlns:xs="http://www.w3.org/2001/XMLSchema" xmlns:p="http://schemas.microsoft.com/office/2006/metadata/properties" xmlns:ns1="http://schemas.microsoft.com/sharepoint/v3" xmlns:ns2="476e79d9-3860-4610-a7af-73a7119a8c78" xmlns:ns3="bb03a4eb-a827-4e58-bebd-606048da2aa2" targetNamespace="http://schemas.microsoft.com/office/2006/metadata/properties" ma:root="true" ma:fieldsID="1b3e746b07497dd8942e37d73fbe115f" ns1:_="" ns2:_="" ns3:_="">
    <xsd:import namespace="http://schemas.microsoft.com/sharepoint/v3"/>
    <xsd:import namespace="476e79d9-3860-4610-a7af-73a7119a8c78"/>
    <xsd:import namespace="bb03a4eb-a827-4e58-bebd-606048da2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VIOL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e79d9-3860-4610-a7af-73a7119a8c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VIOLATION" ma:index="10" nillable="true" ma:displayName="VIOLATION" ma:internalName="VIOLATION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5da18db-0dbb-493a-8358-0ebfa2dc9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3a4eb-a827-4e58-bebd-606048da2aa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9a3ababf-343b-408b-b9f7-bd0cf380008e}" ma:internalName="TaxCatchAll" ma:showField="CatchAllData" ma:web="bb03a4eb-a827-4e58-bebd-606048da2a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1EB49-D06F-43B1-910F-8AA8F4DE79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18C447-492D-48C7-9D8C-CFC84279A9C1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sharepoint/v3"/>
    <ds:schemaRef ds:uri="bb03a4eb-a827-4e58-bebd-606048da2aa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76e79d9-3860-4610-a7af-73a7119a8c7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9805736-FF75-4E2A-B670-117CCA548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76e79d9-3860-4610-a7af-73a7119a8c78"/>
    <ds:schemaRef ds:uri="bb03a4eb-a827-4e58-bebd-606048da2a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Mech</vt:lpstr>
      <vt:lpstr>Chemistry</vt:lpstr>
      <vt:lpstr>Tracker</vt:lpstr>
      <vt:lpstr>Chem</vt:lpstr>
      <vt:lpstr>Hardness</vt:lpstr>
      <vt:lpstr>Mechanical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Brayshaw, Dave                            Collins</dc:creator>
  <cp:keywords/>
  <dc:description/>
  <cp:lastModifiedBy>Adarsh Malji</cp:lastModifiedBy>
  <cp:revision/>
  <dcterms:created xsi:type="dcterms:W3CDTF">2024-03-05T12:56:41Z</dcterms:created>
  <dcterms:modified xsi:type="dcterms:W3CDTF">2025-08-05T20:58:06Z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8</vt:lpwstr>
  </property>
  <property fmtid="{D5CDD505-2E9C-101B-9397-08002B2CF9AE}" pid="3" name="TitusGUID">
    <vt:lpwstr>a6f14b73-5061-4d8f-8f0a-62318ba0f717</vt:lpwstr>
  </property>
  <property fmtid="{D5CDD505-2E9C-101B-9397-08002B2CF9AE}" pid="4" name="MediaServiceImageTags">
    <vt:lpwstr/>
  </property>
  <property fmtid="{D5CDD505-2E9C-101B-9397-08002B2CF9AE}" pid="5" name="ContentTypeId">
    <vt:lpwstr>0x0101002CF189F3305E3C48BDE663F5A2FA7FF5</vt:lpwstr>
  </property>
</Properties>
</file>