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ars\OneDrive\Desktop\project\RetailSales\Dashboard\"/>
    </mc:Choice>
  </mc:AlternateContent>
  <xr:revisionPtr revIDLastSave="0" documentId="13_ncr:1_{18D96867-7DBE-48A6-9A64-6BA57D37257C}" xr6:coauthVersionLast="47" xr6:coauthVersionMax="47" xr10:uidLastSave="{00000000-0000-0000-0000-000000000000}"/>
  <bookViews>
    <workbookView xWindow="-120" yWindow="-120" windowWidth="29040" windowHeight="15720" xr2:uid="{27CBA418-E2DB-4094-9A3B-7A53B9C3CC71}"/>
  </bookViews>
  <sheets>
    <sheet name="Pivot table" sheetId="1" r:id="rId1"/>
    <sheet name="Forecast" sheetId="5" r:id="rId2"/>
    <sheet name="dashboard" sheetId="3" r:id="rId3"/>
  </sheets>
  <definedNames>
    <definedName name="Slicer_Category">#N/A</definedName>
    <definedName name="Slicer_Store_Name">#N/A</definedName>
    <definedName name="Table_sales">#REF!</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c4dc734f-3deb-4021-9d01-5dd12ab7b9ea" name="calendar" connection="Query - calendar"/>
          <x15:modelTable id="inventory_34139b43-5cb1-4bda-9112-8f45a754fb4d" name="inventory" connection="Query - inventory"/>
          <x15:modelTable id="products_8669d73f-c8ae-4710-9398-d93b18f5da9a" name="products" connection="Query - products"/>
          <x15:modelTable id="sales_c69713dd-f826-4ed1-b502-0a63d066b93a" name="sales" connection="Query - sales"/>
          <x15:modelTable id="stores_91c4c7f7-c892-4f41-9017-c944f90a1279" name="stores" connection="Query - stores"/>
        </x15:modelTables>
        <x15:modelRelationships>
          <x15:modelRelationship fromTable="inventory" fromColumn="Store_ID" toTable="stores" toColumn="Store_ID"/>
          <x15:modelRelationship fromTable="inventory" fromColumn="Product_ID" toTable="products" toColumn="Product_ID"/>
          <x15:modelRelationship fromTable="inventory" fromColumn="Date" toTable="calendar" toColumn="Date"/>
          <x15:modelRelationship fromTable="sales" fromColumn="Store_ID" toTable="stores" toColumn="Store_ID"/>
          <x15:modelRelationship fromTable="sales" fromColumn="Product_ID" toTable="products" toColumn="Product_ID"/>
          <x15:modelRelationship fromTable="sales" fromColumn="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C14" i="5"/>
  <c r="C15" i="5"/>
  <c r="C16" i="5"/>
  <c r="A2" i="3"/>
  <c r="D2" i="3"/>
  <c r="C2" i="3"/>
  <c r="E2" i="3"/>
  <c r="E16" i="5"/>
  <c r="D16" i="5"/>
  <c r="E15" i="5"/>
  <c r="D15" i="5"/>
  <c r="D14" i="5"/>
  <c r="E1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776D77-81B2-4423-954A-0B700303FE56}" name="Query - calendar" description="Connection to the 'calendar' query in the workbook." type="100" refreshedVersion="8" minRefreshableVersion="5">
    <extLst>
      <ext xmlns:x15="http://schemas.microsoft.com/office/spreadsheetml/2010/11/main" uri="{DE250136-89BD-433C-8126-D09CA5730AF9}">
        <x15:connection id="07f5c88a-8707-451b-8e3f-13cf1f36f98e"/>
      </ext>
    </extLst>
  </connection>
  <connection id="2" xr16:uid="{17206C95-4F51-4B68-9CA3-19A33CE4D174}" name="Query - inventory" description="Connection to the 'inventory' query in the workbook." type="100" refreshedVersion="8" minRefreshableVersion="5">
    <extLst>
      <ext xmlns:x15="http://schemas.microsoft.com/office/spreadsheetml/2010/11/main" uri="{DE250136-89BD-433C-8126-D09CA5730AF9}">
        <x15:connection id="2c97d5cb-ed64-4ab4-afbd-dcf24caf0373"/>
      </ext>
    </extLst>
  </connection>
  <connection id="3" xr16:uid="{5B8B55E7-CE11-4C10-B2C3-A52A49901904}" keepAlive="1" name="Query - Messy_Australian_EV_Dataset_500_Rows" description="Connection to the 'Messy_Australian_EV_Dataset_500_Rows' query in the workbook." type="5" refreshedVersion="8" background="1" saveData="1">
    <dbPr connection="Provider=Microsoft.Mashup.OleDb.1;Data Source=$Workbook$;Location=Messy_Australian_EV_Dataset_500_Rows;Extended Properties=&quot;&quot;" command="SELECT * FROM [Messy_Australian_EV_Dataset_500_Rows]"/>
  </connection>
  <connection id="4" xr16:uid="{80D8A5B6-39BB-4819-B137-3110D87C0A09}" name="Query - products" description="Connection to the 'products' query in the workbook." type="100" refreshedVersion="8" minRefreshableVersion="5">
    <extLst>
      <ext xmlns:x15="http://schemas.microsoft.com/office/spreadsheetml/2010/11/main" uri="{DE250136-89BD-433C-8126-D09CA5730AF9}">
        <x15:connection id="1fe0b0e0-b5d9-44b1-99f8-9dac71b7d0f9"/>
      </ext>
    </extLst>
  </connection>
  <connection id="5" xr16:uid="{7FE99F01-684A-4354-BA08-EE8AF745CD9A}" name="Query - sales" description="Connection to the 'sales' query in the workbook." type="100" refreshedVersion="8" minRefreshableVersion="5">
    <extLst>
      <ext xmlns:x15="http://schemas.microsoft.com/office/spreadsheetml/2010/11/main" uri="{DE250136-89BD-433C-8126-D09CA5730AF9}">
        <x15:connection id="35eb90bf-3b3b-4bea-abe6-e623f67c2f0a"/>
      </ext>
    </extLst>
  </connection>
  <connection id="6" xr16:uid="{1080E756-9314-4D0B-BD31-383055F56992}" name="Query - stores" description="Connection to the 'stores' query in the workbook." type="100" refreshedVersion="8" minRefreshableVersion="5">
    <extLst>
      <ext xmlns:x15="http://schemas.microsoft.com/office/spreadsheetml/2010/11/main" uri="{DE250136-89BD-433C-8126-D09CA5730AF9}">
        <x15:connection id="26882abc-0091-4cb8-9527-72b972981563"/>
      </ext>
    </extLst>
  </connection>
  <connection id="7" xr16:uid="{ECD8848E-DC17-400B-8A4A-FF5B83DDA0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<sst xmlns="http://schemas.openxmlformats.org/spreadsheetml/2006/main" count="69" uniqueCount="41">
  <si>
    <t>Total Revenue</t>
  </si>
  <si>
    <t>Gross Profit</t>
  </si>
  <si>
    <t>Margin %</t>
  </si>
  <si>
    <t>Inventory Turnover</t>
  </si>
  <si>
    <t>wastage cost</t>
  </si>
  <si>
    <t>Turnover</t>
  </si>
  <si>
    <t>Wastage Cost</t>
  </si>
  <si>
    <t>Row Labels</t>
  </si>
  <si>
    <t>Bakery</t>
  </si>
  <si>
    <t>Beverages</t>
  </si>
  <si>
    <t>Dairy</t>
  </si>
  <si>
    <t>Meat</t>
  </si>
  <si>
    <t>Pantry</t>
  </si>
  <si>
    <t>Produce</t>
  </si>
  <si>
    <t>Grand Total</t>
  </si>
  <si>
    <t>Revenue by Category</t>
  </si>
  <si>
    <t>Gross Margin % by Category</t>
  </si>
  <si>
    <t>Coles Store 1</t>
  </si>
  <si>
    <t>Coles Store 11</t>
  </si>
  <si>
    <t>Coles Store 13</t>
  </si>
  <si>
    <t>Coles Store 18</t>
  </si>
  <si>
    <t>Coles Store 5</t>
  </si>
  <si>
    <t>Jan</t>
  </si>
  <si>
    <t>Feb</t>
  </si>
  <si>
    <t>Mar</t>
  </si>
  <si>
    <t>Apr</t>
  </si>
  <si>
    <t>May</t>
  </si>
  <si>
    <t>Jun</t>
  </si>
  <si>
    <t>Jul</t>
  </si>
  <si>
    <t>Aug</t>
  </si>
  <si>
    <t>Sep</t>
  </si>
  <si>
    <t>Oct</t>
  </si>
  <si>
    <t>Nov</t>
  </si>
  <si>
    <t>Dec</t>
  </si>
  <si>
    <t>Sum of Revenue</t>
  </si>
  <si>
    <t>2024</t>
  </si>
  <si>
    <t>Date</t>
  </si>
  <si>
    <t>Revenue</t>
  </si>
  <si>
    <t>Forecast(Revenue)</t>
  </si>
  <si>
    <t>Lower Confidence Bound(Revenue)</t>
  </si>
  <si>
    <t>Upper Confidence Bound(Revenue)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</si>
</sst>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0;\-\$#,##0;\$#,##0"/>
    <numFmt numFmtId="165" formatCode="0.0%;\-0.0%;0.0%"/>
    <numFmt numFmtId="166" formatCode="0.0"/>
    <numFmt numFmtId="167" formatCode="\$0.0,,\ &quot;M&quot;"/>
    <numFmt numFmtId="168" formatCode="\$0.0,\ &quot;K&quot;"/>
  </numFmts>
  <fonts count="4" x14ac:knownFonts="1">
    <font>
      <sz val="11"/>
      <color theme="1"/>
      <name val="Aptos Narrow"/>
      <family val="2"/>
      <scheme val="minor"/>
    </font>
    <font>
      <sz val="11"/>
      <color theme="1"/>
      <name val="Aptos Narrow"/>
      <family val="2"/>
      <scheme val="minor"/>
    </font>
    <font>
      <b/>
      <sz val="20"/>
      <color theme="1"/>
      <name val="Aptos Narrow"/>
      <family val="2"/>
      <scheme val="minor"/>
    </font>
    <font>
      <b/>
      <sz val="24"/>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64" fontId="0" fillId="0" borderId="0" xfId="0" applyNumberFormat="1"/>
    <xf numFmtId="165" fontId="0" fillId="0" borderId="0" xfId="0" applyNumberFormat="1"/>
    <xf numFmtId="166" fontId="0" fillId="0" borderId="0" xfId="0" applyNumberFormat="1"/>
    <xf numFmtId="0" fontId="2" fillId="0" borderId="0" xfId="0" applyFont="1" applyAlignment="1">
      <alignment horizontal="left" wrapText="1"/>
    </xf>
    <xf numFmtId="0" fontId="2" fillId="0" borderId="1" xfId="0" applyFont="1" applyBorder="1" applyAlignment="1">
      <alignment horizontal="left" wrapText="1"/>
    </xf>
    <xf numFmtId="0" fontId="3" fillId="2" borderId="0" xfId="0" applyFont="1" applyFill="1" applyAlignment="1">
      <alignment horizontal="left" wrapText="1"/>
    </xf>
    <xf numFmtId="0" fontId="0" fillId="0" borderId="0" xfId="0" pivotButton="1"/>
    <xf numFmtId="0" fontId="0" fillId="0" borderId="0" xfId="0" applyAlignment="1">
      <alignment horizontal="left"/>
    </xf>
    <xf numFmtId="9" fontId="3" fillId="2" borderId="0" xfId="0" applyNumberFormat="1" applyFont="1" applyFill="1" applyAlignment="1">
      <alignment horizontal="left" wrapText="1"/>
    </xf>
    <xf numFmtId="167" fontId="3" fillId="2" borderId="0" xfId="1" applyNumberFormat="1" applyFont="1" applyFill="1" applyBorder="1" applyAlignment="1">
      <alignment horizontal="left" wrapText="1"/>
    </xf>
    <xf numFmtId="167" fontId="3" fillId="2" borderId="0" xfId="0" applyNumberFormat="1" applyFont="1" applyFill="1" applyAlignment="1">
      <alignment horizontal="left" wrapText="1"/>
    </xf>
    <xf numFmtId="168" fontId="3" fillId="2" borderId="0" xfId="0" applyNumberFormat="1" applyFont="1" applyFill="1" applyAlignment="1">
      <alignment horizontal="left" wrapText="1"/>
    </xf>
    <xf numFmtId="0" fontId="0" fillId="0" borderId="0" xfId="0" applyAlignment="1">
      <alignment horizontal="left" indent="1"/>
    </xf>
    <xf numFmtId="16" fontId="0" fillId="0" borderId="0" xfId="0" applyNumberFormat="1"/>
    <xf numFmtId="2" fontId="0" fillId="0" borderId="0" xfId="0" applyNumberFormat="1"/>
  </cellXfs>
  <cellStyles count="2">
    <cellStyle name="Currency" xfId="1" builtinId="4"/>
    <cellStyle name="Normal" xfId="0" builtinId="0"/>
  </cellStyles>
  <dxfs count="3">
    <dxf>
      <numFmt numFmtId="2" formatCode="0.00"/>
    </dxf>
    <dxf>
      <numFmt numFmtId="2" formatCode="0.00"/>
    </dxf>
    <dxf>
      <numFmt numFmtId="21" formatCode="dd/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table'!$A$5:$A$11</c:f>
              <c:strCache>
                <c:ptCount val="6"/>
                <c:pt idx="0">
                  <c:v>Pantry</c:v>
                </c:pt>
                <c:pt idx="1">
                  <c:v>Produce</c:v>
                </c:pt>
                <c:pt idx="2">
                  <c:v>Meat</c:v>
                </c:pt>
                <c:pt idx="3">
                  <c:v>Dairy</c:v>
                </c:pt>
                <c:pt idx="4">
                  <c:v>Bakery</c:v>
                </c:pt>
                <c:pt idx="5">
                  <c:v>Beverages</c:v>
                </c:pt>
              </c:strCache>
            </c:strRef>
          </c:cat>
          <c:val>
            <c:numRef>
              <c:f>'Pivot table'!$B$5:$B$11</c:f>
              <c:numCache>
                <c:formatCode>\$#,##0;\-\$#,##0;\$#,##0</c:formatCode>
                <c:ptCount val="6"/>
                <c:pt idx="0">
                  <c:v>5379727.0300000003</c:v>
                </c:pt>
                <c:pt idx="1">
                  <c:v>5169265.4800000004</c:v>
                </c:pt>
                <c:pt idx="2">
                  <c:v>4183984.67</c:v>
                </c:pt>
                <c:pt idx="3">
                  <c:v>3508011.17</c:v>
                </c:pt>
                <c:pt idx="4">
                  <c:v>2987280.55</c:v>
                </c:pt>
                <c:pt idx="5">
                  <c:v>2681221.2999999998</c:v>
                </c:pt>
              </c:numCache>
            </c:numRef>
          </c:val>
          <c:extLst>
            <c:ext xmlns:c16="http://schemas.microsoft.com/office/drawing/2014/chart" uri="{C3380CC4-5D6E-409C-BE32-E72D297353CC}">
              <c16:uniqueId val="{00000000-B55D-4582-8BE6-744067D7B706}"/>
            </c:ext>
          </c:extLst>
        </c:ser>
        <c:dLbls>
          <c:showLegendKey val="0"/>
          <c:showVal val="0"/>
          <c:showCatName val="0"/>
          <c:showSerName val="0"/>
          <c:showPercent val="0"/>
          <c:showBubbleSize val="0"/>
        </c:dLbls>
        <c:gapWidth val="219"/>
        <c:overlap val="-27"/>
        <c:axId val="2048812223"/>
        <c:axId val="2048812703"/>
      </c:barChart>
      <c:catAx>
        <c:axId val="204881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12703"/>
        <c:crosses val="autoZero"/>
        <c:auto val="1"/>
        <c:lblAlgn val="ctr"/>
        <c:lblOffset val="100"/>
        <c:noMultiLvlLbl val="0"/>
      </c:catAx>
      <c:valAx>
        <c:axId val="204881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1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table'!$J$7</c:f>
              <c:strCache>
                <c:ptCount val="1"/>
                <c:pt idx="0">
                  <c:v>Total</c:v>
                </c:pt>
              </c:strCache>
            </c:strRef>
          </c:tx>
          <c:spPr>
            <a:solidFill>
              <a:schemeClr val="accent1"/>
            </a:solidFill>
            <a:ln>
              <a:noFill/>
            </a:ln>
            <a:effectLst/>
          </c:spPr>
          <c:invertIfNegative val="0"/>
          <c:cat>
            <c:strRef>
              <c:f>'Pivot table'!$I$8:$I$14</c:f>
              <c:strCache>
                <c:ptCount val="6"/>
                <c:pt idx="0">
                  <c:v>Bakery</c:v>
                </c:pt>
                <c:pt idx="1">
                  <c:v>Beverages</c:v>
                </c:pt>
                <c:pt idx="2">
                  <c:v>Produce</c:v>
                </c:pt>
                <c:pt idx="3">
                  <c:v>Pantry</c:v>
                </c:pt>
                <c:pt idx="4">
                  <c:v>Meat</c:v>
                </c:pt>
                <c:pt idx="5">
                  <c:v>Dairy</c:v>
                </c:pt>
              </c:strCache>
            </c:strRef>
          </c:cat>
          <c:val>
            <c:numRef>
              <c:f>'Pivot table'!$J$8:$J$14</c:f>
              <c:numCache>
                <c:formatCode>0.0%;\-0.0%;0.0%</c:formatCode>
                <c:ptCount val="6"/>
                <c:pt idx="0">
                  <c:v>0.29486735351991078</c:v>
                </c:pt>
                <c:pt idx="1">
                  <c:v>0.25587973659615437</c:v>
                </c:pt>
                <c:pt idx="2">
                  <c:v>0.24337233304566216</c:v>
                </c:pt>
                <c:pt idx="3">
                  <c:v>0.21340991905308906</c:v>
                </c:pt>
                <c:pt idx="4">
                  <c:v>0.21194442378298559</c:v>
                </c:pt>
                <c:pt idx="5">
                  <c:v>0.17569080032319628</c:v>
                </c:pt>
              </c:numCache>
            </c:numRef>
          </c:val>
          <c:extLst>
            <c:ext xmlns:c16="http://schemas.microsoft.com/office/drawing/2014/chart" uri="{C3380CC4-5D6E-409C-BE32-E72D297353CC}">
              <c16:uniqueId val="{00000000-8355-4457-BF36-73F38FBE7538}"/>
            </c:ext>
          </c:extLst>
        </c:ser>
        <c:dLbls>
          <c:showLegendKey val="0"/>
          <c:showVal val="0"/>
          <c:showCatName val="0"/>
          <c:showSerName val="0"/>
          <c:showPercent val="0"/>
          <c:showBubbleSize val="0"/>
        </c:dLbls>
        <c:gapWidth val="182"/>
        <c:axId val="2060134639"/>
        <c:axId val="1199675407"/>
      </c:barChart>
      <c:catAx>
        <c:axId val="206013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5407"/>
        <c:crosses val="autoZero"/>
        <c:auto val="1"/>
        <c:lblAlgn val="ctr"/>
        <c:lblOffset val="100"/>
        <c:noMultiLvlLbl val="0"/>
      </c:catAx>
      <c:valAx>
        <c:axId val="1199675407"/>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3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c:f>
              <c:strCache>
                <c:ptCount val="1"/>
                <c:pt idx="0">
                  <c:v>Total</c:v>
                </c:pt>
              </c:strCache>
            </c:strRef>
          </c:tx>
          <c:spPr>
            <a:ln w="28575" cap="rnd">
              <a:solidFill>
                <a:schemeClr val="accent1"/>
              </a:solidFill>
              <a:round/>
            </a:ln>
            <a:effectLst/>
          </c:spPr>
          <c:marker>
            <c:symbol val="none"/>
          </c:marker>
          <c:cat>
            <c:strRef>
              <c:f>'Pivot table'!$A$31:$A$43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table'!$B$31:$B$43</c:f>
              <c:numCache>
                <c:formatCode>\$#,##0;\-\$#,##0;\$#,##0</c:formatCode>
                <c:ptCount val="12"/>
                <c:pt idx="0">
                  <c:v>1994080.67</c:v>
                </c:pt>
                <c:pt idx="1">
                  <c:v>1838838.58</c:v>
                </c:pt>
                <c:pt idx="2">
                  <c:v>1981976.17</c:v>
                </c:pt>
                <c:pt idx="3">
                  <c:v>1947114.43</c:v>
                </c:pt>
                <c:pt idx="4">
                  <c:v>1954259.64</c:v>
                </c:pt>
                <c:pt idx="5">
                  <c:v>1885952.22</c:v>
                </c:pt>
                <c:pt idx="6">
                  <c:v>2008741.6</c:v>
                </c:pt>
                <c:pt idx="7">
                  <c:v>1930605.7</c:v>
                </c:pt>
                <c:pt idx="8">
                  <c:v>1903934.57</c:v>
                </c:pt>
                <c:pt idx="9">
                  <c:v>1954508.76</c:v>
                </c:pt>
                <c:pt idx="10">
                  <c:v>1871444.8</c:v>
                </c:pt>
                <c:pt idx="11">
                  <c:v>2638033.06</c:v>
                </c:pt>
              </c:numCache>
            </c:numRef>
          </c:val>
          <c:smooth val="0"/>
          <c:extLst>
            <c:ext xmlns:c16="http://schemas.microsoft.com/office/drawing/2014/chart" uri="{C3380CC4-5D6E-409C-BE32-E72D297353CC}">
              <c16:uniqueId val="{00000000-92EE-4046-AA56-00404010C3B8}"/>
            </c:ext>
          </c:extLst>
        </c:ser>
        <c:dLbls>
          <c:showLegendKey val="0"/>
          <c:showVal val="0"/>
          <c:showCatName val="0"/>
          <c:showSerName val="0"/>
          <c:showPercent val="0"/>
          <c:showBubbleSize val="0"/>
        </c:dLbls>
        <c:smooth val="0"/>
        <c:axId val="1112616720"/>
        <c:axId val="1112622480"/>
      </c:lineChart>
      <c:catAx>
        <c:axId val="111261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22480"/>
        <c:crosses val="autoZero"/>
        <c:auto val="1"/>
        <c:lblAlgn val="ctr"/>
        <c:lblOffset val="100"/>
        <c:noMultiLvlLbl val="0"/>
      </c:catAx>
      <c:valAx>
        <c:axId val="1112622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1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Wastage Cost</a:t>
            </a:r>
            <a:r>
              <a:rPr lang="en-US" baseline="0"/>
              <a:t> by Category</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c:f>
              <c:strCache>
                <c:ptCount val="1"/>
                <c:pt idx="0">
                  <c:v>Total</c:v>
                </c:pt>
              </c:strCache>
            </c:strRef>
          </c:tx>
          <c:spPr>
            <a:solidFill>
              <a:schemeClr val="accent1"/>
            </a:solidFill>
            <a:ln>
              <a:noFill/>
            </a:ln>
            <a:effectLst/>
          </c:spPr>
          <c:invertIfNegative val="0"/>
          <c:cat>
            <c:strRef>
              <c:f>'Pivot table'!$A$48:$A$54</c:f>
              <c:strCache>
                <c:ptCount val="6"/>
                <c:pt idx="0">
                  <c:v>Produce</c:v>
                </c:pt>
                <c:pt idx="1">
                  <c:v>Meat</c:v>
                </c:pt>
                <c:pt idx="2">
                  <c:v>Dairy</c:v>
                </c:pt>
                <c:pt idx="3">
                  <c:v>Bakery</c:v>
                </c:pt>
                <c:pt idx="4">
                  <c:v>Pantry</c:v>
                </c:pt>
                <c:pt idx="5">
                  <c:v>Beverages</c:v>
                </c:pt>
              </c:strCache>
            </c:strRef>
          </c:cat>
          <c:val>
            <c:numRef>
              <c:f>'Pivot table'!$B$48:$B$54</c:f>
              <c:numCache>
                <c:formatCode>\$#,##0;\-\$#,##0;\$#,##0</c:formatCode>
                <c:ptCount val="6"/>
                <c:pt idx="0">
                  <c:v>340084.9</c:v>
                </c:pt>
                <c:pt idx="1">
                  <c:v>292214.19999999925</c:v>
                </c:pt>
                <c:pt idx="2">
                  <c:v>259216.12999999899</c:v>
                </c:pt>
                <c:pt idx="3">
                  <c:v>188286.64000000019</c:v>
                </c:pt>
                <c:pt idx="4">
                  <c:v>73300.679999999906</c:v>
                </c:pt>
                <c:pt idx="5">
                  <c:v>34568.689999999966</c:v>
                </c:pt>
              </c:numCache>
            </c:numRef>
          </c:val>
          <c:extLst>
            <c:ext xmlns:c16="http://schemas.microsoft.com/office/drawing/2014/chart" uri="{C3380CC4-5D6E-409C-BE32-E72D297353CC}">
              <c16:uniqueId val="{00000000-98AF-498F-91E2-E40C83186CFD}"/>
            </c:ext>
          </c:extLst>
        </c:ser>
        <c:dLbls>
          <c:showLegendKey val="0"/>
          <c:showVal val="0"/>
          <c:showCatName val="0"/>
          <c:showSerName val="0"/>
          <c:showPercent val="0"/>
          <c:showBubbleSize val="0"/>
        </c:dLbls>
        <c:gapWidth val="219"/>
        <c:overlap val="-27"/>
        <c:axId val="2059917583"/>
        <c:axId val="2059907983"/>
      </c:barChart>
      <c:catAx>
        <c:axId val="20599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07983"/>
        <c:crosses val="autoZero"/>
        <c:auto val="1"/>
        <c:lblAlgn val="ctr"/>
        <c:lblOffset val="100"/>
        <c:noMultiLvlLbl val="0"/>
      </c:catAx>
      <c:valAx>
        <c:axId val="2059907983"/>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Stores by Revenue</a:t>
            </a:r>
          </a:p>
          <a:p>
            <a:pPr>
              <a:defRPr/>
            </a:pPr>
            <a:endParaRPr lang="en-US"/>
          </a:p>
        </c:rich>
      </c:tx>
      <c:layout>
        <c:manualLayout>
          <c:xMode val="edge"/>
          <c:yMode val="edge"/>
          <c:x val="0.4548263342082240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table'!$B$62</c:f>
              <c:strCache>
                <c:ptCount val="1"/>
                <c:pt idx="0">
                  <c:v>Total</c:v>
                </c:pt>
              </c:strCache>
            </c:strRef>
          </c:tx>
          <c:spPr>
            <a:solidFill>
              <a:schemeClr val="accent1"/>
            </a:solidFill>
            <a:ln>
              <a:noFill/>
            </a:ln>
            <a:effectLst/>
          </c:spPr>
          <c:invertIfNegative val="0"/>
          <c:cat>
            <c:strRef>
              <c:f>'Pivot table'!$A$63:$A$68</c:f>
              <c:strCache>
                <c:ptCount val="5"/>
                <c:pt idx="0">
                  <c:v>Coles Store 18</c:v>
                </c:pt>
                <c:pt idx="1">
                  <c:v>Coles Store 11</c:v>
                </c:pt>
                <c:pt idx="2">
                  <c:v>Coles Store 1</c:v>
                </c:pt>
                <c:pt idx="3">
                  <c:v>Coles Store 13</c:v>
                </c:pt>
                <c:pt idx="4">
                  <c:v>Coles Store 5</c:v>
                </c:pt>
              </c:strCache>
            </c:strRef>
          </c:cat>
          <c:val>
            <c:numRef>
              <c:f>'Pivot table'!$B$63:$B$68</c:f>
              <c:numCache>
                <c:formatCode>\$#,##0;\-\$#,##0;\$#,##0</c:formatCode>
                <c:ptCount val="5"/>
                <c:pt idx="0">
                  <c:v>1540921.55</c:v>
                </c:pt>
                <c:pt idx="1">
                  <c:v>1495633.12</c:v>
                </c:pt>
                <c:pt idx="2">
                  <c:v>1472068.53</c:v>
                </c:pt>
                <c:pt idx="3">
                  <c:v>1454496.53</c:v>
                </c:pt>
                <c:pt idx="4">
                  <c:v>1445248.41</c:v>
                </c:pt>
              </c:numCache>
            </c:numRef>
          </c:val>
          <c:extLst>
            <c:ext xmlns:c16="http://schemas.microsoft.com/office/drawing/2014/chart" uri="{C3380CC4-5D6E-409C-BE32-E72D297353CC}">
              <c16:uniqueId val="{00000000-EE6D-425D-A2E6-7B36B68A3005}"/>
            </c:ext>
          </c:extLst>
        </c:ser>
        <c:dLbls>
          <c:showLegendKey val="0"/>
          <c:showVal val="0"/>
          <c:showCatName val="0"/>
          <c:showSerName val="0"/>
          <c:showPercent val="0"/>
          <c:showBubbleSize val="0"/>
        </c:dLbls>
        <c:gapWidth val="182"/>
        <c:axId val="2059916143"/>
        <c:axId val="2059913263"/>
      </c:barChart>
      <c:catAx>
        <c:axId val="205991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3263"/>
        <c:crosses val="autoZero"/>
        <c:auto val="1"/>
        <c:lblAlgn val="ctr"/>
        <c:lblOffset val="100"/>
        <c:noMultiLvlLbl val="0"/>
      </c:catAx>
      <c:valAx>
        <c:axId val="2059913263"/>
        <c:scaling>
          <c:orientation val="minMax"/>
        </c:scaling>
        <c:delete val="0"/>
        <c:axPos val="b"/>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Trend &amp; Q1 2025 Forecast (ETS Model)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Forecast!$B$1</c:f>
              <c:strCache>
                <c:ptCount val="1"/>
                <c:pt idx="0">
                  <c:v>Revenue</c:v>
                </c:pt>
              </c:strCache>
            </c:strRef>
          </c:tx>
          <c:spPr>
            <a:ln w="28575" cap="rnd">
              <a:solidFill>
                <a:schemeClr val="accent1"/>
              </a:solidFill>
              <a:round/>
            </a:ln>
            <a:effectLst/>
          </c:spPr>
          <c:marker>
            <c:symbol val="none"/>
          </c:marker>
          <c:val>
            <c:numRef>
              <c:f>Forecast!$B$2:$B$16</c:f>
              <c:numCache>
                <c:formatCode>General</c:formatCode>
                <c:ptCount val="15"/>
                <c:pt idx="0">
                  <c:v>1994080.67</c:v>
                </c:pt>
                <c:pt idx="1">
                  <c:v>1838838.58</c:v>
                </c:pt>
                <c:pt idx="2">
                  <c:v>1981976.17</c:v>
                </c:pt>
                <c:pt idx="3">
                  <c:v>1947114.43</c:v>
                </c:pt>
                <c:pt idx="4">
                  <c:v>1954259.64</c:v>
                </c:pt>
                <c:pt idx="5">
                  <c:v>1885952.22</c:v>
                </c:pt>
                <c:pt idx="6">
                  <c:v>2008741.6</c:v>
                </c:pt>
                <c:pt idx="7">
                  <c:v>1930605.7</c:v>
                </c:pt>
                <c:pt idx="8">
                  <c:v>1903934.57</c:v>
                </c:pt>
                <c:pt idx="9">
                  <c:v>1954508.76</c:v>
                </c:pt>
                <c:pt idx="10">
                  <c:v>1871444.8</c:v>
                </c:pt>
                <c:pt idx="11">
                  <c:v>2638033.06</c:v>
                </c:pt>
              </c:numCache>
            </c:numRef>
          </c:val>
          <c:smooth val="0"/>
          <c:extLst>
            <c:ext xmlns:c16="http://schemas.microsoft.com/office/drawing/2014/chart" uri="{C3380CC4-5D6E-409C-BE32-E72D297353CC}">
              <c16:uniqueId val="{00000000-6075-445B-84F9-9708D5A79AF7}"/>
            </c:ext>
          </c:extLst>
        </c:ser>
        <c:ser>
          <c:idx val="1"/>
          <c:order val="1"/>
          <c:tx>
            <c:strRef>
              <c:f>Forecast!$C$1</c:f>
              <c:strCache>
                <c:ptCount val="1"/>
                <c:pt idx="0">
                  <c:v>Forecast(Revenue)</c:v>
                </c:pt>
              </c:strCache>
            </c:strRef>
          </c:tx>
          <c:spPr>
            <a:ln w="25400" cap="rnd">
              <a:solidFill>
                <a:schemeClr val="accent2"/>
              </a:solidFill>
              <a:round/>
            </a:ln>
            <a:effectLst/>
          </c:spPr>
          <c:marker>
            <c:symbol val="none"/>
          </c:marker>
          <c:cat>
            <c:numRef>
              <c:f>Forecast!$A$2:$A$16</c:f>
              <c:numCache>
                <c:formatCode>d\-mmm</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Forecast!$C$2:$C$16</c:f>
              <c:numCache>
                <c:formatCode>General</c:formatCode>
                <c:ptCount val="15"/>
                <c:pt idx="11">
                  <c:v>2638033.06</c:v>
                </c:pt>
                <c:pt idx="12">
                  <c:v>2320503.239850536</c:v>
                </c:pt>
                <c:pt idx="13">
                  <c:v>2345121.0983382673</c:v>
                </c:pt>
                <c:pt idx="14">
                  <c:v>2369738.9568259991</c:v>
                </c:pt>
              </c:numCache>
            </c:numRef>
          </c:val>
          <c:smooth val="0"/>
          <c:extLst>
            <c:ext xmlns:c16="http://schemas.microsoft.com/office/drawing/2014/chart" uri="{C3380CC4-5D6E-409C-BE32-E72D297353CC}">
              <c16:uniqueId val="{00000001-6075-445B-84F9-9708D5A79AF7}"/>
            </c:ext>
          </c:extLst>
        </c:ser>
        <c:ser>
          <c:idx val="2"/>
          <c:order val="2"/>
          <c:tx>
            <c:strRef>
              <c:f>Forecast!$D$1</c:f>
              <c:strCache>
                <c:ptCount val="1"/>
                <c:pt idx="0">
                  <c:v>Lower Confidence Bound(Revenue)</c:v>
                </c:pt>
              </c:strCache>
            </c:strRef>
          </c:tx>
          <c:spPr>
            <a:ln w="12700" cap="rnd">
              <a:solidFill>
                <a:srgbClr val="E97132"/>
              </a:solidFill>
              <a:prstDash val="solid"/>
              <a:round/>
            </a:ln>
            <a:effectLst/>
          </c:spPr>
          <c:marker>
            <c:symbol val="none"/>
          </c:marker>
          <c:cat>
            <c:numRef>
              <c:f>Forecast!$A$2:$A$16</c:f>
              <c:numCache>
                <c:formatCode>d\-mmm</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Forecast!$D$2:$D$16</c:f>
              <c:numCache>
                <c:formatCode>General</c:formatCode>
                <c:ptCount val="15"/>
                <c:pt idx="11" formatCode="0.00">
                  <c:v>2638033.06</c:v>
                </c:pt>
                <c:pt idx="12" formatCode="0.00">
                  <c:v>1901520.2006572105</c:v>
                </c:pt>
                <c:pt idx="13" formatCode="0.00">
                  <c:v>1876496.2950590197</c:v>
                </c:pt>
                <c:pt idx="14" formatCode="0.00">
                  <c:v>1856077.8829719992</c:v>
                </c:pt>
              </c:numCache>
            </c:numRef>
          </c:val>
          <c:smooth val="0"/>
          <c:extLst>
            <c:ext xmlns:c16="http://schemas.microsoft.com/office/drawing/2014/chart" uri="{C3380CC4-5D6E-409C-BE32-E72D297353CC}">
              <c16:uniqueId val="{00000002-6075-445B-84F9-9708D5A79AF7}"/>
            </c:ext>
          </c:extLst>
        </c:ser>
        <c:ser>
          <c:idx val="3"/>
          <c:order val="3"/>
          <c:tx>
            <c:strRef>
              <c:f>Forecast!$E$1</c:f>
              <c:strCache>
                <c:ptCount val="1"/>
                <c:pt idx="0">
                  <c:v>Upper Confidence Bound(Revenue)</c:v>
                </c:pt>
              </c:strCache>
            </c:strRef>
          </c:tx>
          <c:spPr>
            <a:ln w="12700" cap="rnd">
              <a:solidFill>
                <a:srgbClr val="E97132"/>
              </a:solidFill>
              <a:prstDash val="solid"/>
              <a:round/>
            </a:ln>
            <a:effectLst/>
          </c:spPr>
          <c:marker>
            <c:symbol val="none"/>
          </c:marker>
          <c:cat>
            <c:numRef>
              <c:f>Forecast!$A$2:$A$16</c:f>
              <c:numCache>
                <c:formatCode>d\-mmm</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Forecast!$E$2:$E$16</c:f>
              <c:numCache>
                <c:formatCode>General</c:formatCode>
                <c:ptCount val="15"/>
                <c:pt idx="11" formatCode="0.00">
                  <c:v>2638033.06</c:v>
                </c:pt>
                <c:pt idx="12" formatCode="0.00">
                  <c:v>2739486.2790438617</c:v>
                </c:pt>
                <c:pt idx="13" formatCode="0.00">
                  <c:v>2813745.9016175149</c:v>
                </c:pt>
                <c:pt idx="14" formatCode="0.00">
                  <c:v>2883400.0306799989</c:v>
                </c:pt>
              </c:numCache>
            </c:numRef>
          </c:val>
          <c:smooth val="0"/>
          <c:extLst>
            <c:ext xmlns:c16="http://schemas.microsoft.com/office/drawing/2014/chart" uri="{C3380CC4-5D6E-409C-BE32-E72D297353CC}">
              <c16:uniqueId val="{00000003-6075-445B-84F9-9708D5A79AF7}"/>
            </c:ext>
          </c:extLst>
        </c:ser>
        <c:dLbls>
          <c:showLegendKey val="0"/>
          <c:showVal val="0"/>
          <c:showCatName val="0"/>
          <c:showSerName val="0"/>
          <c:showPercent val="0"/>
          <c:showBubbleSize val="0"/>
        </c:dLbls>
        <c:smooth val="0"/>
        <c:axId val="297582127"/>
        <c:axId val="297583087"/>
      </c:lineChart>
      <c:catAx>
        <c:axId val="29758212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83087"/>
        <c:crosses val="autoZero"/>
        <c:auto val="1"/>
        <c:lblAlgn val="ctr"/>
        <c:lblOffset val="100"/>
        <c:noMultiLvlLbl val="0"/>
      </c:catAx>
      <c:valAx>
        <c:axId val="297583087"/>
        <c:scaling>
          <c:orientation val="minMax"/>
        </c:scaling>
        <c:delete val="0"/>
        <c:axPos val="l"/>
        <c:majorGridlines>
          <c:spPr>
            <a:ln w="9525" cap="flat" cmpd="sng" algn="ctr">
              <a:solidFill>
                <a:schemeClr val="tx1">
                  <a:lumMod val="15000"/>
                  <a:lumOff val="85000"/>
                </a:schemeClr>
              </a:solidFill>
              <a:round/>
            </a:ln>
            <a:effectLst/>
          </c:spPr>
        </c:majorGridlines>
        <c:numFmt formatCode="\$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8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8"/>
  </c:pivotSource>
  <c:chart>
    <c:title>
      <c:tx>
        <c:rich>
          <a:bodyPr/>
          <a:lstStyle/>
          <a:p>
            <a:pPr>
              <a:defRPr/>
            </a:pPr>
            <a:r>
              <a:rPr lang="en-US" sz="1400" b="0"/>
              <a:t>Revenue by Category</a:t>
            </a:r>
          </a:p>
        </c:rich>
      </c:tx>
      <c:layout>
        <c:manualLayout>
          <c:xMode val="edge"/>
          <c:yMode val="edge"/>
          <c:x val="0.38939691444600283"/>
          <c:y val="2.7777777777777776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table'!$A$5:$A$11</c:f>
              <c:strCache>
                <c:ptCount val="6"/>
                <c:pt idx="0">
                  <c:v>Pantry</c:v>
                </c:pt>
                <c:pt idx="1">
                  <c:v>Produce</c:v>
                </c:pt>
                <c:pt idx="2">
                  <c:v>Meat</c:v>
                </c:pt>
                <c:pt idx="3">
                  <c:v>Dairy</c:v>
                </c:pt>
                <c:pt idx="4">
                  <c:v>Bakery</c:v>
                </c:pt>
                <c:pt idx="5">
                  <c:v>Beverages</c:v>
                </c:pt>
              </c:strCache>
            </c:strRef>
          </c:cat>
          <c:val>
            <c:numRef>
              <c:f>'Pivot table'!$B$5:$B$11</c:f>
              <c:numCache>
                <c:formatCode>\$#,##0;\-\$#,##0;\$#,##0</c:formatCode>
                <c:ptCount val="6"/>
                <c:pt idx="0">
                  <c:v>5379727.0300000003</c:v>
                </c:pt>
                <c:pt idx="1">
                  <c:v>5169265.4800000004</c:v>
                </c:pt>
                <c:pt idx="2">
                  <c:v>4183984.67</c:v>
                </c:pt>
                <c:pt idx="3">
                  <c:v>3508011.17</c:v>
                </c:pt>
                <c:pt idx="4">
                  <c:v>2987280.55</c:v>
                </c:pt>
                <c:pt idx="5">
                  <c:v>2681221.2999999998</c:v>
                </c:pt>
              </c:numCache>
            </c:numRef>
          </c:val>
          <c:extLst>
            <c:ext xmlns:c16="http://schemas.microsoft.com/office/drawing/2014/chart" uri="{C3380CC4-5D6E-409C-BE32-E72D297353CC}">
              <c16:uniqueId val="{00000002-0987-44C4-A312-81E1277BFBB0}"/>
            </c:ext>
          </c:extLst>
        </c:ser>
        <c:dLbls>
          <c:showLegendKey val="0"/>
          <c:showVal val="0"/>
          <c:showCatName val="0"/>
          <c:showSerName val="0"/>
          <c:showPercent val="0"/>
          <c:showBubbleSize val="0"/>
        </c:dLbls>
        <c:gapWidth val="219"/>
        <c:overlap val="-27"/>
        <c:axId val="2048812223"/>
        <c:axId val="2048812703"/>
      </c:barChart>
      <c:catAx>
        <c:axId val="204881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12703"/>
        <c:crosses val="autoZero"/>
        <c:auto val="1"/>
        <c:lblAlgn val="ctr"/>
        <c:lblOffset val="100"/>
        <c:noMultiLvlLbl val="0"/>
      </c:catAx>
      <c:valAx>
        <c:axId val="2048812703"/>
        <c:scaling>
          <c:orientation val="minMax"/>
        </c:scaling>
        <c:delete val="0"/>
        <c:axPos val="l"/>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12223"/>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Gross Margin %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8455174583261"/>
          <c:y val="0.24293493688011672"/>
          <c:w val="0.81735095692032878"/>
          <c:h val="0.6534062423650997"/>
        </c:manualLayout>
      </c:layout>
      <c:barChart>
        <c:barDir val="bar"/>
        <c:grouping val="clustered"/>
        <c:varyColors val="0"/>
        <c:ser>
          <c:idx val="0"/>
          <c:order val="0"/>
          <c:tx>
            <c:strRef>
              <c:f>'Pivot table'!$J$7</c:f>
              <c:strCache>
                <c:ptCount val="1"/>
                <c:pt idx="0">
                  <c:v>Total</c:v>
                </c:pt>
              </c:strCache>
            </c:strRef>
          </c:tx>
          <c:spPr>
            <a:solidFill>
              <a:schemeClr val="accent1">
                <a:lumMod val="60000"/>
                <a:lumOff val="40000"/>
              </a:schemeClr>
            </a:solidFill>
            <a:ln>
              <a:noFill/>
            </a:ln>
            <a:effectLst/>
          </c:spPr>
          <c:invertIfNegative val="0"/>
          <c:cat>
            <c:strRef>
              <c:f>'Pivot table'!$I$8:$I$14</c:f>
              <c:strCache>
                <c:ptCount val="6"/>
                <c:pt idx="0">
                  <c:v>Bakery</c:v>
                </c:pt>
                <c:pt idx="1">
                  <c:v>Beverages</c:v>
                </c:pt>
                <c:pt idx="2">
                  <c:v>Produce</c:v>
                </c:pt>
                <c:pt idx="3">
                  <c:v>Pantry</c:v>
                </c:pt>
                <c:pt idx="4">
                  <c:v>Meat</c:v>
                </c:pt>
                <c:pt idx="5">
                  <c:v>Dairy</c:v>
                </c:pt>
              </c:strCache>
            </c:strRef>
          </c:cat>
          <c:val>
            <c:numRef>
              <c:f>'Pivot table'!$J$8:$J$14</c:f>
              <c:numCache>
                <c:formatCode>0.0%;\-0.0%;0.0%</c:formatCode>
                <c:ptCount val="6"/>
                <c:pt idx="0">
                  <c:v>0.29486735351991078</c:v>
                </c:pt>
                <c:pt idx="1">
                  <c:v>0.25587973659615437</c:v>
                </c:pt>
                <c:pt idx="2">
                  <c:v>0.24337233304566216</c:v>
                </c:pt>
                <c:pt idx="3">
                  <c:v>0.21340991905308906</c:v>
                </c:pt>
                <c:pt idx="4">
                  <c:v>0.21194442378298559</c:v>
                </c:pt>
                <c:pt idx="5">
                  <c:v>0.17569080032319628</c:v>
                </c:pt>
              </c:numCache>
            </c:numRef>
          </c:val>
          <c:extLst>
            <c:ext xmlns:c16="http://schemas.microsoft.com/office/drawing/2014/chart" uri="{C3380CC4-5D6E-409C-BE32-E72D297353CC}">
              <c16:uniqueId val="{00000000-D0FB-4591-9D76-459CC585584A}"/>
            </c:ext>
          </c:extLst>
        </c:ser>
        <c:dLbls>
          <c:showLegendKey val="0"/>
          <c:showVal val="0"/>
          <c:showCatName val="0"/>
          <c:showSerName val="0"/>
          <c:showPercent val="0"/>
          <c:showBubbleSize val="0"/>
        </c:dLbls>
        <c:gapWidth val="182"/>
        <c:axId val="2060134639"/>
        <c:axId val="1199675407"/>
      </c:barChart>
      <c:catAx>
        <c:axId val="206013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5407"/>
        <c:crosses val="autoZero"/>
        <c:auto val="1"/>
        <c:lblAlgn val="ctr"/>
        <c:lblOffset val="100"/>
        <c:noMultiLvlLbl val="0"/>
      </c:catAx>
      <c:valAx>
        <c:axId val="1199675407"/>
        <c:scaling>
          <c:orientation val="minMax"/>
        </c:scaling>
        <c:delete val="0"/>
        <c:axPos val="b"/>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3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0254387215684"/>
          <c:y val="0.26461538461538464"/>
          <c:w val="0.83395258691255147"/>
          <c:h val="0.62247488294732389"/>
        </c:manualLayout>
      </c:layout>
      <c:lineChart>
        <c:grouping val="standard"/>
        <c:varyColors val="0"/>
        <c:ser>
          <c:idx val="0"/>
          <c:order val="0"/>
          <c:tx>
            <c:strRef>
              <c:f>'Pivot table'!$B$30</c:f>
              <c:strCache>
                <c:ptCount val="1"/>
                <c:pt idx="0">
                  <c:v>Total</c:v>
                </c:pt>
              </c:strCache>
            </c:strRef>
          </c:tx>
          <c:spPr>
            <a:ln w="28575" cap="rnd">
              <a:solidFill>
                <a:schemeClr val="accent1"/>
              </a:solidFill>
              <a:round/>
            </a:ln>
            <a:effectLst/>
          </c:spPr>
          <c:marker>
            <c:symbol val="none"/>
          </c:marker>
          <c:cat>
            <c:strRef>
              <c:f>'Pivot table'!$A$31:$A$43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table'!$B$31:$B$43</c:f>
              <c:numCache>
                <c:formatCode>\$#,##0;\-\$#,##0;\$#,##0</c:formatCode>
                <c:ptCount val="12"/>
                <c:pt idx="0">
                  <c:v>1994080.67</c:v>
                </c:pt>
                <c:pt idx="1">
                  <c:v>1838838.58</c:v>
                </c:pt>
                <c:pt idx="2">
                  <c:v>1981976.17</c:v>
                </c:pt>
                <c:pt idx="3">
                  <c:v>1947114.43</c:v>
                </c:pt>
                <c:pt idx="4">
                  <c:v>1954259.64</c:v>
                </c:pt>
                <c:pt idx="5">
                  <c:v>1885952.22</c:v>
                </c:pt>
                <c:pt idx="6">
                  <c:v>2008741.6</c:v>
                </c:pt>
                <c:pt idx="7">
                  <c:v>1930605.7</c:v>
                </c:pt>
                <c:pt idx="8">
                  <c:v>1903934.57</c:v>
                </c:pt>
                <c:pt idx="9">
                  <c:v>1954508.76</c:v>
                </c:pt>
                <c:pt idx="10">
                  <c:v>1871444.8</c:v>
                </c:pt>
                <c:pt idx="11">
                  <c:v>2638033.06</c:v>
                </c:pt>
              </c:numCache>
            </c:numRef>
          </c:val>
          <c:smooth val="0"/>
          <c:extLst>
            <c:ext xmlns:c16="http://schemas.microsoft.com/office/drawing/2014/chart" uri="{C3380CC4-5D6E-409C-BE32-E72D297353CC}">
              <c16:uniqueId val="{00000000-D7CC-45BC-BD9E-FB1BD9B77F5E}"/>
            </c:ext>
          </c:extLst>
        </c:ser>
        <c:dLbls>
          <c:showLegendKey val="0"/>
          <c:showVal val="0"/>
          <c:showCatName val="0"/>
          <c:showSerName val="0"/>
          <c:showPercent val="0"/>
          <c:showBubbleSize val="0"/>
        </c:dLbls>
        <c:smooth val="0"/>
        <c:axId val="1112616720"/>
        <c:axId val="1112622480"/>
      </c:lineChart>
      <c:catAx>
        <c:axId val="111261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22480"/>
        <c:crosses val="autoZero"/>
        <c:auto val="1"/>
        <c:lblAlgn val="ctr"/>
        <c:lblOffset val="100"/>
        <c:noMultiLvlLbl val="0"/>
      </c:catAx>
      <c:valAx>
        <c:axId val="1112622480"/>
        <c:scaling>
          <c:orientation val="minMax"/>
        </c:scaling>
        <c:delete val="0"/>
        <c:axPos val="l"/>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61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Wastage Cost</a:t>
            </a:r>
            <a:r>
              <a:rPr lang="en-US" baseline="0"/>
              <a:t> by Category</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46420855390476E-2"/>
          <c:y val="0.15454166666666669"/>
          <c:w val="0.91328275122956837"/>
          <c:h val="0.74913221784776907"/>
        </c:manualLayout>
      </c:layout>
      <c:barChart>
        <c:barDir val="col"/>
        <c:grouping val="clustered"/>
        <c:varyColors val="0"/>
        <c:ser>
          <c:idx val="0"/>
          <c:order val="0"/>
          <c:tx>
            <c:strRef>
              <c:f>'Pivot table'!$B$47</c:f>
              <c:strCache>
                <c:ptCount val="1"/>
                <c:pt idx="0">
                  <c:v>Total</c:v>
                </c:pt>
              </c:strCache>
            </c:strRef>
          </c:tx>
          <c:spPr>
            <a:solidFill>
              <a:schemeClr val="accent1"/>
            </a:solidFill>
            <a:ln>
              <a:noFill/>
            </a:ln>
            <a:effectLst/>
          </c:spPr>
          <c:invertIfNegative val="0"/>
          <c:cat>
            <c:strRef>
              <c:f>'Pivot table'!$A$48:$A$54</c:f>
              <c:strCache>
                <c:ptCount val="6"/>
                <c:pt idx="0">
                  <c:v>Produce</c:v>
                </c:pt>
                <c:pt idx="1">
                  <c:v>Meat</c:v>
                </c:pt>
                <c:pt idx="2">
                  <c:v>Dairy</c:v>
                </c:pt>
                <c:pt idx="3">
                  <c:v>Bakery</c:v>
                </c:pt>
                <c:pt idx="4">
                  <c:v>Pantry</c:v>
                </c:pt>
                <c:pt idx="5">
                  <c:v>Beverages</c:v>
                </c:pt>
              </c:strCache>
            </c:strRef>
          </c:cat>
          <c:val>
            <c:numRef>
              <c:f>'Pivot table'!$B$48:$B$54</c:f>
              <c:numCache>
                <c:formatCode>\$#,##0;\-\$#,##0;\$#,##0</c:formatCode>
                <c:ptCount val="6"/>
                <c:pt idx="0">
                  <c:v>340084.9</c:v>
                </c:pt>
                <c:pt idx="1">
                  <c:v>292214.19999999925</c:v>
                </c:pt>
                <c:pt idx="2">
                  <c:v>259216.12999999899</c:v>
                </c:pt>
                <c:pt idx="3">
                  <c:v>188286.64000000019</c:v>
                </c:pt>
                <c:pt idx="4">
                  <c:v>73300.679999999906</c:v>
                </c:pt>
                <c:pt idx="5">
                  <c:v>34568.689999999966</c:v>
                </c:pt>
              </c:numCache>
            </c:numRef>
          </c:val>
          <c:extLst>
            <c:ext xmlns:c16="http://schemas.microsoft.com/office/drawing/2014/chart" uri="{C3380CC4-5D6E-409C-BE32-E72D297353CC}">
              <c16:uniqueId val="{00000000-C9FA-4111-AC44-3910CD76FA5F}"/>
            </c:ext>
          </c:extLst>
        </c:ser>
        <c:dLbls>
          <c:showLegendKey val="0"/>
          <c:showVal val="0"/>
          <c:showCatName val="0"/>
          <c:showSerName val="0"/>
          <c:showPercent val="0"/>
          <c:showBubbleSize val="0"/>
        </c:dLbls>
        <c:gapWidth val="219"/>
        <c:overlap val="-27"/>
        <c:axId val="2059917583"/>
        <c:axId val="2059907983"/>
      </c:barChart>
      <c:catAx>
        <c:axId val="20599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07983"/>
        <c:crosses val="autoZero"/>
        <c:auto val="1"/>
        <c:lblAlgn val="ctr"/>
        <c:lblOffset val="100"/>
        <c:noMultiLvlLbl val="0"/>
      </c:catAx>
      <c:valAx>
        <c:axId val="2059907983"/>
        <c:scaling>
          <c:orientation val="minMax"/>
        </c:scaling>
        <c:delete val="0"/>
        <c:axPos val="l"/>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Stores by Revenue</a:t>
            </a:r>
          </a:p>
          <a:p>
            <a:pPr>
              <a:defRPr/>
            </a:pPr>
            <a:endParaRPr lang="en-US"/>
          </a:p>
        </c:rich>
      </c:tx>
      <c:layout>
        <c:manualLayout>
          <c:xMode val="edge"/>
          <c:yMode val="edge"/>
          <c:x val="0.4548263342082240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table'!$B$62</c:f>
              <c:strCache>
                <c:ptCount val="1"/>
                <c:pt idx="0">
                  <c:v>Total</c:v>
                </c:pt>
              </c:strCache>
            </c:strRef>
          </c:tx>
          <c:spPr>
            <a:solidFill>
              <a:schemeClr val="accent1"/>
            </a:solidFill>
            <a:ln>
              <a:noFill/>
            </a:ln>
            <a:effectLst/>
          </c:spPr>
          <c:invertIfNegative val="0"/>
          <c:cat>
            <c:strRef>
              <c:f>'Pivot table'!$A$63:$A$68</c:f>
              <c:strCache>
                <c:ptCount val="5"/>
                <c:pt idx="0">
                  <c:v>Coles Store 18</c:v>
                </c:pt>
                <c:pt idx="1">
                  <c:v>Coles Store 11</c:v>
                </c:pt>
                <c:pt idx="2">
                  <c:v>Coles Store 1</c:v>
                </c:pt>
                <c:pt idx="3">
                  <c:v>Coles Store 13</c:v>
                </c:pt>
                <c:pt idx="4">
                  <c:v>Coles Store 5</c:v>
                </c:pt>
              </c:strCache>
            </c:strRef>
          </c:cat>
          <c:val>
            <c:numRef>
              <c:f>'Pivot table'!$B$63:$B$68</c:f>
              <c:numCache>
                <c:formatCode>\$#,##0;\-\$#,##0;\$#,##0</c:formatCode>
                <c:ptCount val="5"/>
                <c:pt idx="0">
                  <c:v>1540921.55</c:v>
                </c:pt>
                <c:pt idx="1">
                  <c:v>1495633.12</c:v>
                </c:pt>
                <c:pt idx="2">
                  <c:v>1472068.53</c:v>
                </c:pt>
                <c:pt idx="3">
                  <c:v>1454496.53</c:v>
                </c:pt>
                <c:pt idx="4">
                  <c:v>1445248.41</c:v>
                </c:pt>
              </c:numCache>
            </c:numRef>
          </c:val>
          <c:extLst>
            <c:ext xmlns:c16="http://schemas.microsoft.com/office/drawing/2014/chart" uri="{C3380CC4-5D6E-409C-BE32-E72D297353CC}">
              <c16:uniqueId val="{00000000-F95E-4941-B808-3C00491E4D9E}"/>
            </c:ext>
          </c:extLst>
        </c:ser>
        <c:dLbls>
          <c:showLegendKey val="0"/>
          <c:showVal val="0"/>
          <c:showCatName val="0"/>
          <c:showSerName val="0"/>
          <c:showPercent val="0"/>
          <c:showBubbleSize val="0"/>
        </c:dLbls>
        <c:gapWidth val="182"/>
        <c:axId val="2059916143"/>
        <c:axId val="2059913263"/>
      </c:barChart>
      <c:catAx>
        <c:axId val="205991614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3263"/>
        <c:crosses val="autoZero"/>
        <c:auto val="1"/>
        <c:lblAlgn val="ctr"/>
        <c:lblOffset val="100"/>
        <c:noMultiLvlLbl val="0"/>
      </c:catAx>
      <c:valAx>
        <c:axId val="2059913263"/>
        <c:scaling>
          <c:orientation val="minMax"/>
        </c:scaling>
        <c:delete val="0"/>
        <c:axPos val="b"/>
        <c:numFmt formatCode="\$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1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Trend &amp; Q1 2025 Forecast (ETS Model)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Forecast!$B$1</c:f>
              <c:strCache>
                <c:ptCount val="1"/>
                <c:pt idx="0">
                  <c:v>Revenue</c:v>
                </c:pt>
              </c:strCache>
            </c:strRef>
          </c:tx>
          <c:spPr>
            <a:ln w="28575" cap="rnd">
              <a:solidFill>
                <a:schemeClr val="accent1"/>
              </a:solidFill>
              <a:round/>
            </a:ln>
            <a:effectLst/>
          </c:spPr>
          <c:marker>
            <c:symbol val="none"/>
          </c:marker>
          <c:val>
            <c:numRef>
              <c:f>Forecast!$B$2:$B$16</c:f>
              <c:numCache>
                <c:formatCode>General</c:formatCode>
                <c:ptCount val="15"/>
                <c:pt idx="0">
                  <c:v>1994080.67</c:v>
                </c:pt>
                <c:pt idx="1">
                  <c:v>1838838.58</c:v>
                </c:pt>
                <c:pt idx="2">
                  <c:v>1981976.17</c:v>
                </c:pt>
                <c:pt idx="3">
                  <c:v>1947114.43</c:v>
                </c:pt>
                <c:pt idx="4">
                  <c:v>1954259.64</c:v>
                </c:pt>
                <c:pt idx="5">
                  <c:v>1885952.22</c:v>
                </c:pt>
                <c:pt idx="6">
                  <c:v>2008741.6</c:v>
                </c:pt>
                <c:pt idx="7">
                  <c:v>1930605.7</c:v>
                </c:pt>
                <c:pt idx="8">
                  <c:v>1903934.57</c:v>
                </c:pt>
                <c:pt idx="9">
                  <c:v>1954508.76</c:v>
                </c:pt>
                <c:pt idx="10">
                  <c:v>1871444.8</c:v>
                </c:pt>
                <c:pt idx="11">
                  <c:v>2638033.06</c:v>
                </c:pt>
              </c:numCache>
            </c:numRef>
          </c:val>
          <c:smooth val="0"/>
          <c:extLst>
            <c:ext xmlns:c16="http://schemas.microsoft.com/office/drawing/2014/chart" uri="{C3380CC4-5D6E-409C-BE32-E72D297353CC}">
              <c16:uniqueId val="{00000000-D728-496F-A160-C218FE0B24CE}"/>
            </c:ext>
          </c:extLst>
        </c:ser>
        <c:ser>
          <c:idx val="1"/>
          <c:order val="1"/>
          <c:tx>
            <c:strRef>
              <c:f>Forecast!$C$1</c:f>
              <c:strCache>
                <c:ptCount val="1"/>
                <c:pt idx="0">
                  <c:v>Forecast(Revenue)</c:v>
                </c:pt>
              </c:strCache>
            </c:strRef>
          </c:tx>
          <c:spPr>
            <a:ln w="25400" cap="rnd">
              <a:solidFill>
                <a:schemeClr val="accent2"/>
              </a:solidFill>
              <a:round/>
            </a:ln>
            <a:effectLst/>
          </c:spPr>
          <c:marker>
            <c:symbol val="none"/>
          </c:marker>
          <c:cat>
            <c:numRef>
              <c:f>Forecast!$A$2:$A$16</c:f>
              <c:numCache>
                <c:formatCode>d\-mmm</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Forecast!$C$2:$C$16</c:f>
              <c:numCache>
                <c:formatCode>General</c:formatCode>
                <c:ptCount val="15"/>
                <c:pt idx="11">
                  <c:v>2638033.06</c:v>
                </c:pt>
                <c:pt idx="12">
                  <c:v>2320503.239850536</c:v>
                </c:pt>
                <c:pt idx="13">
                  <c:v>2345121.0983382673</c:v>
                </c:pt>
                <c:pt idx="14">
                  <c:v>2369738.9568259991</c:v>
                </c:pt>
              </c:numCache>
            </c:numRef>
          </c:val>
          <c:smooth val="0"/>
          <c:extLst>
            <c:ext xmlns:c16="http://schemas.microsoft.com/office/drawing/2014/chart" uri="{C3380CC4-5D6E-409C-BE32-E72D297353CC}">
              <c16:uniqueId val="{00000001-D728-496F-A160-C218FE0B24CE}"/>
            </c:ext>
          </c:extLst>
        </c:ser>
        <c:ser>
          <c:idx val="2"/>
          <c:order val="2"/>
          <c:tx>
            <c:strRef>
              <c:f>Forecast!$D$1</c:f>
              <c:strCache>
                <c:ptCount val="1"/>
                <c:pt idx="0">
                  <c:v>Lower Confidence Bound(Revenue)</c:v>
                </c:pt>
              </c:strCache>
            </c:strRef>
          </c:tx>
          <c:spPr>
            <a:ln w="12700" cap="rnd">
              <a:solidFill>
                <a:srgbClr val="E97132"/>
              </a:solidFill>
              <a:prstDash val="solid"/>
              <a:round/>
            </a:ln>
            <a:effectLst/>
          </c:spPr>
          <c:marker>
            <c:symbol val="none"/>
          </c:marker>
          <c:cat>
            <c:numRef>
              <c:f>Forecast!$A$2:$A$16</c:f>
              <c:numCache>
                <c:formatCode>d\-mmm</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Forecast!$D$2:$D$16</c:f>
              <c:numCache>
                <c:formatCode>General</c:formatCode>
                <c:ptCount val="15"/>
                <c:pt idx="11" formatCode="0.00">
                  <c:v>2638033.06</c:v>
                </c:pt>
                <c:pt idx="12" formatCode="0.00">
                  <c:v>1901520.2006572105</c:v>
                </c:pt>
                <c:pt idx="13" formatCode="0.00">
                  <c:v>1876496.2950590197</c:v>
                </c:pt>
                <c:pt idx="14" formatCode="0.00">
                  <c:v>1856077.8829719992</c:v>
                </c:pt>
              </c:numCache>
            </c:numRef>
          </c:val>
          <c:smooth val="0"/>
          <c:extLst>
            <c:ext xmlns:c16="http://schemas.microsoft.com/office/drawing/2014/chart" uri="{C3380CC4-5D6E-409C-BE32-E72D297353CC}">
              <c16:uniqueId val="{00000002-D728-496F-A160-C218FE0B24CE}"/>
            </c:ext>
          </c:extLst>
        </c:ser>
        <c:ser>
          <c:idx val="3"/>
          <c:order val="3"/>
          <c:tx>
            <c:strRef>
              <c:f>Forecast!$E$1</c:f>
              <c:strCache>
                <c:ptCount val="1"/>
                <c:pt idx="0">
                  <c:v>Upper Confidence Bound(Revenue)</c:v>
                </c:pt>
              </c:strCache>
            </c:strRef>
          </c:tx>
          <c:spPr>
            <a:ln w="12700" cap="rnd">
              <a:solidFill>
                <a:srgbClr val="E97132"/>
              </a:solidFill>
              <a:prstDash val="solid"/>
              <a:round/>
            </a:ln>
            <a:effectLst/>
          </c:spPr>
          <c:marker>
            <c:symbol val="none"/>
          </c:marker>
          <c:cat>
            <c:numRef>
              <c:f>Forecast!$A$2:$A$16</c:f>
              <c:numCache>
                <c:formatCode>d\-mmm</c:formatCode>
                <c:ptCount val="15"/>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numCache>
            </c:numRef>
          </c:cat>
          <c:val>
            <c:numRef>
              <c:f>Forecast!$E$2:$E$16</c:f>
              <c:numCache>
                <c:formatCode>General</c:formatCode>
                <c:ptCount val="15"/>
                <c:pt idx="11" formatCode="0.00">
                  <c:v>2638033.06</c:v>
                </c:pt>
                <c:pt idx="12" formatCode="0.00">
                  <c:v>2739486.2790438617</c:v>
                </c:pt>
                <c:pt idx="13" formatCode="0.00">
                  <c:v>2813745.9016175149</c:v>
                </c:pt>
                <c:pt idx="14" formatCode="0.00">
                  <c:v>2883400.0306799989</c:v>
                </c:pt>
              </c:numCache>
            </c:numRef>
          </c:val>
          <c:smooth val="0"/>
          <c:extLst>
            <c:ext xmlns:c16="http://schemas.microsoft.com/office/drawing/2014/chart" uri="{C3380CC4-5D6E-409C-BE32-E72D297353CC}">
              <c16:uniqueId val="{00000003-D728-496F-A160-C218FE0B24CE}"/>
            </c:ext>
          </c:extLst>
        </c:ser>
        <c:dLbls>
          <c:showLegendKey val="0"/>
          <c:showVal val="0"/>
          <c:showCatName val="0"/>
          <c:showSerName val="0"/>
          <c:showPercent val="0"/>
          <c:showBubbleSize val="0"/>
        </c:dLbls>
        <c:smooth val="0"/>
        <c:axId val="297582127"/>
        <c:axId val="297583087"/>
      </c:lineChart>
      <c:catAx>
        <c:axId val="29758212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83087"/>
        <c:crosses val="autoZero"/>
        <c:auto val="1"/>
        <c:lblAlgn val="ctr"/>
        <c:lblOffset val="100"/>
        <c:noMultiLvlLbl val="0"/>
      </c:catAx>
      <c:valAx>
        <c:axId val="297583087"/>
        <c:scaling>
          <c:orientation val="minMax"/>
        </c:scaling>
        <c:delete val="0"/>
        <c:axPos val="l"/>
        <c:numFmt formatCode="\$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8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42862</xdr:rowOff>
    </xdr:from>
    <xdr:to>
      <xdr:col>5</xdr:col>
      <xdr:colOff>142875</xdr:colOff>
      <xdr:row>25</xdr:row>
      <xdr:rowOff>119062</xdr:rowOff>
    </xdr:to>
    <xdr:graphicFrame macro="">
      <xdr:nvGraphicFramePr>
        <xdr:cNvPr id="2" name="Chart 1">
          <a:extLst>
            <a:ext uri="{FF2B5EF4-FFF2-40B4-BE49-F238E27FC236}">
              <a16:creationId xmlns:a16="http://schemas.microsoft.com/office/drawing/2014/main" id="{BF7DEBC7-71AF-A459-3233-A8C8EDEB2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xdr:colOff>
      <xdr:row>14</xdr:row>
      <xdr:rowOff>61912</xdr:rowOff>
    </xdr:from>
    <xdr:to>
      <xdr:col>13</xdr:col>
      <xdr:colOff>114300</xdr:colOff>
      <xdr:row>28</xdr:row>
      <xdr:rowOff>138112</xdr:rowOff>
    </xdr:to>
    <xdr:graphicFrame macro="">
      <xdr:nvGraphicFramePr>
        <xdr:cNvPr id="3" name="Chart 2">
          <a:extLst>
            <a:ext uri="{FF2B5EF4-FFF2-40B4-BE49-F238E27FC236}">
              <a16:creationId xmlns:a16="http://schemas.microsoft.com/office/drawing/2014/main" id="{0418B9D6-2356-D43B-02BD-E12545132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29</xdr:row>
      <xdr:rowOff>23812</xdr:rowOff>
    </xdr:from>
    <xdr:to>
      <xdr:col>8</xdr:col>
      <xdr:colOff>428625</xdr:colOff>
      <xdr:row>43</xdr:row>
      <xdr:rowOff>100012</xdr:rowOff>
    </xdr:to>
    <xdr:graphicFrame macro="">
      <xdr:nvGraphicFramePr>
        <xdr:cNvPr id="4" name="Chart 3">
          <a:extLst>
            <a:ext uri="{FF2B5EF4-FFF2-40B4-BE49-F238E27FC236}">
              <a16:creationId xmlns:a16="http://schemas.microsoft.com/office/drawing/2014/main" id="{13681E6F-81EB-55EC-398B-0DEA36CC7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123825</xdr:colOff>
      <xdr:row>45</xdr:row>
      <xdr:rowOff>133350</xdr:rowOff>
    </xdr:from>
    <xdr:to>
      <xdr:col>7</xdr:col>
      <xdr:colOff>304800</xdr:colOff>
      <xdr:row>57</xdr:row>
      <xdr:rowOff>138112</xdr:rowOff>
    </xdr:to>
    <xdr:graphicFrame macro="">
      <xdr:nvGraphicFramePr>
        <xdr:cNvPr id="5" name="Chart 4">
          <a:extLst>
            <a:ext uri="{FF2B5EF4-FFF2-40B4-BE49-F238E27FC236}">
              <a16:creationId xmlns:a16="http://schemas.microsoft.com/office/drawing/2014/main" id="{35CEFE2E-5451-BB58-2821-9C1F0F797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257175</xdr:colOff>
      <xdr:row>61</xdr:row>
      <xdr:rowOff>33337</xdr:rowOff>
    </xdr:from>
    <xdr:to>
      <xdr:col>8</xdr:col>
      <xdr:colOff>400050</xdr:colOff>
      <xdr:row>75</xdr:row>
      <xdr:rowOff>109537</xdr:rowOff>
    </xdr:to>
    <xdr:graphicFrame macro="">
      <xdr:nvGraphicFramePr>
        <xdr:cNvPr id="6" name="Chart 5">
          <a:extLst>
            <a:ext uri="{FF2B5EF4-FFF2-40B4-BE49-F238E27FC236}">
              <a16:creationId xmlns:a16="http://schemas.microsoft.com/office/drawing/2014/main" id="{9DE2285F-19BB-983E-8F55-AF260F44A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1</xdr:row>
      <xdr:rowOff>138112</xdr:rowOff>
    </xdr:from>
    <xdr:to>
      <xdr:col>15</xdr:col>
      <xdr:colOff>419100</xdr:colOff>
      <xdr:row>17</xdr:row>
      <xdr:rowOff>23812</xdr:rowOff>
    </xdr:to>
    <xdr:graphicFrame macro="">
      <xdr:nvGraphicFramePr>
        <xdr:cNvPr id="2" name="Chart 1">
          <a:extLst>
            <a:ext uri="{FF2B5EF4-FFF2-40B4-BE49-F238E27FC236}">
              <a16:creationId xmlns:a16="http://schemas.microsoft.com/office/drawing/2014/main" id="{3DF12168-2562-A4EE-A4EF-AF25DC3BA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xdr:row>
      <xdr:rowOff>371474</xdr:rowOff>
    </xdr:from>
    <xdr:to>
      <xdr:col>1</xdr:col>
      <xdr:colOff>1257301</xdr:colOff>
      <xdr:row>15</xdr:row>
      <xdr:rowOff>114299</xdr:rowOff>
    </xdr:to>
    <xdr:graphicFrame macro="">
      <xdr:nvGraphicFramePr>
        <xdr:cNvPr id="3" name="Chart 2">
          <a:extLst>
            <a:ext uri="{FF2B5EF4-FFF2-40B4-BE49-F238E27FC236}">
              <a16:creationId xmlns:a16="http://schemas.microsoft.com/office/drawing/2014/main" id="{5F7F69D4-15A8-4268-B24C-DFD9EF601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1162050</xdr:colOff>
      <xdr:row>1</xdr:row>
      <xdr:rowOff>390524</xdr:rowOff>
    </xdr:from>
    <xdr:to>
      <xdr:col>2</xdr:col>
      <xdr:colOff>3086100</xdr:colOff>
      <xdr:row>14</xdr:row>
      <xdr:rowOff>190499</xdr:rowOff>
    </xdr:to>
    <xdr:graphicFrame macro="">
      <xdr:nvGraphicFramePr>
        <xdr:cNvPr id="4" name="Chart 3">
          <a:extLst>
            <a:ext uri="{FF2B5EF4-FFF2-40B4-BE49-F238E27FC236}">
              <a16:creationId xmlns:a16="http://schemas.microsoft.com/office/drawing/2014/main" id="{80C06A37-0EB2-4959-9CB3-B2CA64FB2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60325</xdr:colOff>
      <xdr:row>16</xdr:row>
      <xdr:rowOff>157691</xdr:rowOff>
    </xdr:from>
    <xdr:to>
      <xdr:col>1</xdr:col>
      <xdr:colOff>2180166</xdr:colOff>
      <xdr:row>32</xdr:row>
      <xdr:rowOff>42333</xdr:rowOff>
    </xdr:to>
    <xdr:graphicFrame macro="">
      <xdr:nvGraphicFramePr>
        <xdr:cNvPr id="6" name="Chart 5">
          <a:extLst>
            <a:ext uri="{FF2B5EF4-FFF2-40B4-BE49-F238E27FC236}">
              <a16:creationId xmlns:a16="http://schemas.microsoft.com/office/drawing/2014/main" id="{A3ADD5B0-D92B-4A42-A7C3-9F654E7F5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2100790</xdr:colOff>
      <xdr:row>16</xdr:row>
      <xdr:rowOff>10583</xdr:rowOff>
    </xdr:from>
    <xdr:to>
      <xdr:col>3</xdr:col>
      <xdr:colOff>1904999</xdr:colOff>
      <xdr:row>32</xdr:row>
      <xdr:rowOff>10583</xdr:rowOff>
    </xdr:to>
    <xdr:graphicFrame macro="">
      <xdr:nvGraphicFramePr>
        <xdr:cNvPr id="7" name="Chart 6">
          <a:extLst>
            <a:ext uri="{FF2B5EF4-FFF2-40B4-BE49-F238E27FC236}">
              <a16:creationId xmlns:a16="http://schemas.microsoft.com/office/drawing/2014/main" id="{CB1D9BE4-D4A8-4A06-B29C-195A721CC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3095625</xdr:colOff>
      <xdr:row>1</xdr:row>
      <xdr:rowOff>371474</xdr:rowOff>
    </xdr:from>
    <xdr:to>
      <xdr:col>3</xdr:col>
      <xdr:colOff>1449916</xdr:colOff>
      <xdr:row>16</xdr:row>
      <xdr:rowOff>10583</xdr:rowOff>
    </xdr:to>
    <mc:AlternateContent xmlns:mc="http://schemas.openxmlformats.org/markup-compatibility/2006" xmlns:a14="http://schemas.microsoft.com/office/drawing/2010/main">
      <mc:Choice Requires="a14">
        <xdr:graphicFrame macro="">
          <xdr:nvGraphicFramePr>
            <xdr:cNvPr id="9" name="Store_Name">
              <a:extLst>
                <a:ext uri="{FF2B5EF4-FFF2-40B4-BE49-F238E27FC236}">
                  <a16:creationId xmlns:a16="http://schemas.microsoft.com/office/drawing/2014/main" id="{D939CCA8-09E9-7130-8BB7-BBEEE2955B23}"/>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8620125" y="890057"/>
              <a:ext cx="1455208" cy="2708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1468967</xdr:colOff>
      <xdr:row>1</xdr:row>
      <xdr:rowOff>376768</xdr:rowOff>
    </xdr:from>
    <xdr:to>
      <xdr:col>3</xdr:col>
      <xdr:colOff>3058583</xdr:colOff>
      <xdr:row>16</xdr:row>
      <xdr:rowOff>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ABD2A756-CD5E-C86D-C9BB-D490C37CF3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94384" y="895351"/>
              <a:ext cx="1589616" cy="2692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1274233</xdr:colOff>
      <xdr:row>16</xdr:row>
      <xdr:rowOff>63499</xdr:rowOff>
    </xdr:from>
    <xdr:to>
      <xdr:col>4</xdr:col>
      <xdr:colOff>4000499</xdr:colOff>
      <xdr:row>31</xdr:row>
      <xdr:rowOff>179916</xdr:rowOff>
    </xdr:to>
    <xdr:graphicFrame macro="">
      <xdr:nvGraphicFramePr>
        <xdr:cNvPr id="13" name="Chart 12">
          <a:extLst>
            <a:ext uri="{FF2B5EF4-FFF2-40B4-BE49-F238E27FC236}">
              <a16:creationId xmlns:a16="http://schemas.microsoft.com/office/drawing/2014/main" id="{5A549A23-2D8C-4B1E-A642-2031C184D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15</xdr:row>
      <xdr:rowOff>76200</xdr:rowOff>
    </xdr:from>
    <xdr:to>
      <xdr:col>1</xdr:col>
      <xdr:colOff>1266825</xdr:colOff>
      <xdr:row>16</xdr:row>
      <xdr:rowOff>161925</xdr:rowOff>
    </xdr:to>
    <xdr:sp macro="" textlink="">
      <xdr:nvSpPr>
        <xdr:cNvPr id="14" name="TextBox 13">
          <a:extLst>
            <a:ext uri="{FF2B5EF4-FFF2-40B4-BE49-F238E27FC236}">
              <a16:creationId xmlns:a16="http://schemas.microsoft.com/office/drawing/2014/main" id="{74026716-5A4A-0762-523F-12A131D09992}"/>
            </a:ext>
          </a:extLst>
        </xdr:cNvPr>
        <xdr:cNvSpPr txBox="1"/>
      </xdr:nvSpPr>
      <xdr:spPr>
        <a:xfrm>
          <a:off x="0" y="3467100"/>
          <a:ext cx="42386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Pantry drives highest revenue (~$5.3M)</a:t>
          </a:r>
          <a:endParaRPr lang="en-IN" sz="1100"/>
        </a:p>
      </xdr:txBody>
    </xdr:sp>
    <xdr:clientData/>
  </xdr:twoCellAnchor>
  <xdr:oneCellAnchor>
    <xdr:from>
      <xdr:col>1</xdr:col>
      <xdr:colOff>2130425</xdr:colOff>
      <xdr:row>31</xdr:row>
      <xdr:rowOff>157691</xdr:rowOff>
    </xdr:from>
    <xdr:ext cx="5153025" cy="264560"/>
    <xdr:sp macro="" textlink="">
      <xdr:nvSpPr>
        <xdr:cNvPr id="16" name="TextBox 15">
          <a:extLst>
            <a:ext uri="{FF2B5EF4-FFF2-40B4-BE49-F238E27FC236}">
              <a16:creationId xmlns:a16="http://schemas.microsoft.com/office/drawing/2014/main" id="{A8077E72-40CA-65D1-656D-0F6EC0EA3682}"/>
            </a:ext>
          </a:extLst>
        </xdr:cNvPr>
        <xdr:cNvSpPr txBox="1"/>
      </xdr:nvSpPr>
      <xdr:spPr>
        <a:xfrm>
          <a:off x="5104342" y="6602941"/>
          <a:ext cx="5153025" cy="26456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Produce has highest wastage cost</a:t>
          </a:r>
          <a:endParaRPr lang="en-IN" sz="1100"/>
        </a:p>
      </xdr:txBody>
    </xdr:sp>
    <xdr:clientData/>
  </xdr:oneCellAnchor>
  <xdr:oneCellAnchor>
    <xdr:from>
      <xdr:col>3</xdr:col>
      <xdr:colOff>1425575</xdr:colOff>
      <xdr:row>31</xdr:row>
      <xdr:rowOff>151341</xdr:rowOff>
    </xdr:from>
    <xdr:ext cx="5153025" cy="264560"/>
    <xdr:sp macro="" textlink="">
      <xdr:nvSpPr>
        <xdr:cNvPr id="17" name="TextBox 16">
          <a:extLst>
            <a:ext uri="{FF2B5EF4-FFF2-40B4-BE49-F238E27FC236}">
              <a16:creationId xmlns:a16="http://schemas.microsoft.com/office/drawing/2014/main" id="{1E948F1A-294C-49A0-A7FB-FA783963348C}"/>
            </a:ext>
          </a:extLst>
        </xdr:cNvPr>
        <xdr:cNvSpPr txBox="1"/>
      </xdr:nvSpPr>
      <xdr:spPr>
        <a:xfrm>
          <a:off x="10050992" y="6596591"/>
          <a:ext cx="5153025" cy="26456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Store 18 leads revenue among top stores</a:t>
          </a:r>
          <a:endParaRPr lang="en-IN" sz="1100"/>
        </a:p>
      </xdr:txBody>
    </xdr:sp>
    <xdr:clientData/>
  </xdr:oneCellAnchor>
  <xdr:oneCellAnchor>
    <xdr:from>
      <xdr:col>1</xdr:col>
      <xdr:colOff>1219201</xdr:colOff>
      <xdr:row>14</xdr:row>
      <xdr:rowOff>161926</xdr:rowOff>
    </xdr:from>
    <xdr:ext cx="4419600" cy="238124"/>
    <xdr:sp macro="" textlink="">
      <xdr:nvSpPr>
        <xdr:cNvPr id="18" name="TextBox 17">
          <a:extLst>
            <a:ext uri="{FF2B5EF4-FFF2-40B4-BE49-F238E27FC236}">
              <a16:creationId xmlns:a16="http://schemas.microsoft.com/office/drawing/2014/main" id="{30D82B61-C75B-46EB-B0F8-9F39770DFA35}"/>
            </a:ext>
          </a:extLst>
        </xdr:cNvPr>
        <xdr:cNvSpPr txBox="1"/>
      </xdr:nvSpPr>
      <xdr:spPr>
        <a:xfrm>
          <a:off x="4191001" y="3362326"/>
          <a:ext cx="4419600" cy="238124"/>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a:t>Bakery has strongest margin (~30%)</a:t>
          </a:r>
          <a:endParaRPr lang="en-IN" sz="1100"/>
        </a:p>
      </xdr:txBody>
    </xdr:sp>
    <xdr:clientData/>
  </xdr:oneCellAnchor>
  <xdr:twoCellAnchor>
    <xdr:from>
      <xdr:col>3</xdr:col>
      <xdr:colOff>3047999</xdr:colOff>
      <xdr:row>1</xdr:row>
      <xdr:rowOff>349250</xdr:rowOff>
    </xdr:from>
    <xdr:to>
      <xdr:col>4</xdr:col>
      <xdr:colOff>3989916</xdr:colOff>
      <xdr:row>16</xdr:row>
      <xdr:rowOff>74083</xdr:rowOff>
    </xdr:to>
    <xdr:graphicFrame macro="">
      <xdr:nvGraphicFramePr>
        <xdr:cNvPr id="5" name="Chart 4">
          <a:extLst>
            <a:ext uri="{FF2B5EF4-FFF2-40B4-BE49-F238E27FC236}">
              <a16:creationId xmlns:a16="http://schemas.microsoft.com/office/drawing/2014/main" id="{CF7DD950-0B00-45E9-BE84-A6F6C0D8D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830861921298" backgroundQuery="1" createdVersion="8" refreshedVersion="8" minRefreshableVersion="3" recordCount="0" supportSubquery="1" supportAdvancedDrill="1" xr:uid="{FBE843F5-04EC-4007-A245-6443FE03948C}">
  <cacheSource type="external" connectionId="7"/>
  <cacheFields count="5">
    <cacheField name="[Measures].[Sum of Revenue]" caption="Sum of Revenue" numFmtId="0" hierarchy="51" level="32767"/>
    <cacheField name="[calendar].[Date].[Date]" caption="Date" numFmtId="0"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Date (Month)].[Date (Month)]" caption="Date (Month)" numFmtId="0" hierarchy="5" level="1">
      <sharedItems count="12">
        <s v="Jan"/>
        <s v="Feb"/>
        <s v="Mar"/>
        <s v="Apr"/>
        <s v="May"/>
        <s v="Jun"/>
        <s v="Jul"/>
        <s v="Aug"/>
        <s v="Sep"/>
        <s v="Oct"/>
        <s v="Nov"/>
        <s v="Dec"/>
      </sharedItems>
    </cacheField>
    <cacheField name="[calendar].[Date (Year)].[Date (Year)]" caption="Date (Year)" numFmtId="0" hierarchy="6" level="1">
      <sharedItems count="1">
        <s v="2024"/>
      </sharedItems>
    </cacheField>
    <cacheField name="[stores].[Store_Name].[Store_Name]" caption="Store_Name" numFmtId="0" hierarchy="28" level="1">
      <sharedItems containsSemiMixedTypes="0" containsNonDate="0" containsString="0"/>
    </cacheField>
  </cacheFields>
  <cacheHierarchies count="53">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4"/>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Margin %]" caption="Margin %" measure="1" displayFolder="" measureGroup="sales" count="0"/>
    <cacheHierarchy uniqueName="[Measures].[Total wastage units]" caption="Total wastage units" measure="1" displayFolder="" measureGroup="inventory" count="0"/>
    <cacheHierarchy uniqueName="[Measures].[wastage cost]" caption="wastage cost" measure="1" displayFolder="" measureGroup="inventory" count="0"/>
    <cacheHierarchy uniqueName="[Measures].[Inventory Turnover]" caption="Inventory Turnover" measure="1" displayFolder="" measureGroup="inventory" count="0"/>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1">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837755787034" backgroundQuery="1" createdVersion="8" refreshedVersion="8" minRefreshableVersion="3" recordCount="0" supportSubquery="1" supportAdvancedDrill="1" xr:uid="{03D3E0AA-7F5C-4C7F-A395-31C67446AF2A}">
  <cacheSource type="external" connectionId="7"/>
  <cacheFields count="3">
    <cacheField name="[products].[Category].[Category]" caption="Category" numFmtId="0" hierarchy="15" level="1">
      <sharedItems count="6">
        <s v="Bakery"/>
        <s v="Beverages"/>
        <s v="Dairy"/>
        <s v="Meat"/>
        <s v="Pantry"/>
        <s v="Produce"/>
      </sharedItems>
    </cacheField>
    <cacheField name="[Measures].[wastage cost]" caption="wastage cost" numFmtId="0" hierarchy="40" level="32767"/>
    <cacheField name="[stores].[Store_Name].[Store_Name]" caption="Store_Name" numFmtId="0" hierarchy="28" level="1">
      <sharedItems containsSemiMixedTypes="0" containsNonDate="0" containsString="0"/>
    </cacheField>
  </cacheFields>
  <cacheHierarchies count="53">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Margin %]" caption="Margin %" measure="1" displayFolder="" measureGroup="sales" count="0"/>
    <cacheHierarchy uniqueName="[Measures].[Total wastage units]" caption="Total wastage units" measure="1" displayFolder="" measureGroup="inventory" count="0"/>
    <cacheHierarchy uniqueName="[Measures].[wastage cost]" caption="wastage cost" measure="1" displayFolder="" measureGroup="inventory" count="0" oneField="1">
      <fieldsUsage count="1">
        <fieldUsage x="1"/>
      </fieldsUsage>
    </cacheHierarchy>
    <cacheHierarchy uniqueName="[Measures].[Inventory Turnover]" caption="Inventory Turnover" measure="1" displayFolder="" measureGroup="inventory" count="0"/>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1">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837756365741" backgroundQuery="1" createdVersion="8" refreshedVersion="8" minRefreshableVersion="3" recordCount="0" supportSubquery="1" supportAdvancedDrill="1" xr:uid="{BC6CB421-A87D-42E7-91A6-C7119455271F}">
  <cacheSource type="external" connectionId="7"/>
  <cacheFields count="6">
    <cacheField name="[Measures].[Total Revenue]" caption="Total Revenue" numFmtId="0" hierarchy="34" level="32767"/>
    <cacheField name="[Measures].[Gross Profit]" caption="Gross Profit" numFmtId="0" hierarchy="37" level="32767"/>
    <cacheField name="[Measures].[Margin %]" caption="Margin %" numFmtId="0" hierarchy="38" level="32767"/>
    <cacheField name="[Measures].[Inventory Turnover]" caption="Inventory Turnover" numFmtId="0" hierarchy="41" level="32767"/>
    <cacheField name="[Measures].[wastage cost]" caption="wastage cost" numFmtId="0" hierarchy="40" level="32767"/>
    <cacheField name="[stores].[Store_Name].[Store_Name]" caption="Store_Name" numFmtId="0" hierarchy="28" level="1">
      <sharedItems containsSemiMixedTypes="0" containsNonDate="0" containsString="0"/>
    </cacheField>
  </cacheFields>
  <cacheHierarchies count="53">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5"/>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oneField="1">
      <fieldsUsage count="1">
        <fieldUsage x="0"/>
      </fieldsUsage>
    </cacheHierarchy>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oneField="1">
      <fieldsUsage count="1">
        <fieldUsage x="1"/>
      </fieldsUsage>
    </cacheHierarchy>
    <cacheHierarchy uniqueName="[Measures].[Margin %]" caption="Margin %" measure="1" displayFolder="" measureGroup="sales" count="0" oneField="1">
      <fieldsUsage count="1">
        <fieldUsage x="2"/>
      </fieldsUsage>
    </cacheHierarchy>
    <cacheHierarchy uniqueName="[Measures].[Total wastage units]" caption="Total wastage units" measure="1" displayFolder="" measureGroup="inventory" count="0"/>
    <cacheHierarchy uniqueName="[Measures].[wastage cost]" caption="wastage cost" measure="1" displayFolder="" measureGroup="inventory" count="0" oneField="1">
      <fieldsUsage count="1">
        <fieldUsage x="4"/>
      </fieldsUsage>
    </cacheHierarchy>
    <cacheHierarchy uniqueName="[Measures].[Inventory Turnover]" caption="Inventory Turnover" measure="1" displayFolder="" measureGroup="inventory" count="0" oneField="1">
      <fieldsUsage count="1">
        <fieldUsage x="3"/>
      </fieldsUsage>
    </cacheHierarchy>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1">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837756712965" backgroundQuery="1" createdVersion="8" refreshedVersion="8" minRefreshableVersion="3" recordCount="0" supportSubquery="1" supportAdvancedDrill="1" xr:uid="{6FD5E77E-E087-4999-A533-04CE6AA7DC06}">
  <cacheSource type="external" connectionId="7"/>
  <cacheFields count="3">
    <cacheField name="[products].[Category].[Category]" caption="Category" numFmtId="0" hierarchy="15" level="1">
      <sharedItems count="6">
        <s v="Bakery"/>
        <s v="Beverages"/>
        <s v="Dairy"/>
        <s v="Meat"/>
        <s v="Pantry"/>
        <s v="Produce"/>
      </sharedItems>
    </cacheField>
    <cacheField name="[Measures].[Total Revenue]" caption="Total Revenue" numFmtId="0" hierarchy="34" level="32767"/>
    <cacheField name="[stores].[Store_Name].[Store_Name]" caption="Store_Name" numFmtId="0" hierarchy="28" level="1">
      <sharedItems containsSemiMixedTypes="0" containsNonDate="0" containsString="0"/>
    </cacheField>
  </cacheFields>
  <cacheHierarchies count="53">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oneField="1">
      <fieldsUsage count="1">
        <fieldUsage x="1"/>
      </fieldsUsage>
    </cacheHierarchy>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Margin %]" caption="Margin %" measure="1" displayFolder="" measureGroup="sales" count="0"/>
    <cacheHierarchy uniqueName="[Measures].[Total wastage units]" caption="Total wastage units" measure="1" displayFolder="" measureGroup="inventory" count="0"/>
    <cacheHierarchy uniqueName="[Measures].[wastage cost]" caption="wastage cost" measure="1" displayFolder="" measureGroup="inventory" count="0"/>
    <cacheHierarchy uniqueName="[Measures].[Inventory Turnover]" caption="Inventory Turnover" measure="1" displayFolder="" measureGroup="inventory" count="0"/>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1">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837757175927" backgroundQuery="1" createdVersion="8" refreshedVersion="8" minRefreshableVersion="3" recordCount="0" supportSubquery="1" supportAdvancedDrill="1" xr:uid="{5FF5A4EE-BAC3-4A70-B6E6-A3FE1955C68A}">
  <cacheSource type="external" connectionId="7"/>
  <cacheFields count="3">
    <cacheField name="[products].[Category].[Category]" caption="Category" numFmtId="0" hierarchy="15" level="1">
      <sharedItems count="6">
        <s v="Bakery"/>
        <s v="Beverages"/>
        <s v="Dairy"/>
        <s v="Meat"/>
        <s v="Pantry"/>
        <s v="Produce"/>
      </sharedItems>
    </cacheField>
    <cacheField name="[Measures].[Margin %]" caption="Margin %" numFmtId="0" hierarchy="38" level="32767"/>
    <cacheField name="[stores].[Store_Name].[Store_Name]" caption="Store_Name" numFmtId="0" hierarchy="28" level="1">
      <sharedItems containsSemiMixedTypes="0" containsNonDate="0" containsString="0"/>
    </cacheField>
  </cacheFields>
  <cacheHierarchies count="53">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Margin %]" caption="Margin %" measure="1" displayFolder="" measureGroup="sales" count="0" oneField="1">
      <fieldsUsage count="1">
        <fieldUsage x="1"/>
      </fieldsUsage>
    </cacheHierarchy>
    <cacheHierarchy uniqueName="[Measures].[Total wastage units]" caption="Total wastage units" measure="1" displayFolder="" measureGroup="inventory" count="0"/>
    <cacheHierarchy uniqueName="[Measures].[wastage cost]" caption="wastage cost" measure="1" displayFolder="" measureGroup="inventory" count="0"/>
    <cacheHierarchy uniqueName="[Measures].[Inventory Turnover]" caption="Inventory Turnover" measure="1" displayFolder="" measureGroup="inventory" count="0"/>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1">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83775752315" backgroundQuery="1" createdVersion="8" refreshedVersion="8" minRefreshableVersion="3" recordCount="0" supportSubquery="1" supportAdvancedDrill="1" xr:uid="{B561911E-9744-49E5-BAA0-7184214F556C}">
  <cacheSource type="external" connectionId="7"/>
  <cacheFields count="3">
    <cacheField name="[calendar].[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ar].[Month].&amp;[1]"/>
            <x15:cachedUniqueName index="1" name="[calendar].[Month].&amp;[2]"/>
            <x15:cachedUniqueName index="2" name="[calendar].[Month].&amp;[3]"/>
            <x15:cachedUniqueName index="3" name="[calendar].[Month].&amp;[4]"/>
            <x15:cachedUniqueName index="4" name="[calendar].[Month].&amp;[5]"/>
            <x15:cachedUniqueName index="5" name="[calendar].[Month].&amp;[6]"/>
            <x15:cachedUniqueName index="6" name="[calendar].[Month].&amp;[7]"/>
            <x15:cachedUniqueName index="7" name="[calendar].[Month].&amp;[8]"/>
            <x15:cachedUniqueName index="8" name="[calendar].[Month].&amp;[9]"/>
            <x15:cachedUniqueName index="9" name="[calendar].[Month].&amp;[10]"/>
            <x15:cachedUniqueName index="10" name="[calendar].[Month].&amp;[11]"/>
            <x15:cachedUniqueName index="11" name="[calendar].[Month].&amp;[12]"/>
          </x15:cachedUniqueNames>
        </ext>
      </extLst>
    </cacheField>
    <cacheField name="[Measures].[Total Revenue]" caption="Total Revenue" numFmtId="0" hierarchy="34" level="32767"/>
    <cacheField name="[stores].[Store_Name].[Store_Name]" caption="Store_Name" numFmtId="0" hierarchy="28" level="1">
      <sharedItems containsSemiMixedTypes="0" containsNonDate="0" containsString="0"/>
    </cacheField>
  </cacheFields>
  <cacheHierarchies count="53">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2" memberValueDatatype="20" unbalanced="0">
      <fieldsUsage count="2">
        <fieldUsage x="-1"/>
        <fieldUsage x="0"/>
      </fieldsUsage>
    </cacheHierarchy>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oneField="1">
      <fieldsUsage count="1">
        <fieldUsage x="1"/>
      </fieldsUsage>
    </cacheHierarchy>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Margin %]" caption="Margin %" measure="1" displayFolder="" measureGroup="sales" count="0"/>
    <cacheHierarchy uniqueName="[Measures].[Total wastage units]" caption="Total wastage units" measure="1" displayFolder="" measureGroup="inventory" count="0"/>
    <cacheHierarchy uniqueName="[Measures].[wastage cost]" caption="wastage cost" measure="1" displayFolder="" measureGroup="inventory" count="0"/>
    <cacheHierarchy uniqueName="[Measures].[Inventory Turnover]" caption="Inventory Turnover" measure="1" displayFolder="" measureGroup="inventory" count="0"/>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1">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840518634257" backgroundQuery="1" createdVersion="8" refreshedVersion="8" minRefreshableVersion="3" recordCount="0" supportSubquery="1" supportAdvancedDrill="1" xr:uid="{CAC31B05-5D13-438F-BEE2-865C9872635D}">
  <cacheSource type="external" connectionId="7"/>
  <cacheFields count="2">
    <cacheField name="[Measures].[Total Revenue]" caption="Total Revenue" numFmtId="0" hierarchy="34" level="32767"/>
    <cacheField name="[stores].[Store_Name].[Store_Name]" caption="Store_Name" numFmtId="0" hierarchy="28" level="1">
      <sharedItems count="5">
        <s v="Coles Store 1"/>
        <s v="Coles Store 11"/>
        <s v="Coles Store 13"/>
        <s v="Coles Store 18"/>
        <s v="Coles Store 5"/>
      </sharedItems>
    </cacheField>
  </cacheFields>
  <cacheHierarchies count="53">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1"/>
      </fieldsUsage>
    </cacheHierarchy>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oneField="1">
      <fieldsUsage count="1">
        <fieldUsage x="0"/>
      </fieldsUsage>
    </cacheHierarchy>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Margin %]" caption="Margin %" measure="1" displayFolder="" measureGroup="sales" count="0"/>
    <cacheHierarchy uniqueName="[Measures].[Total wastage units]" caption="Total wastage units" measure="1" displayFolder="" measureGroup="inventory" count="0"/>
    <cacheHierarchy uniqueName="[Measures].[wastage cost]" caption="wastage cost" measure="1" displayFolder="" measureGroup="inventory" count="0"/>
    <cacheHierarchy uniqueName="[Measures].[Inventory Turnover]" caption="Inventory Turnover" measure="1" displayFolder="" measureGroup="inventory" count="0"/>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1">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Krishna" refreshedDate="46077.724624768518" backgroundQuery="1" createdVersion="3" refreshedVersion="8" minRefreshableVersion="3" recordCount="0" supportSubquery="1" supportAdvancedDrill="1" xr:uid="{51997FFA-C4B2-46DD-9622-9346F7B07A97}">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inventory].[Date]" caption="Date" attribute="1" time="1" defaultMemberUniqueName="[inventory].[Date].[All]" allUniqueName="[inventory].[Date].[All]" dimensionUniqueName="[inventory]" displayFolder="" count="0" memberValueDatatype="7" unbalanced="0"/>
    <cacheHierarchy uniqueName="[inventory].[Store_ID]" caption="Store_ID" attribute="1" defaultMemberUniqueName="[inventory].[Store_ID].[All]" allUniqueName="[inventory].[Store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_Units]" caption="Wastage_Units" attribute="1" defaultMemberUniqueName="[inventory].[Wastage_Units].[All]" allUniqueName="[inventory].[Wastage_Units].[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Margin_Min]" caption="Margin_Min" attribute="1" defaultMemberUniqueName="[products].[Margin_Min].[All]" allUniqueName="[products].[Margin_Min].[All]" dimensionUniqueName="[products]" displayFolder="" count="0" memberValueDatatype="5" unbalanced="0"/>
    <cacheHierarchy uniqueName="[products].[Margin_Max]" caption="Margin_Max" attribute="1" defaultMemberUniqueName="[products].[Margin_Max].[All]" allUniqueName="[products].[Margin_Max].[All]" dimensionUniqueName="[products]" displayFolder="" count="0" memberValueDatatype="5" unbalanced="0"/>
    <cacheHierarchy uniqueName="[products].[Shelf_Life_Days]" caption="Shelf_Life_Days" attribute="1" defaultMemberUniqueName="[products].[Shelf_Life_Days].[All]" allUniqueName="[products].[Shelf_Life_Days].[All]" dimensionUniqueName="[product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Units_Sold]" caption="Units_Sold" attribute="1" defaultMemberUniqueName="[sales].[Units_Sold].[All]" allUniqueName="[sales].[Units_Sold].[All]" dimensionUniqueName="[sales]" displayFolder="" count="0" memberValueDatatype="20" unbalanced="0"/>
    <cacheHierarchy uniqueName="[sales].[Selling_Price]" caption="Selling_Price" attribute="1" defaultMemberUniqueName="[sales].[Selling_Price].[All]" allUniqueName="[sales].[Selling_Price].[All]" dimensionUniqueName="[sales]" displayFolder="" count="0" memberValueDatatype="5" unbalanced="0"/>
    <cacheHierarchy uniqueName="[sales].[Discount_%]" caption="Discount_%" attribute="1" defaultMemberUniqueName="[sales].[Discount_%].[All]" allUniqueName="[sales].[Discount_%].[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Size_sqft]" caption="Store_Size_sqft" attribute="1" defaultMemberUniqueName="[stores].[Store_Size_sqft].[All]" allUniqueName="[stores].[Store_Size_sqft].[All]" dimensionUniqueName="[stores]" displayFolder="" count="0" memberValueDatatype="20" unbalanced="0"/>
    <cacheHierarchy uniqueName="[stores].[Volume_Multiplier]" caption="Volume_Multiplier" attribute="1" defaultMemberUniqueName="[stores].[Volume_Multiplier].[All]" allUniqueName="[stores].[Volume_Multiplier].[All]" dimensionUniqueName="[stores]" displayFolder="" count="0" memberValueDatatype="5"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Total Revenue]" caption="Total Revenue" measure="1" displayFolder="" measureGroup="sales" count="0"/>
    <cacheHierarchy uniqueName="[Measures].[Total Units]" caption="Total Units" measure="1" displayFolder="" measureGroup="sales" count="0"/>
    <cacheHierarchy uniqueName="[Measures].[Total COGS]" caption="Total COGS" measure="1" displayFolder="" measureGroup="sales" count="0"/>
    <cacheHierarchy uniqueName="[Measures].[Gross Profit]" caption="Gross Profit" measure="1" displayFolder="" measureGroup="sales" count="0"/>
    <cacheHierarchy uniqueName="[Measures].[Margin %]" caption="Margin %" measure="1" displayFolder="" measureGroup="sales" count="0"/>
    <cacheHierarchy uniqueName="[Measures].[Total wastage units]" caption="Total wastage units" measure="1" displayFolder="" measureGroup="inventory" count="0"/>
    <cacheHierarchy uniqueName="[Measures].[wastage cost]" caption="wastage cost" measure="1" displayFolder="" measureGroup="inventory" count="0"/>
    <cacheHierarchy uniqueName="[Measures].[Inventory Turnover]" caption="Inventory Turnover" measure="1" displayFolder="" measureGroup="inventory" count="0"/>
    <cacheHierarchy uniqueName="[Measures].[Discounted Revenue]" caption="Discounted Revenue" measure="1" displayFolder="" measureGroup="sales" count="0"/>
    <cacheHierarchy uniqueName="[Measures].[Full Price Revenue]" caption="Full Price Revenue" measure="1" displayFolder="" measureGroup="sales" count="0"/>
    <cacheHierarchy uniqueName="[Measures].[Discount Rate %]" caption="Discount Rate %" measure="1" displayFolder="" measureGroup="sales" count="0"/>
    <cacheHierarchy uniqueName="[Measures].[__XL_Count calendar]" caption="__XL_Count calendar" measure="1" displayFolder="" measureGroup="calendar"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calendar"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0219532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5EBE2-9E9F-4191-8E10-995C5E9DC48D}" name="PivotTable5" cacheId="4" applyNumberFormats="0" applyBorderFormats="0" applyFontFormats="0" applyPatternFormats="0" applyAlignmentFormats="0" applyWidthHeightFormats="1" dataCaption="Values" tag="63a117dc-f024-4800-a1bb-4bdb1a01d4ff" updatedVersion="8" minRefreshableVersion="3" useAutoFormatting="1" subtotalHiddenItems="1" itemPrintTitles="1" createdVersion="8" indent="0" outline="1" outlineData="1" multipleFieldFilters="0" chartFormat="7">
  <location ref="I7:J14" firstHeaderRow="1" firstDataRow="1" firstDataCol="1"/>
  <pivotFields count="3">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1"/>
    </i>
    <i>
      <x v="5"/>
    </i>
    <i>
      <x v="4"/>
    </i>
    <i>
      <x v="3"/>
    </i>
    <i>
      <x v="2"/>
    </i>
    <i t="grand">
      <x/>
    </i>
  </rowItems>
  <colItems count="1">
    <i/>
  </colItems>
  <dataFields count="1">
    <dataField name="Gross Margin % by Category" fld="1" subtotal="count" baseField="0" baseItem="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Gross Margin % by Catego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A1610-34DB-46F0-966B-9D90A44D76FF}" name="PivotTable4" cacheId="3" applyNumberFormats="0" applyBorderFormats="0" applyFontFormats="0" applyPatternFormats="0" applyAlignmentFormats="0" applyWidthHeightFormats="1" dataCaption="Values" tag="3ab4b1eb-f368-4ed3-a289-b8d7bea68c56" updatedVersion="8" minRefreshableVersion="3" useAutoFormatting="1" subtotalHiddenItems="1" itemPrintTitles="1" createdVersion="8" indent="0" outline="1" outlineData="1" multipleFieldFilters="0" chartFormat="15">
  <location ref="A4:B11" firstHeaderRow="1" firstDataRow="1" firstDataCol="1"/>
  <pivotFields count="3">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v="5"/>
    </i>
    <i>
      <x v="3"/>
    </i>
    <i>
      <x v="2"/>
    </i>
    <i>
      <x/>
    </i>
    <i>
      <x v="1"/>
    </i>
    <i t="grand">
      <x/>
    </i>
  </rowItems>
  <colItems count="1">
    <i/>
  </colItems>
  <dataFields count="1">
    <dataField name="Revenue by Category"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caption="Revenue by Catego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F1636D-C5B6-421F-A223-E0310F495746}" name="PivotTable2" cacheId="2" applyNumberFormats="0" applyBorderFormats="0" applyFontFormats="0" applyPatternFormats="0" applyAlignmentFormats="0" applyWidthHeightFormats="1" dataCaption="Values" tag="39505c2c-3e95-4f69-a644-167c13c95c82" updatedVersion="8" minRefreshableVersion="3" useAutoFormatting="1" subtotalHiddenItems="1" rowGrandTotals="0" colGrandTotals="0"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0" showColHeaders="0"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7A1090-E805-458C-9F3E-B70EAF467FC9}" name="PivotTable_sale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9:B93" firstHeaderRow="1" firstDataRow="1" firstDataCol="1"/>
  <pivotFields count="5">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3">
    <field x="3"/>
    <field x="2"/>
    <field x="1"/>
  </rowFields>
  <rowItems count="14">
    <i>
      <x/>
    </i>
    <i r="1">
      <x/>
    </i>
    <i r="1">
      <x v="1"/>
    </i>
    <i r="1">
      <x v="2"/>
    </i>
    <i r="1">
      <x v="3"/>
    </i>
    <i r="1">
      <x v="4"/>
    </i>
    <i r="1">
      <x v="5"/>
    </i>
    <i r="1">
      <x v="6"/>
    </i>
    <i r="1">
      <x v="7"/>
    </i>
    <i r="1">
      <x v="8"/>
    </i>
    <i r="1">
      <x v="9"/>
    </i>
    <i r="1">
      <x v="10"/>
    </i>
    <i r="1">
      <x v="11"/>
    </i>
    <i t="grand">
      <x/>
    </i>
  </rowItems>
  <colItems count="1">
    <i/>
  </colItems>
  <dataFields count="1">
    <dataField name="Sum of Revenue" fld="0" baseField="0" baseItem="0"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Store_Name].&amp;[Coles Store 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64B681-15F1-4DA9-AC5E-E7927DFAB96C}" name="PivotTable10" cacheId="1" applyNumberFormats="0" applyBorderFormats="0" applyFontFormats="0" applyPatternFormats="0" applyAlignmentFormats="0" applyWidthHeightFormats="1" dataCaption="Values" tag="bfe941f8-8f49-44b0-aba5-540ce5707ad0" updatedVersion="8" minRefreshableVersion="3" useAutoFormatting="1" subtotalHiddenItems="1" itemPrintTitles="1" createdVersion="8" indent="0" outline="1" outlineData="1" multipleFieldFilters="0" chartFormat="11">
  <location ref="A47:B54" firstHeaderRow="1" firstDataRow="1" firstDataCol="1"/>
  <pivotFields count="3">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3"/>
    </i>
    <i>
      <x v="2"/>
    </i>
    <i>
      <x/>
    </i>
    <i>
      <x v="4"/>
    </i>
    <i>
      <x v="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FB5839-F35C-41C0-B489-9099B232DD6F}" name="PivotTable11" cacheId="6" applyNumberFormats="0" applyBorderFormats="0" applyFontFormats="0" applyPatternFormats="0" applyAlignmentFormats="0" applyWidthHeightFormats="1" dataCaption="Values" tag="f00ff93c-3214-40b4-973a-604651d71e4f" updatedVersion="8" minRefreshableVersion="3" useAutoFormatting="1" subtotalHiddenItems="1" itemPrintTitles="1" createdVersion="8" indent="0" outline="1" outlineData="1" multipleFieldFilters="0" chartFormat="4">
  <location ref="A62:B68"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1"/>
    </i>
    <i>
      <x/>
    </i>
    <i>
      <x v="2"/>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9" iMeasureHier="34">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1CB464-B924-4117-A1EE-536DFBD12F2A}" name="PivotTable6" cacheId="5" applyNumberFormats="0" applyBorderFormats="0" applyFontFormats="0" applyPatternFormats="0" applyAlignmentFormats="0" applyWidthHeightFormats="1" dataCaption="Values" tag="76d02192-82c4-4fc9-8a13-1f7cab2b2729" updatedVersion="8" minRefreshableVersion="3" useAutoFormatting="1" subtotalHiddenItems="1" itemPrintTitles="1" createdVersion="8" indent="0" outline="1" outlineData="1" multipleFieldFilters="0" chartFormat="6">
  <location ref="A30:B4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AAE23342-C439-4D8D-B533-46501E52CA6B}" sourceName="[stores].[Store_Name]">
  <pivotTables>
    <pivotTable tabId="1" name="PivotTable10"/>
    <pivotTable tabId="1" name="PivotTable2"/>
    <pivotTable tabId="1" name="PivotTable4"/>
    <pivotTable tabId="1" name="PivotTable5"/>
    <pivotTable tabId="1" name="PivotTable6"/>
  </pivotTables>
  <data>
    <olap pivotCacheId="2021953269">
      <levels count="2">
        <level uniqueName="[stores].[Store_Name].[(All)]" sourceCaption="(All)" count="0"/>
        <level uniqueName="[stores].[Store_Name].[Store_Name]" sourceCaption="Store_Name" count="20">
          <ranges>
            <range startItem="0">
              <i n="[stores].[Store_Name].&amp;[Coles Store 1]" c="Coles Store 1"/>
              <i n="[stores].[Store_Name].&amp;[Coles Store 10]" c="Coles Store 10"/>
              <i n="[stores].[Store_Name].&amp;[Coles Store 11]" c="Coles Store 11"/>
              <i n="[stores].[Store_Name].&amp;[Coles Store 12]" c="Coles Store 12"/>
              <i n="[stores].[Store_Name].&amp;[Coles Store 13]" c="Coles Store 13"/>
              <i n="[stores].[Store_Name].&amp;[Coles Store 14]" c="Coles Store 14"/>
              <i n="[stores].[Store_Name].&amp;[Coles Store 15]" c="Coles Store 15"/>
              <i n="[stores].[Store_Name].&amp;[Coles Store 16]" c="Coles Store 16"/>
              <i n="[stores].[Store_Name].&amp;[Coles Store 17]" c="Coles Store 17"/>
              <i n="[stores].[Store_Name].&amp;[Coles Store 18]" c="Coles Store 18"/>
              <i n="[stores].[Store_Name].&amp;[Coles Store 19]" c="Coles Store 19"/>
              <i n="[stores].[Store_Name].&amp;[Coles Store 2]" c="Coles Store 2"/>
              <i n="[stores].[Store_Name].&amp;[Coles Store 20]" c="Coles Store 20"/>
              <i n="[stores].[Store_Name].&amp;[Coles Store 3]" c="Coles Store 3"/>
              <i n="[stores].[Store_Name].&amp;[Coles Store 4]" c="Coles Store 4"/>
              <i n="[stores].[Store_Name].&amp;[Coles Store 5]" c="Coles Store 5"/>
              <i n="[stores].[Store_Name].&amp;[Coles Store 6]" c="Coles Store 6"/>
              <i n="[stores].[Store_Name].&amp;[Coles Store 7]" c="Coles Store 7"/>
              <i n="[stores].[Store_Name].&amp;[Coles Store 8]" c="Coles Store 8"/>
              <i n="[stores].[Store_Name].&amp;[Coles Store 9]" c="Coles Store 9"/>
            </range>
          </ranges>
        </level>
      </levels>
      <selections count="1">
        <selection n="[stores].[Stor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457427-594D-4B93-994D-BA5D86D25FC7}" sourceName="[products].[Category]">
  <pivotTables>
    <pivotTable tabId="1" name="PivotTable10"/>
    <pivotTable tabId="1" name="PivotTable2"/>
    <pivotTable tabId="1" name="PivotTable4"/>
    <pivotTable tabId="1" name="PivotTable5"/>
    <pivotTable tabId="1" name="PivotTable6"/>
    <pivotTable tabId="1" name="PivotTable11"/>
    <pivotTable tabId="1" name="PivotTable_sales"/>
  </pivotTables>
  <data>
    <olap pivotCacheId="2021953269">
      <levels count="2">
        <level uniqueName="[products].[Category].[(All)]" sourceCaption="(All)" count="0"/>
        <level uniqueName="[products].[Category].[Category]" sourceCaption="Category" count="6">
          <ranges>
            <range startItem="0">
              <i n="[products].[Category].&amp;[Bakery]" c="Bakery"/>
              <i n="[products].[Category].&amp;[Beverages]" c="Beverages"/>
              <i n="[products].[Category].&amp;[Dairy]" c="Dairy"/>
              <i n="[products].[Category].&amp;[Meat]" c="Meat"/>
              <i n="[products].[Category].&amp;[Pantry]" c="Pantry"/>
              <i n="[products].[Category].&amp;[Produce]" c="Produce"/>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0EC0BF36-A010-49DB-8DDE-712A0D0D2090}" cache="Slicer_Store_Name" caption="Store_Name" startItem="8" level="1" rowHeight="257175"/>
  <slicer name="Category" xr10:uid="{37335CC8-7EA3-4311-90BB-536E0CD174C3}" cache="Slicer_Category" caption="Category"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7C7303-D62D-498A-AAA7-450D84FFC71D}" name="Table2" displayName="Table2" ref="A1:E16" totalsRowShown="0">
  <autoFilter ref="A1:E16" xr:uid="{397C7303-D62D-498A-AAA7-450D84FFC71D}"/>
  <tableColumns count="5">
    <tableColumn id="1" xr3:uid="{91517C07-3577-463F-8747-E1E35125A3B0}" name="Date" dataDxfId="2"/>
    <tableColumn id="2" xr3:uid="{66CA001D-60A5-4893-AD87-FBE1F72385E5}" name="Revenue"/>
    <tableColumn id="3" xr3:uid="{01AB8074-24B4-473F-9FE5-54E2FB4C8404}" name="Forecast(Revenue)"/>
    <tableColumn id="4" xr3:uid="{ECF99B82-434E-4683-AD96-DD5835965654}" name="Lower Confidence Bound(Revenue)" dataDxfId="1"/>
    <tableColumn id="5" xr3:uid="{98395CDB-395B-4645-916E-4131C4005FBE}" name="Upper Confidence Bound(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DC5F-FF4F-41C2-B024-DD21745EA4C9}">
  <dimension ref="A1:J93"/>
  <sheetViews>
    <sheetView tabSelected="1" topLeftCell="A46" zoomScale="80" zoomScaleNormal="80" workbookViewId="0">
      <selection activeCell="R83" sqref="R83"/>
    </sheetView>
  </sheetViews>
  <sheetFormatPr defaultRowHeight="15" x14ac:dyDescent="0.25"/>
  <cols>
    <col min="1" max="1" width="13.42578125" bestFit="1" customWidth="1"/>
    <col min="2" max="2" width="14" bestFit="1" customWidth="1"/>
    <col min="3" max="3" width="9.140625" bestFit="1" customWidth="1"/>
    <col min="4" max="4" width="17.42578125" bestFit="1" customWidth="1"/>
    <col min="5" max="5" width="12.42578125" bestFit="1" customWidth="1"/>
    <col min="9" max="9" width="13.42578125" bestFit="1" customWidth="1"/>
    <col min="10" max="10" width="26.42578125" bestFit="1" customWidth="1"/>
  </cols>
  <sheetData>
    <row r="1" spans="1:10" x14ac:dyDescent="0.25">
      <c r="A1" t="s">
        <v>0</v>
      </c>
      <c r="B1" t="s">
        <v>1</v>
      </c>
      <c r="C1" t="s">
        <v>2</v>
      </c>
      <c r="D1" t="s">
        <v>3</v>
      </c>
      <c r="E1" t="s">
        <v>4</v>
      </c>
    </row>
    <row r="2" spans="1:10" x14ac:dyDescent="0.25">
      <c r="A2" s="1">
        <v>23909490.199999999</v>
      </c>
      <c r="B2" s="1">
        <v>5476162.5299999528</v>
      </c>
      <c r="C2" s="2">
        <v>0.22903719335680159</v>
      </c>
      <c r="D2" s="3">
        <v>52798.503434076003</v>
      </c>
      <c r="E2" s="1">
        <v>1187671.2399999993</v>
      </c>
    </row>
    <row r="4" spans="1:10" x14ac:dyDescent="0.25">
      <c r="A4" s="7" t="s">
        <v>7</v>
      </c>
      <c r="B4" t="s">
        <v>15</v>
      </c>
    </row>
    <row r="5" spans="1:10" x14ac:dyDescent="0.25">
      <c r="A5" s="8" t="s">
        <v>12</v>
      </c>
      <c r="B5" s="1">
        <v>5379727.0300000003</v>
      </c>
    </row>
    <row r="6" spans="1:10" x14ac:dyDescent="0.25">
      <c r="A6" s="8" t="s">
        <v>13</v>
      </c>
      <c r="B6" s="1">
        <v>5169265.4800000004</v>
      </c>
    </row>
    <row r="7" spans="1:10" x14ac:dyDescent="0.25">
      <c r="A7" s="8" t="s">
        <v>11</v>
      </c>
      <c r="B7" s="1">
        <v>4183984.67</v>
      </c>
      <c r="I7" s="7" t="s">
        <v>7</v>
      </c>
      <c r="J7" t="s">
        <v>16</v>
      </c>
    </row>
    <row r="8" spans="1:10" x14ac:dyDescent="0.25">
      <c r="A8" s="8" t="s">
        <v>10</v>
      </c>
      <c r="B8" s="1">
        <v>3508011.17</v>
      </c>
      <c r="I8" s="8" t="s">
        <v>8</v>
      </c>
      <c r="J8" s="2">
        <v>0.29486735351991078</v>
      </c>
    </row>
    <row r="9" spans="1:10" x14ac:dyDescent="0.25">
      <c r="A9" s="8" t="s">
        <v>8</v>
      </c>
      <c r="B9" s="1">
        <v>2987280.55</v>
      </c>
      <c r="I9" s="8" t="s">
        <v>9</v>
      </c>
      <c r="J9" s="2">
        <v>0.25587973659615437</v>
      </c>
    </row>
    <row r="10" spans="1:10" x14ac:dyDescent="0.25">
      <c r="A10" s="8" t="s">
        <v>9</v>
      </c>
      <c r="B10" s="1">
        <v>2681221.2999999998</v>
      </c>
      <c r="I10" s="8" t="s">
        <v>13</v>
      </c>
      <c r="J10" s="2">
        <v>0.24337233304566216</v>
      </c>
    </row>
    <row r="11" spans="1:10" x14ac:dyDescent="0.25">
      <c r="A11" s="8" t="s">
        <v>14</v>
      </c>
      <c r="B11" s="1">
        <v>23909490.199999999</v>
      </c>
      <c r="I11" s="8" t="s">
        <v>12</v>
      </c>
      <c r="J11" s="2">
        <v>0.21340991905308906</v>
      </c>
    </row>
    <row r="12" spans="1:10" x14ac:dyDescent="0.25">
      <c r="I12" s="8" t="s">
        <v>11</v>
      </c>
      <c r="J12" s="2">
        <v>0.21194442378298559</v>
      </c>
    </row>
    <row r="13" spans="1:10" x14ac:dyDescent="0.25">
      <c r="I13" s="8" t="s">
        <v>10</v>
      </c>
      <c r="J13" s="2">
        <v>0.17569080032319628</v>
      </c>
    </row>
    <row r="14" spans="1:10" x14ac:dyDescent="0.25">
      <c r="I14" s="8" t="s">
        <v>14</v>
      </c>
      <c r="J14" s="2">
        <v>0.22903719335680159</v>
      </c>
    </row>
    <row r="30" spans="1:2" x14ac:dyDescent="0.25">
      <c r="A30" s="7" t="s">
        <v>7</v>
      </c>
      <c r="B30" t="s">
        <v>0</v>
      </c>
    </row>
    <row r="31" spans="1:2" x14ac:dyDescent="0.25">
      <c r="A31" s="8">
        <v>1</v>
      </c>
      <c r="B31" s="1">
        <v>1994080.67</v>
      </c>
    </row>
    <row r="32" spans="1:2" x14ac:dyDescent="0.25">
      <c r="A32" s="8">
        <v>2</v>
      </c>
      <c r="B32" s="1">
        <v>1838838.58</v>
      </c>
    </row>
    <row r="33" spans="1:2" x14ac:dyDescent="0.25">
      <c r="A33" s="8">
        <v>3</v>
      </c>
      <c r="B33" s="1">
        <v>1981976.17</v>
      </c>
    </row>
    <row r="34" spans="1:2" x14ac:dyDescent="0.25">
      <c r="A34" s="8">
        <v>4</v>
      </c>
      <c r="B34" s="1">
        <v>1947114.43</v>
      </c>
    </row>
    <row r="35" spans="1:2" x14ac:dyDescent="0.25">
      <c r="A35" s="8">
        <v>5</v>
      </c>
      <c r="B35" s="1">
        <v>1954259.64</v>
      </c>
    </row>
    <row r="36" spans="1:2" x14ac:dyDescent="0.25">
      <c r="A36" s="8">
        <v>6</v>
      </c>
      <c r="B36" s="1">
        <v>1885952.22</v>
      </c>
    </row>
    <row r="37" spans="1:2" x14ac:dyDescent="0.25">
      <c r="A37" s="8">
        <v>7</v>
      </c>
      <c r="B37" s="1">
        <v>2008741.6</v>
      </c>
    </row>
    <row r="38" spans="1:2" x14ac:dyDescent="0.25">
      <c r="A38" s="8">
        <v>8</v>
      </c>
      <c r="B38" s="1">
        <v>1930605.7</v>
      </c>
    </row>
    <row r="39" spans="1:2" x14ac:dyDescent="0.25">
      <c r="A39" s="8">
        <v>9</v>
      </c>
      <c r="B39" s="1">
        <v>1903934.57</v>
      </c>
    </row>
    <row r="40" spans="1:2" x14ac:dyDescent="0.25">
      <c r="A40" s="8">
        <v>10</v>
      </c>
      <c r="B40" s="1">
        <v>1954508.76</v>
      </c>
    </row>
    <row r="41" spans="1:2" x14ac:dyDescent="0.25">
      <c r="A41" s="8">
        <v>11</v>
      </c>
      <c r="B41" s="1">
        <v>1871444.8</v>
      </c>
    </row>
    <row r="42" spans="1:2" x14ac:dyDescent="0.25">
      <c r="A42" s="8">
        <v>12</v>
      </c>
      <c r="B42" s="1">
        <v>2638033.06</v>
      </c>
    </row>
    <row r="43" spans="1:2" x14ac:dyDescent="0.25">
      <c r="A43" s="8" t="s">
        <v>14</v>
      </c>
      <c r="B43" s="1">
        <v>23909490.199999999</v>
      </c>
    </row>
    <row r="47" spans="1:2" x14ac:dyDescent="0.25">
      <c r="A47" s="7" t="s">
        <v>7</v>
      </c>
      <c r="B47" t="s">
        <v>4</v>
      </c>
    </row>
    <row r="48" spans="1:2" x14ac:dyDescent="0.25">
      <c r="A48" s="8" t="s">
        <v>13</v>
      </c>
      <c r="B48" s="1">
        <v>340084.9</v>
      </c>
    </row>
    <row r="49" spans="1:2" x14ac:dyDescent="0.25">
      <c r="A49" s="8" t="s">
        <v>11</v>
      </c>
      <c r="B49" s="1">
        <v>292214.19999999925</v>
      </c>
    </row>
    <row r="50" spans="1:2" x14ac:dyDescent="0.25">
      <c r="A50" s="8" t="s">
        <v>10</v>
      </c>
      <c r="B50" s="1">
        <v>259216.12999999899</v>
      </c>
    </row>
    <row r="51" spans="1:2" x14ac:dyDescent="0.25">
      <c r="A51" s="8" t="s">
        <v>8</v>
      </c>
      <c r="B51" s="1">
        <v>188286.64000000019</v>
      </c>
    </row>
    <row r="52" spans="1:2" x14ac:dyDescent="0.25">
      <c r="A52" s="8" t="s">
        <v>12</v>
      </c>
      <c r="B52" s="1">
        <v>73300.679999999906</v>
      </c>
    </row>
    <row r="53" spans="1:2" x14ac:dyDescent="0.25">
      <c r="A53" s="8" t="s">
        <v>9</v>
      </c>
      <c r="B53" s="1">
        <v>34568.689999999966</v>
      </c>
    </row>
    <row r="54" spans="1:2" x14ac:dyDescent="0.25">
      <c r="A54" s="8" t="s">
        <v>14</v>
      </c>
      <c r="B54" s="1">
        <v>1187671.2399999993</v>
      </c>
    </row>
    <row r="62" spans="1:2" x14ac:dyDescent="0.25">
      <c r="A62" s="7" t="s">
        <v>7</v>
      </c>
      <c r="B62" t="s">
        <v>0</v>
      </c>
    </row>
    <row r="63" spans="1:2" x14ac:dyDescent="0.25">
      <c r="A63" s="8" t="s">
        <v>20</v>
      </c>
      <c r="B63" s="1">
        <v>1540921.55</v>
      </c>
    </row>
    <row r="64" spans="1:2" x14ac:dyDescent="0.25">
      <c r="A64" s="8" t="s">
        <v>18</v>
      </c>
      <c r="B64" s="1">
        <v>1495633.12</v>
      </c>
    </row>
    <row r="65" spans="1:2" x14ac:dyDescent="0.25">
      <c r="A65" s="8" t="s">
        <v>17</v>
      </c>
      <c r="B65" s="1">
        <v>1472068.53</v>
      </c>
    </row>
    <row r="66" spans="1:2" x14ac:dyDescent="0.25">
      <c r="A66" s="8" t="s">
        <v>19</v>
      </c>
      <c r="B66" s="1">
        <v>1454496.53</v>
      </c>
    </row>
    <row r="67" spans="1:2" x14ac:dyDescent="0.25">
      <c r="A67" s="8" t="s">
        <v>21</v>
      </c>
      <c r="B67" s="1">
        <v>1445248.41</v>
      </c>
    </row>
    <row r="68" spans="1:2" x14ac:dyDescent="0.25">
      <c r="A68" s="8" t="s">
        <v>14</v>
      </c>
      <c r="B68" s="1">
        <v>7408368.1399999997</v>
      </c>
    </row>
    <row r="79" spans="1:2" x14ac:dyDescent="0.25">
      <c r="A79" s="7" t="s">
        <v>7</v>
      </c>
      <c r="B79" t="s">
        <v>34</v>
      </c>
    </row>
    <row r="80" spans="1:2" x14ac:dyDescent="0.25">
      <c r="A80" s="8" t="s">
        <v>35</v>
      </c>
      <c r="B80" s="3"/>
    </row>
    <row r="81" spans="1:2" x14ac:dyDescent="0.25">
      <c r="A81" s="13" t="s">
        <v>22</v>
      </c>
      <c r="B81" s="3">
        <v>1994080.67</v>
      </c>
    </row>
    <row r="82" spans="1:2" x14ac:dyDescent="0.25">
      <c r="A82" s="13" t="s">
        <v>23</v>
      </c>
      <c r="B82" s="3">
        <v>1838838.58</v>
      </c>
    </row>
    <row r="83" spans="1:2" x14ac:dyDescent="0.25">
      <c r="A83" s="13" t="s">
        <v>24</v>
      </c>
      <c r="B83" s="3">
        <v>1981976.17</v>
      </c>
    </row>
    <row r="84" spans="1:2" x14ac:dyDescent="0.25">
      <c r="A84" s="13" t="s">
        <v>25</v>
      </c>
      <c r="B84" s="3">
        <v>1947114.43</v>
      </c>
    </row>
    <row r="85" spans="1:2" x14ac:dyDescent="0.25">
      <c r="A85" s="13" t="s">
        <v>26</v>
      </c>
      <c r="B85" s="3">
        <v>1954259.64</v>
      </c>
    </row>
    <row r="86" spans="1:2" x14ac:dyDescent="0.25">
      <c r="A86" s="13" t="s">
        <v>27</v>
      </c>
      <c r="B86" s="3">
        <v>1885952.22</v>
      </c>
    </row>
    <row r="87" spans="1:2" x14ac:dyDescent="0.25">
      <c r="A87" s="13" t="s">
        <v>28</v>
      </c>
      <c r="B87" s="3">
        <v>2008741.6</v>
      </c>
    </row>
    <row r="88" spans="1:2" x14ac:dyDescent="0.25">
      <c r="A88" s="13" t="s">
        <v>29</v>
      </c>
      <c r="B88" s="3">
        <v>1930605.7</v>
      </c>
    </row>
    <row r="89" spans="1:2" x14ac:dyDescent="0.25">
      <c r="A89" s="13" t="s">
        <v>30</v>
      </c>
      <c r="B89" s="3">
        <v>1903934.57</v>
      </c>
    </row>
    <row r="90" spans="1:2" x14ac:dyDescent="0.25">
      <c r="A90" s="13" t="s">
        <v>31</v>
      </c>
      <c r="B90" s="3">
        <v>1954508.76</v>
      </c>
    </row>
    <row r="91" spans="1:2" x14ac:dyDescent="0.25">
      <c r="A91" s="13" t="s">
        <v>32</v>
      </c>
      <c r="B91" s="3">
        <v>1871444.8</v>
      </c>
    </row>
    <row r="92" spans="1:2" x14ac:dyDescent="0.25">
      <c r="A92" s="13" t="s">
        <v>33</v>
      </c>
      <c r="B92" s="3">
        <v>2638033.06</v>
      </c>
    </row>
    <row r="93" spans="1:2" x14ac:dyDescent="0.25">
      <c r="A93" s="8" t="s">
        <v>14</v>
      </c>
      <c r="B93" s="3">
        <v>23909490.199999999</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747C-1370-4783-B5C4-625F9C1D191F}">
  <dimension ref="A1:E16"/>
  <sheetViews>
    <sheetView workbookViewId="0">
      <selection activeCell="E16" sqref="E16"/>
    </sheetView>
  </sheetViews>
  <sheetFormatPr defaultRowHeight="15" x14ac:dyDescent="0.25"/>
  <cols>
    <col min="1" max="1" width="9.28515625" bestFit="1" customWidth="1"/>
    <col min="2" max="2" width="11.140625" customWidth="1"/>
    <col min="3" max="3" width="20.28515625" customWidth="1"/>
    <col min="4" max="5" width="35.140625" customWidth="1"/>
  </cols>
  <sheetData>
    <row r="1" spans="1:5" x14ac:dyDescent="0.25">
      <c r="A1" t="s">
        <v>36</v>
      </c>
      <c r="B1" t="s">
        <v>37</v>
      </c>
      <c r="C1" t="s">
        <v>38</v>
      </c>
      <c r="D1" t="s">
        <v>39</v>
      </c>
      <c r="E1" t="s">
        <v>40</v>
      </c>
    </row>
    <row r="2" spans="1:5" x14ac:dyDescent="0.25">
      <c r="A2" s="14">
        <v>45292</v>
      </c>
      <c r="B2">
        <v>1994080.67</v>
      </c>
    </row>
    <row r="3" spans="1:5" x14ac:dyDescent="0.25">
      <c r="A3" s="14">
        <v>45323</v>
      </c>
      <c r="B3">
        <v>1838838.58</v>
      </c>
    </row>
    <row r="4" spans="1:5" x14ac:dyDescent="0.25">
      <c r="A4" s="14">
        <v>45352</v>
      </c>
      <c r="B4">
        <v>1981976.17</v>
      </c>
    </row>
    <row r="5" spans="1:5" x14ac:dyDescent="0.25">
      <c r="A5" s="14">
        <v>45383</v>
      </c>
      <c r="B5">
        <v>1947114.43</v>
      </c>
    </row>
    <row r="6" spans="1:5" x14ac:dyDescent="0.25">
      <c r="A6" s="14">
        <v>45413</v>
      </c>
      <c r="B6">
        <v>1954259.64</v>
      </c>
    </row>
    <row r="7" spans="1:5" x14ac:dyDescent="0.25">
      <c r="A7" s="14">
        <v>45444</v>
      </c>
      <c r="B7">
        <v>1885952.22</v>
      </c>
    </row>
    <row r="8" spans="1:5" x14ac:dyDescent="0.25">
      <c r="A8" s="14">
        <v>45474</v>
      </c>
      <c r="B8">
        <v>2008741.6</v>
      </c>
    </row>
    <row r="9" spans="1:5" x14ac:dyDescent="0.25">
      <c r="A9" s="14">
        <v>45505</v>
      </c>
      <c r="B9">
        <v>1930605.7</v>
      </c>
    </row>
    <row r="10" spans="1:5" x14ac:dyDescent="0.25">
      <c r="A10" s="14">
        <v>45536</v>
      </c>
      <c r="B10">
        <v>1903934.57</v>
      </c>
    </row>
    <row r="11" spans="1:5" x14ac:dyDescent="0.25">
      <c r="A11" s="14">
        <v>45566</v>
      </c>
      <c r="B11">
        <v>1954508.76</v>
      </c>
    </row>
    <row r="12" spans="1:5" x14ac:dyDescent="0.25">
      <c r="A12" s="14">
        <v>45597</v>
      </c>
      <c r="B12">
        <v>1871444.8</v>
      </c>
    </row>
    <row r="13" spans="1:5" x14ac:dyDescent="0.25">
      <c r="A13" s="14">
        <v>45627</v>
      </c>
      <c r="B13">
        <v>2638033.06</v>
      </c>
      <c r="C13">
        <v>2638033.06</v>
      </c>
      <c r="D13" s="15">
        <v>2638033.06</v>
      </c>
      <c r="E13" s="15">
        <v>2638033.06</v>
      </c>
    </row>
    <row r="14" spans="1:5" x14ac:dyDescent="0.25">
      <c r="A14" s="14">
        <v>45658</v>
      </c>
      <c r="C14">
        <f>_xlfn.FORECAST.ETS(A14,$B$2:$B$13,$A$2:$A$13,1,1)</f>
        <v>2320503.239850536</v>
      </c>
      <c r="D14" s="15">
        <f>C14-_xlfn.FORECAST.ETS.CONFINT(A14,$B$2:$B$13,$A$2:$A$13,0.95,1,1)</f>
        <v>1901520.2006572105</v>
      </c>
      <c r="E14" s="15">
        <f>C14+_xlfn.FORECAST.ETS.CONFINT(A14,$B$2:$B$13,$A$2:$A$13,0.95,1,1)</f>
        <v>2739486.2790438617</v>
      </c>
    </row>
    <row r="15" spans="1:5" x14ac:dyDescent="0.25">
      <c r="A15" s="14">
        <v>45689</v>
      </c>
      <c r="C15">
        <f>_xlfn.FORECAST.ETS(A15,$B$2:$B$13,$A$2:$A$13,1,1)</f>
        <v>2345121.0983382673</v>
      </c>
      <c r="D15" s="15">
        <f>C15-_xlfn.FORECAST.ETS.CONFINT(A15,$B$2:$B$13,$A$2:$A$13,0.95,1,1)</f>
        <v>1876496.2950590197</v>
      </c>
      <c r="E15" s="15">
        <f>C15+_xlfn.FORECAST.ETS.CONFINT(A15,$B$2:$B$13,$A$2:$A$13,0.95,1,1)</f>
        <v>2813745.9016175149</v>
      </c>
    </row>
    <row r="16" spans="1:5" x14ac:dyDescent="0.25">
      <c r="A16" s="14">
        <v>45717</v>
      </c>
      <c r="C16">
        <f>_xlfn.FORECAST.ETS(A16,$B$2:$B$13,$A$2:$A$13,1,1)</f>
        <v>2369738.9568259991</v>
      </c>
      <c r="D16" s="15">
        <f>C16-_xlfn.FORECAST.ETS.CONFINT(A16,$B$2:$B$13,$A$2:$A$13,0.95,1,1)</f>
        <v>1856077.8829719992</v>
      </c>
      <c r="E16" s="15">
        <f>C16+_xlfn.FORECAST.ETS.CONFINT(A16,$B$2:$B$13,$A$2:$A$13,0.95,1,1)</f>
        <v>2883400.0306799989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609C2-E4C9-40ED-99F5-EACF9F5EC844}">
  <dimension ref="A1:E2"/>
  <sheetViews>
    <sheetView zoomScale="90" zoomScaleNormal="90" workbookViewId="0">
      <selection activeCell="E37" sqref="E37"/>
    </sheetView>
  </sheetViews>
  <sheetFormatPr defaultRowHeight="15" x14ac:dyDescent="0.25"/>
  <cols>
    <col min="1" max="1" width="44.5703125" customWidth="1"/>
    <col min="2" max="2" width="38.28515625" customWidth="1"/>
    <col min="3" max="3" width="46.42578125" customWidth="1"/>
    <col min="4" max="4" width="48.5703125" customWidth="1"/>
    <col min="5" max="5" width="67.42578125" customWidth="1"/>
  </cols>
  <sheetData>
    <row r="1" spans="1:5" s="4" customFormat="1" ht="40.5" customHeight="1" x14ac:dyDescent="0.5">
      <c r="A1" s="6" t="s">
        <v>0</v>
      </c>
      <c r="B1" s="6" t="s">
        <v>1</v>
      </c>
      <c r="C1" s="6" t="s">
        <v>2</v>
      </c>
      <c r="D1" s="6" t="s">
        <v>5</v>
      </c>
      <c r="E1" s="6" t="s">
        <v>6</v>
      </c>
    </row>
    <row r="2" spans="1:5" s="5" customFormat="1" ht="31.5" x14ac:dyDescent="0.5">
      <c r="A2" s="10">
        <f>GETPIVOTDATA("[Measures].[Total Revenue]",'Pivot table'!$A$1)</f>
        <v>23909490.199999999</v>
      </c>
      <c r="B2" s="11">
        <f>'Pivot table'!B2</f>
        <v>5476162.5299999528</v>
      </c>
      <c r="C2" s="9">
        <f>GETPIVOTDATA("[Measures].[Margin %]",'Pivot table'!$A$1)</f>
        <v>0.22903719335680159</v>
      </c>
      <c r="D2" s="12">
        <f>GETPIVOTDATA("[Measures].[Inventory Turnover]",'Pivot table'!$A$1)</f>
        <v>52798.503434076003</v>
      </c>
      <c r="E2" s="12">
        <f>GETPIVOTDATA("[Measures].[wastage cost]",'Pivot table'!$A$1)</f>
        <v>1187671.2399999993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D90B94CF-8F28-4EAB-A14C-C4F7DD756E9C}">
  <ds:schemaRefs/>
</ds:datastoreItem>
</file>

<file path=customXml/itemProps2.xml><?xml version="1.0" encoding="utf-8"?>
<ds:datastoreItem xmlns:ds="http://schemas.openxmlformats.org/officeDocument/2006/customXml" ds:itemID="{9F73C3AC-3940-4678-94F0-467C23DD6CB6}">
  <ds:schemaRefs/>
</ds:datastoreItem>
</file>

<file path=customXml/itemProps3.xml><?xml version="1.0" encoding="utf-8"?>
<ds:datastoreItem xmlns:ds="http://schemas.openxmlformats.org/officeDocument/2006/customXml" ds:itemID="{A95D040D-511B-4E22-ABE2-381B20F00B7D}">
  <ds:schemaRefs/>
</ds:datastoreItem>
</file>

<file path=customXml/itemProps4.xml><?xml version="1.0" encoding="utf-8"?>
<ds:datastoreItem xmlns:ds="http://schemas.openxmlformats.org/officeDocument/2006/customXml" ds:itemID="{274778F5-D085-4067-AE5E-30146CEABE65}">
  <ds:schemaRefs/>
</ds:datastoreItem>
</file>

<file path=customXml/itemProps5.xml><?xml version="1.0" encoding="utf-8"?>
<ds:datastoreItem xmlns:ds="http://schemas.openxmlformats.org/officeDocument/2006/customXml" ds:itemID="{93603EEA-70B8-4292-923B-49F336E8027D}">
  <ds:schemaRefs/>
</ds:datastoreItem>
</file>

<file path=customXml/itemProps6.xml><?xml version="1.0" encoding="utf-8"?>
<ds:datastoreItem xmlns:ds="http://schemas.openxmlformats.org/officeDocument/2006/customXml" ds:itemID="{7FED60CA-AEA7-4573-8287-C129BF0CEEA6}">
  <ds:schemaRefs/>
</ds:datastoreItem>
</file>

<file path=customXml/itemProps7.xml><?xml version="1.0" encoding="utf-8"?>
<ds:datastoreItem xmlns:ds="http://schemas.openxmlformats.org/officeDocument/2006/customXml" ds:itemID="{1F343F6C-885D-4755-A1E3-634953DAAA39}">
  <ds:schemaRefs/>
</ds:datastoreItem>
</file>

<file path=customXml/itemProps8.xml><?xml version="1.0" encoding="utf-8"?>
<ds:datastoreItem xmlns:ds="http://schemas.openxmlformats.org/officeDocument/2006/customXml" ds:itemID="{73036CBA-2567-453B-A20A-74D8718489C5}">
  <ds:schemaRefs/>
</ds:datastoreItem>
</file>

<file path=customXml/itemProps9.xml><?xml version="1.0" encoding="utf-8"?>
<ds:datastoreItem xmlns:ds="http://schemas.openxmlformats.org/officeDocument/2006/customXml" ds:itemID="{73867FC5-D451-42A7-96D7-D14852EEB148}">
  <ds:schemaRefs/>
</ds:datastoreItem>
</file>

<file path=customXml/itemProps10.xml><?xml version="1.0" encoding="utf-8"?>
<ds:datastoreItem xmlns:ds="http://schemas.openxmlformats.org/officeDocument/2006/customXml" ds:itemID="{0340CEE4-FC20-4341-A5F6-8DF76A35AC12}">
  <ds:schemaRefs/>
</ds:datastoreItem>
</file>

<file path=customXml/itemProps11.xml><?xml version="1.0" encoding="utf-8"?>
<ds:datastoreItem xmlns:ds="http://schemas.openxmlformats.org/officeDocument/2006/customXml" ds:itemID="{490AE3D2-C846-449D-BECE-FE8BD536972D}">
  <ds:schemaRefs/>
</ds:datastoreItem>
</file>

<file path=customXml/itemProps12.xml><?xml version="1.0" encoding="utf-8"?>
<ds:datastoreItem xmlns:ds="http://schemas.openxmlformats.org/officeDocument/2006/customXml" ds:itemID="{80D3C094-DCF2-4447-B647-0A91BEFF8FC3}">
  <ds:schemaRefs>
    <ds:schemaRef ds:uri="http://schemas.microsoft.com/DataMashup"/>
  </ds:schemaRefs>
</ds:datastoreItem>
</file>

<file path=customXml/itemProps13.xml><?xml version="1.0" encoding="utf-8"?>
<ds:datastoreItem xmlns:ds="http://schemas.openxmlformats.org/officeDocument/2006/customXml" ds:itemID="{67B65E78-7E1F-4C1F-A295-9A9B3DD2C120}">
  <ds:schemaRefs/>
</ds:datastoreItem>
</file>

<file path=customXml/itemProps14.xml><?xml version="1.0" encoding="utf-8"?>
<ds:datastoreItem xmlns:ds="http://schemas.openxmlformats.org/officeDocument/2006/customXml" ds:itemID="{603B09C6-B09F-45E2-BD2A-CE514DF04BCF}">
  <ds:schemaRefs/>
</ds:datastoreItem>
</file>

<file path=customXml/itemProps15.xml><?xml version="1.0" encoding="utf-8"?>
<ds:datastoreItem xmlns:ds="http://schemas.openxmlformats.org/officeDocument/2006/customXml" ds:itemID="{7E02C0BD-BB1A-4138-830A-3043B3A5FDBE}">
  <ds:schemaRefs/>
</ds:datastoreItem>
</file>

<file path=customXml/itemProps16.xml><?xml version="1.0" encoding="utf-8"?>
<ds:datastoreItem xmlns:ds="http://schemas.openxmlformats.org/officeDocument/2006/customXml" ds:itemID="{41E2D097-AA26-4856-9AAB-3C1B16454EDD}">
  <ds:schemaRefs/>
</ds:datastoreItem>
</file>

<file path=customXml/itemProps17.xml><?xml version="1.0" encoding="utf-8"?>
<ds:datastoreItem xmlns:ds="http://schemas.openxmlformats.org/officeDocument/2006/customXml" ds:itemID="{B5CE84B0-47DA-4098-B641-4FA7B8BA7473}">
  <ds:schemaRefs/>
</ds:datastoreItem>
</file>

<file path=customXml/itemProps18.xml><?xml version="1.0" encoding="utf-8"?>
<ds:datastoreItem xmlns:ds="http://schemas.openxmlformats.org/officeDocument/2006/customXml" ds:itemID="{8AEA89C7-C668-4BEE-801A-36086870B138}">
  <ds:schemaRefs/>
</ds:datastoreItem>
</file>

<file path=customXml/itemProps19.xml><?xml version="1.0" encoding="utf-8"?>
<ds:datastoreItem xmlns:ds="http://schemas.openxmlformats.org/officeDocument/2006/customXml" ds:itemID="{EB62CDC5-0ADA-4416-A361-28ED7A4FA216}">
  <ds:schemaRefs/>
</ds:datastoreItem>
</file>

<file path=customXml/itemProps20.xml><?xml version="1.0" encoding="utf-8"?>
<ds:datastoreItem xmlns:ds="http://schemas.openxmlformats.org/officeDocument/2006/customXml" ds:itemID="{B3976447-49B5-49CF-B2D6-2A977ACBA830}">
  <ds:schemaRefs/>
</ds:datastoreItem>
</file>

<file path=customXml/itemProps21.xml><?xml version="1.0" encoding="utf-8"?>
<ds:datastoreItem xmlns:ds="http://schemas.openxmlformats.org/officeDocument/2006/customXml" ds:itemID="{D21AFCE8-1282-4726-B21F-732C1A664D7E}">
  <ds:schemaRefs/>
</ds:datastoreItem>
</file>

<file path=customXml/itemProps22.xml><?xml version="1.0" encoding="utf-8"?>
<ds:datastoreItem xmlns:ds="http://schemas.openxmlformats.org/officeDocument/2006/customXml" ds:itemID="{0D25A111-E38C-4817-A735-1DD9E136938D}">
  <ds:schemaRefs/>
</ds:datastoreItem>
</file>

<file path=customXml/itemProps23.xml><?xml version="1.0" encoding="utf-8"?>
<ds:datastoreItem xmlns:ds="http://schemas.openxmlformats.org/officeDocument/2006/customXml" ds:itemID="{5A0365BB-C804-4447-BC30-E56D7BCE0BE7}">
  <ds:schemaRefs/>
</ds:datastoreItem>
</file>

<file path=customXml/itemProps24.xml><?xml version="1.0" encoding="utf-8"?>
<ds:datastoreItem xmlns:ds="http://schemas.openxmlformats.org/officeDocument/2006/customXml" ds:itemID="{A7B01FCF-B339-431D-B318-6AC1109A121E}">
  <ds:schemaRefs/>
</ds:datastoreItem>
</file>

<file path=customXml/itemProps25.xml><?xml version="1.0" encoding="utf-8"?>
<ds:datastoreItem xmlns:ds="http://schemas.openxmlformats.org/officeDocument/2006/customXml" ds:itemID="{8BE0B690-7F84-47B0-AC69-D8DCBC849D96}">
  <ds:schemaRefs/>
</ds:datastoreItem>
</file>

<file path=customXml/itemProps26.xml><?xml version="1.0" encoding="utf-8"?>
<ds:datastoreItem xmlns:ds="http://schemas.openxmlformats.org/officeDocument/2006/customXml" ds:itemID="{95C5766D-3C08-4ABB-A6A3-39CBF49EBB77}">
  <ds:schemaRefs/>
</ds:datastoreItem>
</file>

<file path=customXml/itemProps27.xml><?xml version="1.0" encoding="utf-8"?>
<ds:datastoreItem xmlns:ds="http://schemas.openxmlformats.org/officeDocument/2006/customXml" ds:itemID="{2C8A8D61-B7B7-4400-A4D2-9590B6FC8284}">
  <ds:schemaRefs/>
</ds:datastoreItem>
</file>

<file path=customXml/itemProps28.xml><?xml version="1.0" encoding="utf-8"?>
<ds:datastoreItem xmlns:ds="http://schemas.openxmlformats.org/officeDocument/2006/customXml" ds:itemID="{FA0FECB8-A230-4325-AA47-121F46DA6420}">
  <ds:schemaRefs/>
</ds:datastoreItem>
</file>

<file path=customXml/itemProps29.xml><?xml version="1.0" encoding="utf-8"?>
<ds:datastoreItem xmlns:ds="http://schemas.openxmlformats.org/officeDocument/2006/customXml" ds:itemID="{123139B8-7728-4F34-B2F5-EF1C677CF98B}">
  <ds:schemaRefs/>
</ds:datastoreItem>
</file>

<file path=customXml/itemProps30.xml><?xml version="1.0" encoding="utf-8"?>
<ds:datastoreItem xmlns:ds="http://schemas.openxmlformats.org/officeDocument/2006/customXml" ds:itemID="{B7CED163-8313-4BA9-943E-6C40B52C3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Forecast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Molly Geoffrey</dc:creator>
  <cp:lastModifiedBy>Molly Geoffrey</cp:lastModifiedBy>
  <dcterms:created xsi:type="dcterms:W3CDTF">2026-02-23T02:32:17Z</dcterms:created>
  <dcterms:modified xsi:type="dcterms:W3CDTF">2026-02-24T10:05:55Z</dcterms:modified>
</cp:coreProperties>
</file>