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D7E04D6-B6FF-495A-AAD8-BFDE0BFF1840}" xr6:coauthVersionLast="36" xr6:coauthVersionMax="47" xr10:uidLastSave="{00000000-0000-0000-0000-000000000000}"/>
  <bookViews>
    <workbookView xWindow="-120" yWindow="-120" windowWidth="29040" windowHeight="15840" activeTab="1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6" i="1" l="1"/>
  <c r="D117" i="1"/>
  <c r="D118" i="1"/>
  <c r="D119" i="1"/>
  <c r="D120" i="1"/>
  <c r="D121" i="1"/>
  <c r="D115" i="1"/>
  <c r="D105" i="1"/>
  <c r="D106" i="1"/>
  <c r="D107" i="1"/>
  <c r="D108" i="1"/>
  <c r="D109" i="1"/>
  <c r="D110" i="1"/>
  <c r="D104" i="1"/>
  <c r="E98" i="1"/>
  <c r="E97" i="1"/>
  <c r="E116" i="1"/>
  <c r="E120" i="1"/>
  <c r="E118" i="1"/>
  <c r="E117" i="1"/>
  <c r="E121" i="1"/>
  <c r="E119" i="1"/>
  <c r="E115" i="1"/>
  <c r="E105" i="1"/>
  <c r="E109" i="1"/>
  <c r="E108" i="1"/>
  <c r="E106" i="1"/>
  <c r="E110" i="1"/>
  <c r="E107" i="1"/>
  <c r="E104" i="1"/>
  <c r="E95" i="1" l="1"/>
  <c r="D95" i="1"/>
  <c r="G87" i="1"/>
  <c r="D86" i="1"/>
  <c r="G86" i="1" s="1"/>
  <c r="D88" i="1"/>
  <c r="G88" i="1" s="1"/>
  <c r="D87" i="1"/>
  <c r="D81" i="1"/>
  <c r="D80" i="1"/>
  <c r="D79" i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47" i="1"/>
  <c r="D38" i="1"/>
  <c r="D37" i="1"/>
  <c r="C31" i="1"/>
  <c r="E25" i="1"/>
  <c r="D25" i="1"/>
  <c r="D18" i="1"/>
  <c r="E13" i="1"/>
  <c r="D13" i="1"/>
  <c r="D8" i="1"/>
  <c r="C8" i="1"/>
  <c r="F86" i="1"/>
  <c r="D97" i="1"/>
  <c r="E87" i="1"/>
  <c r="F87" i="1"/>
  <c r="E88" i="1"/>
  <c r="F88" i="1"/>
  <c r="E86" i="1"/>
  <c r="F61" i="1" l="1"/>
  <c r="D40" i="1"/>
  <c r="C112" i="1" a="1"/>
  <c r="C112" i="1" s="1"/>
  <c r="C101" i="1" a="1"/>
  <c r="C101" i="1" s="1"/>
  <c r="C92" i="1" a="1"/>
  <c r="C92" i="1" s="1"/>
  <c r="C91" i="1" a="1"/>
  <c r="C91" i="1" s="1"/>
  <c r="C83" i="1" a="1"/>
  <c r="C83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 s="1"/>
  <c r="F6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<sst xmlns="http://schemas.openxmlformats.org/spreadsheetml/2006/main" count="143" uniqueCount="74">
  <si>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</si>
  <si>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</si>
  <si>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</si>
  <si>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</si>
  <si>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</si>
  <si>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</si>
  <si>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</si>
  <si>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</si>
  <si>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</si>
  <si>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</si>
  <si>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</si>
  <si>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</si>
  <si>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</si>
  <si>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</si>
  <si>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</si>
  <si>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</si>
  <si>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</si>
  <si>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</si>
  <si>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</si>
  <si>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</si>
  <si>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</si>
  <si>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</si>
  <si>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</si>
  <si>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</si>
  <si>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</si>
  <si>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</si>
  <si>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</si>
  <si>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</si>
  <si>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</si>
  <si>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</si>
  <si>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</si>
  <si>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</si>
  <si>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</si>
  <si>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</si>
  <si>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</si>
  <si>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</si>
  <si>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</si>
  <si>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</si>
  <si>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</si>
  <si>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</si>
  <si>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</si>
  <si>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</si>
  <si>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</si>
  <si>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</si>
  <si>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</si>
  <si>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</si>
  <si>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</si>
  <si>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</si>
  <si>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</si>
  <si>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</si>
  <si>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</si>
  <si>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</si>
  <si>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</si>
  <si>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</si>
  <si>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</si>
  <si>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</si>
  <si>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</si>
  <si>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</si>
  <si>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</si>
  <si>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</si>
  <si>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</si>
  <si>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</si>
  <si>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</si>
  <si>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</si>
  <si>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</si>
  <si>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</si>
  <si>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</si>
  <si>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</si>
  <si>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</si>
  <si>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</si>
  <si>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</si>
  <si>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Download the Answers Workbook</t>
  </si>
  <si>
    <t>Most Download</t>
  </si>
  <si>
    <t>simple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</si>
</sst>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0.0000000"/>
    <numFmt numFmtId="166" formatCode="0.00000000"/>
    <numFmt numFmtId="167" formatCode="0.000000000"/>
  </numFmts>
  <fonts count="1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17" fontId="0" fillId="4" borderId="5" xfId="0" applyNumberFormat="1" applyFill="1" applyBorder="1"/>
    <xf numFmtId="0" fontId="4" fillId="8" borderId="5" xfId="0" applyFont="1" applyFill="1" applyBorder="1" applyAlignment="1">
      <alignment horizontal="center"/>
    </xf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right"/>
    </xf>
    <xf numFmtId="0" fontId="6" fillId="0" borderId="5" xfId="0" applyFont="1" applyBorder="1"/>
    <xf numFmtId="0" fontId="7" fillId="0" borderId="5" xfId="0" applyFont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8" fillId="6" borderId="4" xfId="0" applyFont="1" applyFill="1" applyBorder="1"/>
    <xf numFmtId="0" fontId="9" fillId="6" borderId="4" xfId="0" applyFont="1" applyFill="1" applyBorder="1"/>
    <xf numFmtId="0" fontId="0" fillId="0" borderId="0" xfId="0" applyBorder="1"/>
    <xf numFmtId="0" fontId="4" fillId="7" borderId="5" xfId="0" applyFont="1" applyFill="1" applyBorder="1"/>
    <xf numFmtId="0" fontId="4" fillId="0" borderId="0" xfId="0" applyFont="1"/>
    <xf numFmtId="0" fontId="4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9" fontId="4" fillId="7" borderId="5" xfId="1" applyFont="1" applyFill="1" applyBorder="1"/>
    <xf numFmtId="165" fontId="4" fillId="7" borderId="5" xfId="0" applyNumberFormat="1" applyFont="1" applyFill="1" applyBorder="1"/>
    <xf numFmtId="0" fontId="4" fillId="0" borderId="5" xfId="0" applyFont="1" applyBorder="1"/>
    <xf numFmtId="167" fontId="4" fillId="0" borderId="5" xfId="1" applyNumberFormat="1" applyFont="1" applyBorder="1"/>
    <xf numFmtId="2" fontId="4" fillId="7" borderId="5" xfId="0" applyNumberFormat="1" applyFont="1" applyFill="1" applyBorder="1"/>
    <xf numFmtId="166" fontId="4" fillId="7" borderId="5" xfId="1" applyNumberFormat="1" applyFont="1" applyFill="1" applyBorder="1"/>
    <xf numFmtId="15" fontId="4" fillId="6" borderId="5" xfId="0" applyNumberFormat="1" applyFont="1" applyFill="1" applyBorder="1"/>
    <xf numFmtId="0" fontId="0" fillId="4" borderId="6" xfId="0" applyFill="1" applyBorder="1"/>
    <xf numFmtId="0" fontId="4" fillId="7" borderId="6" xfId="0" applyFont="1" applyFill="1" applyBorder="1"/>
    <xf numFmtId="0" fontId="4" fillId="9" borderId="5" xfId="0" applyFont="1" applyFill="1" applyBorder="1"/>
    <xf numFmtId="15" fontId="4" fillId="9" borderId="5" xfId="0" applyNumberFormat="1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7" borderId="0" xfId="2" applyFont="1" applyFill="1" applyAlignment="1">
      <alignment horizontal="left"/>
    </xf>
    <xf numFmtId="0" fontId="4" fillId="7" borderId="5" xfId="0" applyFont="1" applyFill="1" applyBorder="1" applyAlignment="1">
      <alignment horizontal="right"/>
    </xf>
    <xf numFmtId="0" fontId="4" fillId="9" borderId="5" xfId="0" applyFont="1" applyFill="1" applyBorder="1" applyAlignment="1">
      <alignment horizontal="right"/>
    </xf>
    <xf numFmtId="15" fontId="12" fillId="0" borderId="5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Blank" displayName="Blank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handoo.org/wp/wp-content/uploads/2022/03/top-formulas-for-data-analysis-answe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opLeftCell="A10" zoomScale="130" zoomScaleNormal="130" workbookViewId="0"/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  <c r="H3" s="51"/>
    </row>
    <row r="4" spans="1:10" x14ac:dyDescent="0.25">
      <c r="C4" s="5">
        <v>1</v>
      </c>
      <c r="D4" s="11" t="s">
        <v>22</v>
      </c>
      <c r="E4" s="10"/>
      <c r="F4" s="18" t="s">
        <v>16</v>
      </c>
      <c r="H4" s="67"/>
    </row>
    <row r="5" spans="1:10" x14ac:dyDescent="0.25">
      <c r="C5" s="5">
        <v>2</v>
      </c>
      <c r="D5" s="14" t="s">
        <v>23</v>
      </c>
      <c r="E5" s="7"/>
      <c r="F5" s="19" t="s">
        <v>17</v>
      </c>
      <c r="H5" s="68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68"/>
    </row>
    <row r="7" spans="1:10" x14ac:dyDescent="0.25">
      <c r="C7" s="5">
        <v>4</v>
      </c>
      <c r="D7" s="14" t="s">
        <v>24</v>
      </c>
      <c r="E7" s="7"/>
      <c r="F7" s="19" t="s">
        <v>20</v>
      </c>
      <c r="H7" s="68"/>
    </row>
    <row r="8" spans="1:10" x14ac:dyDescent="0.25">
      <c r="C8" s="5">
        <v>5</v>
      </c>
      <c r="D8" s="12" t="s">
        <v>25</v>
      </c>
      <c r="E8" s="7"/>
      <c r="F8" s="21" t="s">
        <v>18</v>
      </c>
      <c r="H8" s="68"/>
    </row>
    <row r="9" spans="1:10" x14ac:dyDescent="0.25">
      <c r="C9" s="5">
        <v>6</v>
      </c>
      <c r="D9" s="14" t="s">
        <v>27</v>
      </c>
      <c r="E9" s="7"/>
      <c r="F9" s="23" t="s">
        <v>60</v>
      </c>
      <c r="H9" s="68"/>
    </row>
    <row r="10" spans="1:10" x14ac:dyDescent="0.25">
      <c r="C10" s="5">
        <v>7</v>
      </c>
      <c r="D10" s="12" t="s">
        <v>28</v>
      </c>
      <c r="E10" s="7"/>
      <c r="F10" s="24" t="s">
        <v>61</v>
      </c>
      <c r="H10" s="68"/>
    </row>
    <row r="11" spans="1:10" x14ac:dyDescent="0.25">
      <c r="C11" s="5">
        <v>8</v>
      </c>
      <c r="D11" s="14" t="s">
        <v>29</v>
      </c>
      <c r="E11" s="7"/>
      <c r="F11" s="23" t="s">
        <v>62</v>
      </c>
      <c r="H11" s="68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x14ac:dyDescent="0.25">
      <c r="C20" s="49" t="s">
        <v>63</v>
      </c>
      <c r="D20" s="50"/>
      <c r="E20" s="7"/>
    </row>
    <row r="21" spans="3:5" s="44" customFormat="1" ht="30" x14ac:dyDescent="0.25">
      <c r="C21" s="45" t="s">
        <v>64</v>
      </c>
      <c r="D21" s="46" t="s">
        <v>67</v>
      </c>
      <c r="E21" s="43"/>
    </row>
    <row r="22" spans="3:5" s="44" customFormat="1" ht="30" x14ac:dyDescent="0.25">
      <c r="C22" s="45" t="s">
        <v>65</v>
      </c>
      <c r="D22" s="47" t="s">
        <v>68</v>
      </c>
      <c r="E22" s="43"/>
    </row>
    <row r="23" spans="3:5" s="44" customFormat="1" ht="30" x14ac:dyDescent="0.25">
      <c r="C23" s="45" t="s">
        <v>66</v>
      </c>
      <c r="D23" s="48" t="s">
        <v>69</v>
      </c>
      <c r="E23" s="43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21"/>
  <sheetViews>
    <sheetView showGridLines="0" tabSelected="1" zoomScaleNormal="100" workbookViewId="0">
      <selection activeCell="F121" sqref="F121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7" width="11.85546875" customWidth="1"/>
    <col min="8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0</v>
      </c>
    </row>
    <row r="3" spans="1:15" x14ac:dyDescent="0.25">
      <c r="B3" s="69" t="s">
        <v>71</v>
      </c>
      <c r="C3" s="69"/>
      <c r="D3" s="69"/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2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52">
        <f>SUMIFS(Blank[Downloads],Blank[App],"Sugar Rush")</f>
        <v>43718</v>
      </c>
      <c r="D8" s="53">
        <f>SUMIFS(Blank[Downloads],Blank[App],C7)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35</v>
      </c>
      <c r="D12" s="29" t="s">
        <v>70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36</v>
      </c>
      <c r="D13" s="54">
        <f>SUMIFS(Blank[Downloads],Blank[App],"c*")</f>
        <v>91536</v>
      </c>
      <c r="E13" s="53">
        <f>SUMIFS(Blank[Downloads],Blank[App],D12&amp;"*")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9</v>
      </c>
      <c r="D17" s="30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11</v>
      </c>
      <c r="D18" s="52">
        <f>SUMIFS(Blank[Uninstalls],Blank[Month],D17)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37</v>
      </c>
      <c r="D22" s="33">
        <v>44470</v>
      </c>
      <c r="E22" s="33">
        <v>44348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38</v>
      </c>
      <c r="D23" s="33">
        <v>44561</v>
      </c>
      <c r="E23" s="33">
        <v>44408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36</v>
      </c>
      <c r="D25" s="52">
        <f>SUMIFS(Blank[Downloads],Blank[Month],"&gt;="&amp;D22)</f>
        <v>122200</v>
      </c>
      <c r="E25" s="52">
        <f>SUMIFS(Blank[Downloads],Blank[Month],"&gt;="&amp;E22,Blank[Month],"&lt;="&amp;E23)</f>
        <v>79639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52">
        <f>COUNTIFS(Blank[Downloads],"&gt;8000")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1</v>
      </c>
      <c r="D36" s="34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39</v>
      </c>
      <c r="D37" s="55">
        <f>SUMIFS(Blank[5 star ratings],Blank[App],D36)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40</v>
      </c>
      <c r="D38" s="55">
        <f>SUMIFS(Blank[Total ratings],Blank[App],D36)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41</v>
      </c>
      <c r="D40" s="56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42</v>
      </c>
      <c r="D47" s="57">
        <f>AVERAGEIFS(Blank[Uninstalls],Blank[App],D46)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2" t="s">
        <v>9</v>
      </c>
      <c r="D52" s="32" t="s">
        <v>11</v>
      </c>
      <c r="E52" s="32" t="s">
        <v>10</v>
      </c>
      <c r="F52" s="32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35">
        <v>44348</v>
      </c>
      <c r="D53" s="58">
        <f>SUMIFS(Blank[Uninstalls],Blank[Month],C53)</f>
        <v>691</v>
      </c>
      <c r="E53" s="58">
        <f>SUMIFS(Blank[Downloads],Blank[Month],C53)</f>
        <v>34801</v>
      </c>
      <c r="F53" s="59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35">
        <v>44378</v>
      </c>
      <c r="D54" s="58">
        <f>SUMIFS(Blank[Uninstalls],Blank[Month],C54)</f>
        <v>894</v>
      </c>
      <c r="E54" s="58">
        <f>SUMIFS(Blank[Downloads],Blank[Month],C54)</f>
        <v>44838</v>
      </c>
      <c r="F54" s="59">
        <f t="shared" ref="F54:F59" si="0">D54/E54</f>
        <v>1.9938445068914758E-2</v>
      </c>
    </row>
    <row r="55" spans="2:15" x14ac:dyDescent="0.25">
      <c r="C55" s="35">
        <v>44409</v>
      </c>
      <c r="D55" s="58">
        <f>SUMIFS(Blank[Uninstalls],Blank[Month],C55)</f>
        <v>938</v>
      </c>
      <c r="E55" s="58">
        <f>SUMIFS(Blank[Downloads],Blank[Month],C55)</f>
        <v>47062</v>
      </c>
      <c r="F55" s="59">
        <f t="shared" si="0"/>
        <v>1.9931154647061324E-2</v>
      </c>
    </row>
    <row r="56" spans="2:15" x14ac:dyDescent="0.25">
      <c r="C56" s="35">
        <v>44440</v>
      </c>
      <c r="D56" s="58">
        <f>SUMIFS(Blank[Uninstalls],Blank[Month],C56)</f>
        <v>956</v>
      </c>
      <c r="E56" s="58">
        <f>SUMIFS(Blank[Downloads],Blank[Month],C56)</f>
        <v>47987</v>
      </c>
      <c r="F56" s="59">
        <f t="shared" si="0"/>
        <v>1.9922062225185989E-2</v>
      </c>
    </row>
    <row r="57" spans="2:15" x14ac:dyDescent="0.25">
      <c r="C57" s="35">
        <v>44470</v>
      </c>
      <c r="D57" s="58">
        <f>SUMIFS(Blank[Uninstalls],Blank[Month],C57)</f>
        <v>802</v>
      </c>
      <c r="E57" s="58">
        <f>SUMIFS(Blank[Downloads],Blank[Month],C57)</f>
        <v>40278</v>
      </c>
      <c r="F57" s="59">
        <f t="shared" si="0"/>
        <v>1.9911614280748797E-2</v>
      </c>
    </row>
    <row r="58" spans="2:15" x14ac:dyDescent="0.25">
      <c r="C58" s="35">
        <v>44501</v>
      </c>
      <c r="D58" s="58">
        <f>SUMIFS(Blank[Uninstalls],Blank[Month],C58)</f>
        <v>848</v>
      </c>
      <c r="E58" s="58">
        <f>SUMIFS(Blank[Downloads],Blank[Month],C58)</f>
        <v>42592</v>
      </c>
      <c r="F58" s="59">
        <f t="shared" si="0"/>
        <v>1.9909842223891812E-2</v>
      </c>
    </row>
    <row r="59" spans="2:15" x14ac:dyDescent="0.25">
      <c r="C59" s="35">
        <v>44531</v>
      </c>
      <c r="D59" s="58">
        <f>SUMIFS(Blank[Uninstalls],Blank[Month],C59)</f>
        <v>783</v>
      </c>
      <c r="E59" s="58">
        <f>SUMIFS(Blank[Downloads],Blank[Month],C59)</f>
        <v>39330</v>
      </c>
      <c r="F59" s="59">
        <f t="shared" si="0"/>
        <v>1.9908466819221968E-2</v>
      </c>
    </row>
    <row r="61" spans="2:15" x14ac:dyDescent="0.25">
      <c r="E61" s="27" t="s">
        <v>44</v>
      </c>
      <c r="F61" s="61">
        <f>MAX(F53:F59)</f>
        <v>1.9938445068914758E-2</v>
      </c>
    </row>
    <row r="62" spans="2:15" x14ac:dyDescent="0.25">
      <c r="E62" s="27" t="s">
        <v>45</v>
      </c>
      <c r="F62" s="62">
        <f>_xll.XLOOKUP(F61,F53:F59,C53:C59)</f>
        <v>44378</v>
      </c>
    </row>
    <row r="65" spans="2:4" x14ac:dyDescent="0.25">
      <c r="B65" s="26">
        <v>9</v>
      </c>
      <c r="C65" t="str" cm="1">
        <f t="array" ref="C65">INDEX(Questions!$D$4:$D$18,B65)</f>
        <v>Average monthly downloads</v>
      </c>
    </row>
    <row r="67" spans="2:4" x14ac:dyDescent="0.25">
      <c r="C67" s="32" t="s">
        <v>9</v>
      </c>
      <c r="D67" s="32" t="s">
        <v>46</v>
      </c>
    </row>
    <row r="68" spans="2:4" x14ac:dyDescent="0.25">
      <c r="C68" s="36">
        <v>44348</v>
      </c>
      <c r="D68" s="60">
        <f>AVERAGEIFS(Blank[Downloads],Blank[Month],C68)</f>
        <v>4971.5714285714284</v>
      </c>
    </row>
    <row r="69" spans="2:4" x14ac:dyDescent="0.25">
      <c r="C69" s="36">
        <v>44378</v>
      </c>
      <c r="D69" s="60">
        <f>AVERAGEIFS(Blank[Downloads],Blank[Month],C69)</f>
        <v>6405.4285714285716</v>
      </c>
    </row>
    <row r="70" spans="2:4" x14ac:dyDescent="0.25">
      <c r="C70" s="36">
        <v>44409</v>
      </c>
      <c r="D70" s="60">
        <f>AVERAGEIFS(Blank[Downloads],Blank[Month],C70)</f>
        <v>6723.1428571428569</v>
      </c>
    </row>
    <row r="71" spans="2:4" x14ac:dyDescent="0.25">
      <c r="C71" s="36">
        <v>44440</v>
      </c>
      <c r="D71" s="60">
        <f>AVERAGEIFS(Blank[Downloads],Blank[Month],C71)</f>
        <v>6855.2857142857147</v>
      </c>
    </row>
    <row r="72" spans="2:4" x14ac:dyDescent="0.25">
      <c r="C72" s="36">
        <v>44470</v>
      </c>
      <c r="D72" s="60">
        <f>AVERAGEIFS(Blank[Downloads],Blank[Month],C72)</f>
        <v>5754</v>
      </c>
    </row>
    <row r="73" spans="2:4" x14ac:dyDescent="0.25">
      <c r="C73" s="36">
        <v>44501</v>
      </c>
      <c r="D73" s="60">
        <f>AVERAGEIFS(Blank[Downloads],Blank[Month],C73)</f>
        <v>6084.5714285714284</v>
      </c>
    </row>
    <row r="74" spans="2:4" x14ac:dyDescent="0.25">
      <c r="C74" s="36">
        <v>44531</v>
      </c>
      <c r="D74" s="60">
        <f>AVERAGEIFS(Blank[Downloads],Blank[Month],C74)</f>
        <v>5618.5714285714284</v>
      </c>
    </row>
    <row r="77" spans="2:4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9" spans="2:4" x14ac:dyDescent="0.25">
      <c r="C79" s="63" t="s">
        <v>72</v>
      </c>
      <c r="D79" s="64">
        <f>MAX(Blank[Downloads])</f>
        <v>10028</v>
      </c>
    </row>
    <row r="80" spans="2:4" x14ac:dyDescent="0.25">
      <c r="C80" s="63" t="s">
        <v>49</v>
      </c>
      <c r="D80" s="64">
        <f>LARGE(Blank[Downloads],2)</f>
        <v>9195</v>
      </c>
    </row>
    <row r="81" spans="2:7" x14ac:dyDescent="0.25">
      <c r="C81" s="63" t="s">
        <v>50</v>
      </c>
      <c r="D81" s="64">
        <f>LARGE(Blank[Downloads],3)</f>
        <v>8586</v>
      </c>
    </row>
    <row r="83" spans="2:7" x14ac:dyDescent="0.25">
      <c r="B83" s="31">
        <v>11</v>
      </c>
      <c r="C83" t="str" cm="1">
        <f t="array" ref="C83">INDEX(Questions!$D$4:$D$18,B83)</f>
        <v>Which month and app was that?</v>
      </c>
    </row>
    <row r="85" spans="2:7" x14ac:dyDescent="0.25">
      <c r="C85" s="32"/>
      <c r="D85" s="37" t="s">
        <v>10</v>
      </c>
      <c r="E85" s="32" t="s">
        <v>51</v>
      </c>
      <c r="F85" s="32" t="s">
        <v>52</v>
      </c>
      <c r="G85" s="4" t="s">
        <v>73</v>
      </c>
    </row>
    <row r="86" spans="2:7" x14ac:dyDescent="0.25">
      <c r="C86" s="25" t="s">
        <v>48</v>
      </c>
      <c r="D86" s="64">
        <f>MAX(Blank[Downloads])</f>
        <v>10028</v>
      </c>
      <c r="E86" s="65" t="str">
        <f>_xll.XLOOKUP(D86,Blank[Downloads],Blank[App])</f>
        <v>Chocolate Crossing</v>
      </c>
      <c r="F86" s="66">
        <f>_xll.XLOOKUP(D86,Blank[Downloads],Blank[Month])</f>
        <v>44409</v>
      </c>
      <c r="G86" s="4">
        <f>INDEX(Blank[Month],MATCH(D86,Blank[Downloads],0))</f>
        <v>44409</v>
      </c>
    </row>
    <row r="87" spans="2:7" x14ac:dyDescent="0.25">
      <c r="C87" s="25" t="s">
        <v>49</v>
      </c>
      <c r="D87" s="64">
        <f>LARGE(Blank[Downloads],2)</f>
        <v>9195</v>
      </c>
      <c r="E87" s="65" t="str">
        <f>_xll.XLOOKUP(D87,Blank[Downloads],Blank[App])</f>
        <v>Where is my Coco?</v>
      </c>
      <c r="F87" s="66">
        <f>_xll.XLOOKUP(D87,Blank[Downloads],Blank[Month])</f>
        <v>44501</v>
      </c>
      <c r="G87" s="4">
        <f>INDEX(Blank[Month],MATCH(D87,Blank[Downloads],0))</f>
        <v>44501</v>
      </c>
    </row>
    <row r="88" spans="2:7" x14ac:dyDescent="0.25">
      <c r="C88" s="25" t="s">
        <v>50</v>
      </c>
      <c r="D88" s="64">
        <f>LARGE(Blank[Downloads],3)</f>
        <v>8586</v>
      </c>
      <c r="E88" s="65" t="str">
        <f>_xll.XLOOKUP(D88,Blank[Downloads],Blank[App])</f>
        <v>Crushed by Candies</v>
      </c>
      <c r="F88" s="66">
        <f>_xll.XLOOKUP(D88,Blank[Downloads],Blank[Month])</f>
        <v>44378</v>
      </c>
      <c r="G88" s="4">
        <f>INDEX(Blank[Month],MATCH(D88,Blank[Downloads],0))</f>
        <v>44378</v>
      </c>
    </row>
    <row r="91" spans="2:7" x14ac:dyDescent="0.25">
      <c r="B91" s="26">
        <v>12</v>
      </c>
      <c r="C91" t="str" cm="1">
        <f t="array" ref="C91">INDEX(Questions!$D$4:$D$18,B91)</f>
        <v>In October 2021, which app has most 1star ratings?</v>
      </c>
    </row>
    <row r="92" spans="2:7" x14ac:dyDescent="0.25">
      <c r="B92" s="31">
        <v>13</v>
      </c>
      <c r="C92" t="str" cm="1">
        <f t="array" ref="C92">INDEX(Questions!$D$4:$D$18,B92)</f>
        <v>Does it change by December 2021?</v>
      </c>
    </row>
    <row r="94" spans="2:7" x14ac:dyDescent="0.25">
      <c r="C94" s="32" t="s">
        <v>9</v>
      </c>
      <c r="D94" s="38">
        <v>44470</v>
      </c>
      <c r="E94" s="38">
        <v>44531</v>
      </c>
    </row>
    <row r="95" spans="2:7" x14ac:dyDescent="0.25">
      <c r="C95" s="25" t="s">
        <v>54</v>
      </c>
      <c r="D95" s="58">
        <f>_xlfn.MAXIFS(Blank[1 star ratings],Blank[Month],D94)</f>
        <v>47</v>
      </c>
      <c r="E95" s="58">
        <f>_xlfn.MAXIFS(Blank[1 star ratings],Blank[Month],E94)</f>
        <v>55</v>
      </c>
    </row>
    <row r="97" spans="2:5" x14ac:dyDescent="0.25">
      <c r="C97" s="41" t="s">
        <v>55</v>
      </c>
      <c r="D97" s="70" t="str">
        <f>_xll.XLOOKUP(D95,Blank[1 star ratings],Blank[App])</f>
        <v>Where is my Coco?</v>
      </c>
      <c r="E97" s="71" t="str">
        <f>_xll.XLOOKUP(E95,Blank[1 star ratings],Blank[App])</f>
        <v>Subway Wafers</v>
      </c>
    </row>
    <row r="98" spans="2:5" x14ac:dyDescent="0.25">
      <c r="C98" s="42" t="s">
        <v>56</v>
      </c>
      <c r="D98" s="70"/>
      <c r="E98" s="71" t="e">
        <f>_xlfn.FILTERXML(Blank[App],(Blank[Month]=E94)*(Blank[1 star ratings]=E95))</f>
        <v>#VALUE!</v>
      </c>
    </row>
    <row r="99" spans="2:5" x14ac:dyDescent="0.25">
      <c r="D99" s="40"/>
    </row>
    <row r="101" spans="2:5" x14ac:dyDescent="0.25">
      <c r="B101" s="26">
        <v>14</v>
      </c>
      <c r="C101" t="str" cm="1">
        <f t="array" ref="C101">INDEX(Questions!$D$4:$D$18,B101)</f>
        <v>What are the best download figures for each app?</v>
      </c>
    </row>
    <row r="103" spans="2:5" x14ac:dyDescent="0.25">
      <c r="C103" s="32" t="s">
        <v>57</v>
      </c>
      <c r="D103" s="32" t="s">
        <v>58</v>
      </c>
      <c r="E103" s="39" t="s">
        <v>9</v>
      </c>
    </row>
    <row r="104" spans="2:5" x14ac:dyDescent="0.25">
      <c r="C104" s="28" t="s">
        <v>2</v>
      </c>
      <c r="D104" s="52">
        <f>_xlfn.MAXIFS(Blank[Downloads],Blank[App],C104)</f>
        <v>8586</v>
      </c>
      <c r="E104" s="72">
        <f>_xll.XLOOKUP(D104,Blank[Downloads],Blank[Month])</f>
        <v>44378</v>
      </c>
    </row>
    <row r="105" spans="2:5" x14ac:dyDescent="0.25">
      <c r="C105" s="28" t="s">
        <v>3</v>
      </c>
      <c r="D105" s="52">
        <f>_xlfn.MAXIFS(Blank[Downloads],Blank[App],C105)</f>
        <v>10028</v>
      </c>
      <c r="E105" s="72">
        <f>_xll.XLOOKUP(D105,Blank[Downloads],Blank[Month])</f>
        <v>44409</v>
      </c>
    </row>
    <row r="106" spans="2:5" x14ac:dyDescent="0.25">
      <c r="C106" s="28" t="s">
        <v>4</v>
      </c>
      <c r="D106" s="52">
        <f>_xlfn.MAXIFS(Blank[Downloads],Blank[App],C106)</f>
        <v>7909</v>
      </c>
      <c r="E106" s="72">
        <f>_xll.XLOOKUP(D106,Blank[Downloads],Blank[Month])</f>
        <v>44409</v>
      </c>
    </row>
    <row r="107" spans="2:5" x14ac:dyDescent="0.25">
      <c r="C107" s="28" t="s">
        <v>5</v>
      </c>
      <c r="D107" s="52">
        <f>_xlfn.MAXIFS(Blank[Downloads],Blank[App],C107)</f>
        <v>9195</v>
      </c>
      <c r="E107" s="72">
        <f>_xll.XLOOKUP(D107,Blank[Downloads],Blank[Month])</f>
        <v>44501</v>
      </c>
    </row>
    <row r="108" spans="2:5" x14ac:dyDescent="0.25">
      <c r="C108" s="28" t="s">
        <v>6</v>
      </c>
      <c r="D108" s="52">
        <f>_xlfn.MAXIFS(Blank[Downloads],Blank[App],C108)</f>
        <v>7488</v>
      </c>
      <c r="E108" s="72">
        <f>_xll.XLOOKUP(D108,Blank[Downloads],Blank[Month])</f>
        <v>44501</v>
      </c>
    </row>
    <row r="109" spans="2:5" x14ac:dyDescent="0.25">
      <c r="C109" s="28" t="s">
        <v>7</v>
      </c>
      <c r="D109" s="52">
        <f>_xlfn.MAXIFS(Blank[Downloads],Blank[App],C109)</f>
        <v>7092</v>
      </c>
      <c r="E109" s="72">
        <f>_xll.XLOOKUP(D109,Blank[Downloads],Blank[Month])</f>
        <v>44470</v>
      </c>
    </row>
    <row r="110" spans="2:5" x14ac:dyDescent="0.25">
      <c r="C110" s="28" t="s">
        <v>8</v>
      </c>
      <c r="D110" s="52">
        <f>_xlfn.MAXIFS(Blank[Downloads],Blank[App],C110)</f>
        <v>8453</v>
      </c>
      <c r="E110" s="72">
        <f>_xll.XLOOKUP(D110,Blank[Downloads],Blank[Month])</f>
        <v>44440</v>
      </c>
    </row>
    <row r="112" spans="2:5" x14ac:dyDescent="0.25">
      <c r="B112" s="26">
        <v>15</v>
      </c>
      <c r="C112" t="str" cm="1">
        <f t="array" ref="C112">INDEX(Questions!$D$4:$D$18,B112)</f>
        <v>What is the least downloaded app in each month?</v>
      </c>
    </row>
    <row r="114" spans="3:5" x14ac:dyDescent="0.25">
      <c r="C114" s="32" t="s">
        <v>9</v>
      </c>
      <c r="D114" s="37" t="s">
        <v>59</v>
      </c>
      <c r="E114" s="32" t="s">
        <v>51</v>
      </c>
    </row>
    <row r="115" spans="3:5" x14ac:dyDescent="0.25">
      <c r="C115" s="35">
        <v>44348</v>
      </c>
      <c r="D115" s="40">
        <f>_xlfn.MINIFS(Blank[Downloads],Blank[Month],C115)</f>
        <v>1837</v>
      </c>
      <c r="E115" s="27" t="str">
        <f>_xll.XLOOKUP(D115,Blank[Downloads],Blank[App])</f>
        <v>Temple Bun</v>
      </c>
    </row>
    <row r="116" spans="3:5" x14ac:dyDescent="0.25">
      <c r="C116" s="35">
        <v>44378</v>
      </c>
      <c r="D116" s="40">
        <f>_xlfn.MINIFS(Blank[Downloads],Blank[Month],C116)</f>
        <v>4576</v>
      </c>
      <c r="E116" s="27" t="str">
        <f>_xll.XLOOKUP(D116,Blank[Downloads],Blank[App])</f>
        <v>Subway Wafers</v>
      </c>
    </row>
    <row r="117" spans="3:5" x14ac:dyDescent="0.25">
      <c r="C117" s="35">
        <v>44409</v>
      </c>
      <c r="D117" s="40">
        <f>_xlfn.MINIFS(Blank[Downloads],Blank[Month],C117)</f>
        <v>4856</v>
      </c>
      <c r="E117" s="27" t="str">
        <f>_xll.XLOOKUP(D117,Blank[Downloads],Blank[App])</f>
        <v>Crushed by Candies</v>
      </c>
    </row>
    <row r="118" spans="3:5" x14ac:dyDescent="0.25">
      <c r="C118" s="35">
        <v>44440</v>
      </c>
      <c r="D118" s="40">
        <f>_xlfn.MINIFS(Blank[Downloads],Blank[Month],C118)</f>
        <v>4879</v>
      </c>
      <c r="E118" s="27" t="str">
        <f>_xll.XLOOKUP(D118,Blank[Downloads],Blank[App])</f>
        <v>Subway Wafers</v>
      </c>
    </row>
    <row r="119" spans="3:5" x14ac:dyDescent="0.25">
      <c r="C119" s="35">
        <v>44470</v>
      </c>
      <c r="D119" s="40">
        <f>_xlfn.MINIFS(Blank[Downloads],Blank[Month],C119)</f>
        <v>4340</v>
      </c>
      <c r="E119" s="27" t="str">
        <f>_xll.XLOOKUP(D119,Blank[Downloads],Blank[App])</f>
        <v>Temple Bun</v>
      </c>
    </row>
    <row r="120" spans="3:5" x14ac:dyDescent="0.25">
      <c r="C120" s="35">
        <v>44501</v>
      </c>
      <c r="D120" s="40">
        <f>_xlfn.MINIFS(Blank[Downloads],Blank[Month],C120)</f>
        <v>2849</v>
      </c>
      <c r="E120" s="27" t="str">
        <f>_xll.XLOOKUP(D120,Blank[Downloads],Blank[App])</f>
        <v>Subway Wafers</v>
      </c>
    </row>
    <row r="121" spans="3:5" x14ac:dyDescent="0.25">
      <c r="C121" s="35">
        <v>44531</v>
      </c>
      <c r="D121" s="40">
        <f>_xlfn.MINIFS(Blank[Downloads],Blank[Month],C121)</f>
        <v>2297</v>
      </c>
      <c r="E121" s="27" t="str">
        <f>_xll.XLOOKUP(D121,Blank[Downloads],Blank[App])</f>
        <v>Crushed by Candies</v>
      </c>
    </row>
  </sheetData>
  <mergeCells count="1">
    <mergeCell ref="B3:D3"/>
  </mergeCells>
  <hyperlinks>
    <hyperlink ref="B3:D3" r:id="rId1" display="Download the Answers Workbook" xr:uid="{D957A78C-FE39-429A-B4C4-0D8B7AD2503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pc</cp:lastModifiedBy>
  <dcterms:created xsi:type="dcterms:W3CDTF">2021-03-14T20:21:32Z</dcterms:created>
  <dcterms:modified xsi:type="dcterms:W3CDTF">2022-10-23T13:24:48Z</dcterms:modified>
</cp:coreProperties>
</file>