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OneDrive\Desktop\stati\"/>
    </mc:Choice>
  </mc:AlternateContent>
  <xr:revisionPtr revIDLastSave="0" documentId="8_{399A2F2F-A4AB-449A-ACA5-53B26977FDE8}" xr6:coauthVersionLast="47" xr6:coauthVersionMax="47" xr10:uidLastSave="{00000000-0000-0000-0000-000000000000}"/>
  <bookViews>
    <workbookView xWindow="-120" yWindow="-120" windowWidth="20730" windowHeight="11040" xr2:uid="{267DDB1D-E122-4C17-BBF2-D52489A3E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6" i="1" l="1"/>
  <c r="J330" i="1"/>
  <c r="J312" i="1"/>
  <c r="I331" i="1"/>
  <c r="I313" i="1"/>
  <c r="I329" i="1"/>
  <c r="I311" i="1"/>
  <c r="I328" i="1"/>
  <c r="I310" i="1"/>
  <c r="H333" i="1"/>
  <c r="H332" i="1"/>
  <c r="H330" i="1"/>
  <c r="H329" i="1"/>
  <c r="H327" i="1"/>
  <c r="H309" i="1"/>
  <c r="H326" i="1"/>
  <c r="E326" i="1"/>
  <c r="D327" i="1"/>
  <c r="D331" i="1"/>
  <c r="D334" i="1"/>
  <c r="C330" i="1"/>
  <c r="C331" i="1"/>
  <c r="C327" i="1"/>
  <c r="E327" i="1" s="1"/>
  <c r="F327" i="1" s="1"/>
  <c r="C326" i="1"/>
  <c r="C332" i="1"/>
  <c r="C328" i="1"/>
  <c r="E328" i="1" s="1"/>
  <c r="F328" i="1" s="1"/>
  <c r="F329" i="1"/>
  <c r="F330" i="1"/>
  <c r="E329" i="1"/>
  <c r="E330" i="1"/>
  <c r="E332" i="1"/>
  <c r="F332" i="1" s="1"/>
  <c r="E333" i="1"/>
  <c r="F333" i="1" s="1"/>
  <c r="E334" i="1"/>
  <c r="F334" i="1" s="1"/>
  <c r="F326" i="1"/>
  <c r="C334" i="1"/>
  <c r="B319" i="1"/>
  <c r="F319" i="1"/>
  <c r="H315" i="1"/>
  <c r="H314" i="1"/>
  <c r="H312" i="1"/>
  <c r="H311" i="1"/>
  <c r="H308" i="1"/>
  <c r="F189" i="1"/>
  <c r="F309" i="1"/>
  <c r="F310" i="1"/>
  <c r="F311" i="1"/>
  <c r="F312" i="1"/>
  <c r="F313" i="1"/>
  <c r="F314" i="1"/>
  <c r="F315" i="1"/>
  <c r="F316" i="1"/>
  <c r="F317" i="1"/>
  <c r="F308" i="1"/>
  <c r="E311" i="1"/>
  <c r="E312" i="1"/>
  <c r="E313" i="1"/>
  <c r="E314" i="1"/>
  <c r="E315" i="1"/>
  <c r="E316" i="1"/>
  <c r="E317" i="1"/>
  <c r="E310" i="1"/>
  <c r="E309" i="1"/>
  <c r="E308" i="1"/>
  <c r="D316" i="1"/>
  <c r="D313" i="1"/>
  <c r="D308" i="1"/>
  <c r="D314" i="1"/>
  <c r="D315" i="1"/>
  <c r="D302" i="1"/>
  <c r="D301" i="1"/>
  <c r="C300" i="1"/>
  <c r="C299" i="1"/>
  <c r="F297" i="1"/>
  <c r="F289" i="1"/>
  <c r="F290" i="1"/>
  <c r="F291" i="1"/>
  <c r="F292" i="1"/>
  <c r="F293" i="1"/>
  <c r="F294" i="1"/>
  <c r="F295" i="1"/>
  <c r="F296" i="1"/>
  <c r="E289" i="1"/>
  <c r="E290" i="1"/>
  <c r="E291" i="1"/>
  <c r="E292" i="1"/>
  <c r="E293" i="1"/>
  <c r="E294" i="1"/>
  <c r="E295" i="1"/>
  <c r="E296" i="1"/>
  <c r="F288" i="1"/>
  <c r="E288" i="1"/>
  <c r="D283" i="1"/>
  <c r="D282" i="1"/>
  <c r="C281" i="1"/>
  <c r="C39" i="1"/>
  <c r="C280" i="1"/>
  <c r="F279" i="1"/>
  <c r="F273" i="1"/>
  <c r="F274" i="1"/>
  <c r="F275" i="1"/>
  <c r="F276" i="1"/>
  <c r="F277" i="1"/>
  <c r="F278" i="1"/>
  <c r="E273" i="1"/>
  <c r="E274" i="1"/>
  <c r="E275" i="1"/>
  <c r="E276" i="1"/>
  <c r="E277" i="1"/>
  <c r="E278" i="1"/>
  <c r="F272" i="1"/>
  <c r="E272" i="1"/>
  <c r="C38" i="1"/>
  <c r="C266" i="1"/>
  <c r="C265" i="1"/>
  <c r="G239" i="1"/>
  <c r="G258" i="1"/>
  <c r="H256" i="1"/>
  <c r="G256" i="1"/>
  <c r="G255" i="1"/>
  <c r="H253" i="1"/>
  <c r="G253" i="1"/>
  <c r="G252" i="1"/>
  <c r="C264" i="1"/>
  <c r="E262" i="1"/>
  <c r="D262" i="1"/>
  <c r="C262" i="1"/>
  <c r="B262" i="1"/>
  <c r="A262" i="1"/>
  <c r="E253" i="1"/>
  <c r="E254" i="1"/>
  <c r="E255" i="1"/>
  <c r="E256" i="1"/>
  <c r="E257" i="1"/>
  <c r="E258" i="1"/>
  <c r="E259" i="1"/>
  <c r="E260" i="1"/>
  <c r="E261" i="1"/>
  <c r="D253" i="1"/>
  <c r="D254" i="1"/>
  <c r="D255" i="1"/>
  <c r="D256" i="1"/>
  <c r="D257" i="1"/>
  <c r="D258" i="1"/>
  <c r="D259" i="1"/>
  <c r="D260" i="1"/>
  <c r="D261" i="1"/>
  <c r="C253" i="1"/>
  <c r="C254" i="1"/>
  <c r="C255" i="1"/>
  <c r="C256" i="1"/>
  <c r="C257" i="1"/>
  <c r="C258" i="1"/>
  <c r="C259" i="1"/>
  <c r="C260" i="1"/>
  <c r="C261" i="1"/>
  <c r="E252" i="1"/>
  <c r="D252" i="1"/>
  <c r="C252" i="1"/>
  <c r="C247" i="1"/>
  <c r="C246" i="1"/>
  <c r="H237" i="1"/>
  <c r="G237" i="1"/>
  <c r="G236" i="1"/>
  <c r="H234" i="1"/>
  <c r="G234" i="1"/>
  <c r="G233" i="1"/>
  <c r="C245" i="1"/>
  <c r="E243" i="1"/>
  <c r="D243" i="1"/>
  <c r="C243" i="1"/>
  <c r="B243" i="1"/>
  <c r="A243" i="1"/>
  <c r="E234" i="1"/>
  <c r="E235" i="1"/>
  <c r="E236" i="1"/>
  <c r="E237" i="1"/>
  <c r="E238" i="1"/>
  <c r="E239" i="1"/>
  <c r="E240" i="1"/>
  <c r="E241" i="1"/>
  <c r="E242" i="1"/>
  <c r="D234" i="1"/>
  <c r="D235" i="1"/>
  <c r="D236" i="1"/>
  <c r="D237" i="1"/>
  <c r="D238" i="1"/>
  <c r="D239" i="1"/>
  <c r="D240" i="1"/>
  <c r="D241" i="1"/>
  <c r="D242" i="1"/>
  <c r="D233" i="1"/>
  <c r="C242" i="1"/>
  <c r="C234" i="1"/>
  <c r="C235" i="1"/>
  <c r="C236" i="1"/>
  <c r="C237" i="1"/>
  <c r="C238" i="1"/>
  <c r="C239" i="1"/>
  <c r="C240" i="1"/>
  <c r="C241" i="1"/>
  <c r="E233" i="1"/>
  <c r="C233" i="1"/>
  <c r="H117" i="1"/>
  <c r="H120" i="1"/>
  <c r="H133" i="1"/>
  <c r="H130" i="1"/>
  <c r="H154" i="1"/>
  <c r="H155" i="1" s="1"/>
  <c r="H151" i="1"/>
  <c r="H152" i="1" s="1"/>
  <c r="H148" i="1"/>
  <c r="H145" i="1"/>
  <c r="H167" i="1"/>
  <c r="H168" i="1" s="1"/>
  <c r="H164" i="1"/>
  <c r="D164" i="1"/>
  <c r="H161" i="1"/>
  <c r="H186" i="1"/>
  <c r="H187" i="1" s="1"/>
  <c r="H184" i="1"/>
  <c r="H183" i="1"/>
  <c r="H180" i="1"/>
  <c r="H177" i="1"/>
  <c r="H178" i="1" s="1"/>
  <c r="D185" i="1"/>
  <c r="E185" i="1" s="1"/>
  <c r="F185" i="1" s="1"/>
  <c r="D178" i="1"/>
  <c r="D182" i="1"/>
  <c r="E182" i="1" s="1"/>
  <c r="F182" i="1" s="1"/>
  <c r="D177" i="1"/>
  <c r="E177" i="1" s="1"/>
  <c r="F177" i="1" s="1"/>
  <c r="D184" i="1"/>
  <c r="E184" i="1" s="1"/>
  <c r="F184" i="1" s="1"/>
  <c r="D183" i="1"/>
  <c r="D187" i="1"/>
  <c r="D179" i="1"/>
  <c r="E179" i="1" s="1"/>
  <c r="F179" i="1" s="1"/>
  <c r="C228" i="1"/>
  <c r="C227" i="1"/>
  <c r="I220" i="1"/>
  <c r="H222" i="1"/>
  <c r="G222" i="1"/>
  <c r="G221" i="1"/>
  <c r="H219" i="1"/>
  <c r="G219" i="1"/>
  <c r="G218" i="1"/>
  <c r="C226" i="1"/>
  <c r="E224" i="1"/>
  <c r="D224" i="1"/>
  <c r="C224" i="1"/>
  <c r="B224" i="1"/>
  <c r="A224" i="1"/>
  <c r="E219" i="1"/>
  <c r="E220" i="1"/>
  <c r="E221" i="1"/>
  <c r="E222" i="1"/>
  <c r="E223" i="1"/>
  <c r="D219" i="1"/>
  <c r="D220" i="1"/>
  <c r="D221" i="1"/>
  <c r="D222" i="1"/>
  <c r="D223" i="1"/>
  <c r="C219" i="1"/>
  <c r="C220" i="1"/>
  <c r="C221" i="1"/>
  <c r="C222" i="1"/>
  <c r="C223" i="1"/>
  <c r="E218" i="1"/>
  <c r="D218" i="1"/>
  <c r="C218" i="1"/>
  <c r="C213" i="1"/>
  <c r="C212" i="1"/>
  <c r="C19" i="1"/>
  <c r="C211" i="1"/>
  <c r="C81" i="1"/>
  <c r="I202" i="1"/>
  <c r="I201" i="1"/>
  <c r="H203" i="1"/>
  <c r="G203" i="1"/>
  <c r="G202" i="1"/>
  <c r="H200" i="1"/>
  <c r="G200" i="1"/>
  <c r="G199" i="1"/>
  <c r="H197" i="1"/>
  <c r="G197" i="1"/>
  <c r="G196" i="1"/>
  <c r="H9" i="1"/>
  <c r="E209" i="1"/>
  <c r="D209" i="1"/>
  <c r="C209" i="1"/>
  <c r="B209" i="1"/>
  <c r="A209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E194" i="1"/>
  <c r="D194" i="1"/>
  <c r="C194" i="1"/>
  <c r="I184" i="1"/>
  <c r="I183" i="1"/>
  <c r="H181" i="1"/>
  <c r="F178" i="1"/>
  <c r="F180" i="1"/>
  <c r="F181" i="1"/>
  <c r="F186" i="1"/>
  <c r="E178" i="1"/>
  <c r="E180" i="1"/>
  <c r="E181" i="1"/>
  <c r="E183" i="1"/>
  <c r="F183" i="1" s="1"/>
  <c r="E186" i="1"/>
  <c r="E187" i="1"/>
  <c r="F187" i="1" s="1"/>
  <c r="J165" i="1"/>
  <c r="J164" i="1"/>
  <c r="J148" i="1"/>
  <c r="J147" i="1"/>
  <c r="H165" i="1"/>
  <c r="H162" i="1"/>
  <c r="F172" i="1"/>
  <c r="F162" i="1"/>
  <c r="F163" i="1"/>
  <c r="F164" i="1"/>
  <c r="F165" i="1"/>
  <c r="F166" i="1"/>
  <c r="F167" i="1"/>
  <c r="F168" i="1"/>
  <c r="F169" i="1"/>
  <c r="F170" i="1"/>
  <c r="E162" i="1"/>
  <c r="E163" i="1"/>
  <c r="E164" i="1"/>
  <c r="E165" i="1"/>
  <c r="E166" i="1"/>
  <c r="E167" i="1"/>
  <c r="E168" i="1"/>
  <c r="E169" i="1"/>
  <c r="E170" i="1"/>
  <c r="F161" i="1"/>
  <c r="E161" i="1"/>
  <c r="D170" i="1"/>
  <c r="D167" i="1"/>
  <c r="D166" i="1"/>
  <c r="D161" i="1"/>
  <c r="D165" i="1"/>
  <c r="D163" i="1"/>
  <c r="I146" i="1"/>
  <c r="I145" i="1"/>
  <c r="H149" i="1"/>
  <c r="H146" i="1"/>
  <c r="F156" i="1"/>
  <c r="F146" i="1"/>
  <c r="F147" i="1"/>
  <c r="F148" i="1"/>
  <c r="F149" i="1"/>
  <c r="F150" i="1"/>
  <c r="F151" i="1"/>
  <c r="F152" i="1"/>
  <c r="F153" i="1"/>
  <c r="F154" i="1"/>
  <c r="E146" i="1"/>
  <c r="E147" i="1"/>
  <c r="E148" i="1"/>
  <c r="E149" i="1"/>
  <c r="E150" i="1"/>
  <c r="E151" i="1"/>
  <c r="E152" i="1"/>
  <c r="E153" i="1"/>
  <c r="E154" i="1"/>
  <c r="F145" i="1"/>
  <c r="E145" i="1"/>
  <c r="D153" i="1"/>
  <c r="D148" i="1"/>
  <c r="C149" i="1"/>
  <c r="C148" i="1"/>
  <c r="C154" i="1"/>
  <c r="C151" i="1"/>
  <c r="C152" i="1"/>
  <c r="C150" i="1"/>
  <c r="C147" i="1"/>
  <c r="C146" i="1"/>
  <c r="C145" i="1"/>
  <c r="C133" i="1"/>
  <c r="I136" i="1"/>
  <c r="I135" i="1"/>
  <c r="H131" i="1"/>
  <c r="I132" i="1" s="1"/>
  <c r="H135" i="1" s="1"/>
  <c r="B140" i="1" s="1"/>
  <c r="F140" i="1"/>
  <c r="F131" i="1"/>
  <c r="F132" i="1"/>
  <c r="F133" i="1"/>
  <c r="F134" i="1"/>
  <c r="F135" i="1"/>
  <c r="F136" i="1"/>
  <c r="F137" i="1"/>
  <c r="F138" i="1"/>
  <c r="E131" i="1"/>
  <c r="E132" i="1"/>
  <c r="E133" i="1"/>
  <c r="E134" i="1"/>
  <c r="E135" i="1"/>
  <c r="E136" i="1"/>
  <c r="E137" i="1"/>
  <c r="E138" i="1"/>
  <c r="F130" i="1"/>
  <c r="E130" i="1"/>
  <c r="C134" i="1"/>
  <c r="D40" i="1"/>
  <c r="B125" i="1"/>
  <c r="J121" i="1"/>
  <c r="I122" i="1"/>
  <c r="I124" i="1"/>
  <c r="I125" i="1"/>
  <c r="I119" i="1"/>
  <c r="H121" i="1"/>
  <c r="H118" i="1"/>
  <c r="F125" i="1"/>
  <c r="F118" i="1"/>
  <c r="F119" i="1"/>
  <c r="F120" i="1"/>
  <c r="F121" i="1"/>
  <c r="F122" i="1"/>
  <c r="F123" i="1"/>
  <c r="F117" i="1"/>
  <c r="E118" i="1"/>
  <c r="E119" i="1"/>
  <c r="E120" i="1"/>
  <c r="E121" i="1"/>
  <c r="E122" i="1"/>
  <c r="E123" i="1"/>
  <c r="E117" i="1"/>
  <c r="D121" i="1"/>
  <c r="D120" i="1"/>
  <c r="D118" i="1"/>
  <c r="C121" i="1"/>
  <c r="C117" i="1"/>
  <c r="E331" i="1" l="1"/>
  <c r="F331" i="1" s="1"/>
  <c r="F336" i="1"/>
  <c r="I150" i="1"/>
  <c r="I152" i="1" s="1"/>
  <c r="J150" i="1" s="1"/>
  <c r="B156" i="1" s="1"/>
  <c r="I163" i="1"/>
  <c r="I166" i="1" s="1"/>
  <c r="J167" i="1" s="1"/>
  <c r="B172" i="1" s="1"/>
  <c r="I179" i="1"/>
  <c r="I181" i="1" s="1"/>
  <c r="I186" i="1" s="1"/>
  <c r="B189" i="1" s="1"/>
  <c r="C112" i="1" l="1"/>
  <c r="C111" i="1"/>
  <c r="H106" i="1"/>
  <c r="H93" i="1"/>
  <c r="G109" i="1"/>
  <c r="G108" i="1"/>
  <c r="G107" i="1"/>
  <c r="G105" i="1"/>
  <c r="G92" i="1"/>
  <c r="G104" i="1"/>
  <c r="G91" i="1"/>
  <c r="G103" i="1"/>
  <c r="G90" i="1"/>
  <c r="C110" i="1"/>
  <c r="C96" i="1"/>
  <c r="E108" i="1"/>
  <c r="D108" i="1"/>
  <c r="C108" i="1"/>
  <c r="B108" i="1"/>
  <c r="A108" i="1"/>
  <c r="E104" i="1"/>
  <c r="E105" i="1"/>
  <c r="E106" i="1"/>
  <c r="E107" i="1"/>
  <c r="D104" i="1"/>
  <c r="D105" i="1"/>
  <c r="D106" i="1"/>
  <c r="D107" i="1"/>
  <c r="C104" i="1"/>
  <c r="C105" i="1"/>
  <c r="C106" i="1"/>
  <c r="C107" i="1"/>
  <c r="E103" i="1"/>
  <c r="D103" i="1"/>
  <c r="C103" i="1"/>
  <c r="C82" i="1"/>
  <c r="C83" i="1" s="1"/>
  <c r="C98" i="1"/>
  <c r="C97" i="1"/>
  <c r="G96" i="1"/>
  <c r="G95" i="1"/>
  <c r="G94" i="1"/>
  <c r="G71" i="1"/>
  <c r="G70" i="1"/>
  <c r="E94" i="1"/>
  <c r="D94" i="1"/>
  <c r="C94" i="1"/>
  <c r="B94" i="1"/>
  <c r="A94" i="1"/>
  <c r="E90" i="1"/>
  <c r="E91" i="1"/>
  <c r="E92" i="1"/>
  <c r="E93" i="1"/>
  <c r="D90" i="1"/>
  <c r="D91" i="1"/>
  <c r="D92" i="1"/>
  <c r="D93" i="1"/>
  <c r="C90" i="1"/>
  <c r="C91" i="1"/>
  <c r="C92" i="1"/>
  <c r="C93" i="1"/>
  <c r="E89" i="1"/>
  <c r="D89" i="1"/>
  <c r="C89" i="1"/>
  <c r="H73" i="1" l="1"/>
  <c r="G76" i="1"/>
  <c r="G75" i="1"/>
  <c r="G74" i="1"/>
  <c r="G72" i="1"/>
  <c r="E78" i="1"/>
  <c r="D78" i="1"/>
  <c r="C78" i="1"/>
  <c r="B78" i="1"/>
  <c r="A78" i="1"/>
  <c r="E69" i="1"/>
  <c r="E70" i="1"/>
  <c r="E71" i="1"/>
  <c r="E72" i="1"/>
  <c r="E73" i="1"/>
  <c r="E74" i="1"/>
  <c r="E75" i="1"/>
  <c r="E76" i="1"/>
  <c r="E77" i="1"/>
  <c r="E68" i="1"/>
  <c r="D69" i="1"/>
  <c r="D70" i="1"/>
  <c r="D71" i="1"/>
  <c r="D72" i="1"/>
  <c r="D73" i="1"/>
  <c r="D74" i="1"/>
  <c r="D75" i="1"/>
  <c r="D76" i="1"/>
  <c r="D77" i="1"/>
  <c r="D68" i="1"/>
  <c r="C69" i="1"/>
  <c r="C70" i="1"/>
  <c r="C71" i="1"/>
  <c r="C72" i="1"/>
  <c r="C73" i="1"/>
  <c r="C74" i="1"/>
  <c r="C75" i="1"/>
  <c r="C76" i="1"/>
  <c r="C77" i="1"/>
  <c r="C68" i="1"/>
  <c r="C63" i="1"/>
  <c r="C62" i="1"/>
  <c r="H55" i="1"/>
  <c r="G58" i="1"/>
  <c r="G57" i="1"/>
  <c r="G56" i="1"/>
  <c r="G54" i="1"/>
  <c r="G53" i="1"/>
  <c r="G52" i="1"/>
  <c r="H11" i="1"/>
  <c r="H10" i="1"/>
  <c r="C61" i="1"/>
  <c r="E59" i="1"/>
  <c r="D59" i="1"/>
  <c r="C59" i="1"/>
  <c r="B59" i="1"/>
  <c r="A59" i="1"/>
  <c r="E50" i="1"/>
  <c r="E51" i="1"/>
  <c r="E52" i="1"/>
  <c r="E53" i="1"/>
  <c r="E54" i="1"/>
  <c r="E55" i="1"/>
  <c r="E56" i="1"/>
  <c r="E57" i="1"/>
  <c r="E58" i="1"/>
  <c r="E49" i="1"/>
  <c r="D50" i="1"/>
  <c r="D51" i="1"/>
  <c r="D52" i="1"/>
  <c r="D53" i="1"/>
  <c r="D54" i="1"/>
  <c r="D55" i="1"/>
  <c r="D56" i="1"/>
  <c r="D57" i="1"/>
  <c r="D58" i="1"/>
  <c r="D49" i="1"/>
  <c r="C50" i="1"/>
  <c r="C51" i="1"/>
  <c r="C52" i="1"/>
  <c r="C53" i="1"/>
  <c r="C54" i="1"/>
  <c r="C55" i="1"/>
  <c r="C56" i="1"/>
  <c r="C57" i="1"/>
  <c r="C58" i="1"/>
  <c r="C49" i="1"/>
  <c r="C20" i="1"/>
  <c r="I12" i="1"/>
  <c r="H15" i="1"/>
  <c r="H14" i="1"/>
  <c r="H13" i="1"/>
  <c r="C18" i="1"/>
  <c r="C6" i="1"/>
  <c r="D41" i="1"/>
  <c r="F36" i="1"/>
  <c r="F29" i="1"/>
  <c r="F30" i="1"/>
  <c r="F31" i="1"/>
  <c r="F32" i="1"/>
  <c r="F33" i="1"/>
  <c r="F34" i="1"/>
  <c r="F35" i="1"/>
  <c r="F28" i="1"/>
  <c r="E29" i="1"/>
  <c r="E30" i="1"/>
  <c r="E31" i="1"/>
  <c r="E32" i="1"/>
  <c r="E33" i="1"/>
  <c r="E34" i="1"/>
  <c r="E35" i="1"/>
  <c r="E28" i="1"/>
  <c r="E16" i="1"/>
  <c r="D16" i="1"/>
  <c r="E7" i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6" i="1"/>
  <c r="C16" i="1"/>
  <c r="B16" i="1"/>
  <c r="A1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<sst xmlns="http://schemas.openxmlformats.org/spreadsheetml/2006/main" count="169" uniqueCount="48">
  <si>
    <t>Question 1</t>
  </si>
  <si>
    <t>price (in rupees),x</t>
  </si>
  <si>
    <t>Demand (in kg),y</t>
  </si>
  <si>
    <t>xy</t>
  </si>
  <si>
    <t>x^2</t>
  </si>
  <si>
    <t>y^2</t>
  </si>
  <si>
    <t>Karl Pearson's Coefficient of correlation</t>
  </si>
  <si>
    <t>Spearman's Rank Correlation coeffient</t>
  </si>
  <si>
    <t>Question 2</t>
  </si>
  <si>
    <t>x</t>
  </si>
  <si>
    <t>y</t>
  </si>
  <si>
    <t>Rx</t>
  </si>
  <si>
    <t>Ry</t>
  </si>
  <si>
    <t>d=Rx-Ry</t>
  </si>
  <si>
    <t>d^2</t>
  </si>
  <si>
    <t>NOMINATOR</t>
  </si>
  <si>
    <t>DENOMINATOR</t>
  </si>
  <si>
    <t>DIVISION</t>
  </si>
  <si>
    <t>Question 3</t>
  </si>
  <si>
    <t>math (x)</t>
  </si>
  <si>
    <t>science (y)</t>
  </si>
  <si>
    <t>Nominator</t>
  </si>
  <si>
    <t>Denominator</t>
  </si>
  <si>
    <t>Division</t>
  </si>
  <si>
    <t>Correlation</t>
  </si>
  <si>
    <t>Question 4</t>
  </si>
  <si>
    <t>IQ (X)</t>
  </si>
  <si>
    <t>Rock (Y)</t>
  </si>
  <si>
    <t>Question 5</t>
  </si>
  <si>
    <t xml:space="preserve"> (X)</t>
  </si>
  <si>
    <t xml:space="preserve"> (Y)</t>
  </si>
  <si>
    <t>correlation</t>
  </si>
  <si>
    <t xml:space="preserve">Question 6 </t>
  </si>
  <si>
    <t>Question 7</t>
  </si>
  <si>
    <t>Question 8</t>
  </si>
  <si>
    <t>Question 9</t>
  </si>
  <si>
    <t>Question 10</t>
  </si>
  <si>
    <t>Question 11</t>
  </si>
  <si>
    <t>Question 12</t>
  </si>
  <si>
    <t>XY</t>
  </si>
  <si>
    <t>Question 13</t>
  </si>
  <si>
    <t>Question 14</t>
  </si>
  <si>
    <t>Question 15</t>
  </si>
  <si>
    <t>Question 16</t>
  </si>
  <si>
    <t>Question 17</t>
  </si>
  <si>
    <t>Question 18</t>
  </si>
  <si>
    <t>9..5</t>
  </si>
  <si>
    <t>Question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</si>
</sst>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2" xfId="0" applyFill="1" applyBorder="1"/>
    <xf numFmtId="0" fontId="0" fillId="8" borderId="0" xfId="0" applyFill="1"/>
    <xf numFmtId="0" fontId="0" fillId="9" borderId="1" xfId="0" applyFill="1" applyBorder="1"/>
    <xf numFmtId="0" fontId="0" fillId="8" borderId="0" xfId="0" applyFill="1" applyBorder="1"/>
    <xf numFmtId="0" fontId="0" fillId="10" borderId="1" xfId="0" applyFill="1" applyBorder="1"/>
    <xf numFmtId="16" fontId="0" fillId="0" borderId="1" xfId="0" applyNumberFormat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3CE1-43F6-4540-9580-69B4AC50306A}">
  <dimension ref="A1:J337"/>
  <sheetViews>
    <sheetView tabSelected="1" topLeftCell="A320" workbookViewId="0">
      <selection activeCell="H322" sqref="H322"/>
    </sheetView>
  </sheetViews>
  <sheetFormatPr defaultRowHeight="15" x14ac:dyDescent="0.25"/>
  <cols>
    <col min="1" max="1" width="18.140625" customWidth="1"/>
    <col min="2" max="2" width="17.5703125" customWidth="1"/>
    <col min="3" max="3" width="10.7109375" bestFit="1" customWidth="1"/>
    <col min="8" max="8" width="10" bestFit="1" customWidth="1"/>
    <col min="9" max="9" width="11" bestFit="1" customWidth="1"/>
    <col min="13" max="13" width="11" bestFit="1" customWidth="1"/>
  </cols>
  <sheetData>
    <row r="1" spans="1:9" x14ac:dyDescent="0.25">
      <c r="A1" s="13" t="s">
        <v>6</v>
      </c>
      <c r="B1" s="13"/>
    </row>
    <row r="3" spans="1:9" x14ac:dyDescent="0.25">
      <c r="A3" t="s">
        <v>0</v>
      </c>
    </row>
    <row r="5" spans="1: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9" x14ac:dyDescent="0.25">
      <c r="A6" s="2">
        <v>11</v>
      </c>
      <c r="B6" s="2">
        <v>30</v>
      </c>
      <c r="C6" s="2">
        <f>A6*B6</f>
        <v>330</v>
      </c>
      <c r="D6" s="2">
        <f>A6*A6</f>
        <v>121</v>
      </c>
      <c r="E6" s="2">
        <f>B6*B6</f>
        <v>900</v>
      </c>
    </row>
    <row r="7" spans="1:9" x14ac:dyDescent="0.25">
      <c r="A7" s="2">
        <v>12</v>
      </c>
      <c r="B7" s="2">
        <v>29</v>
      </c>
      <c r="C7" s="2">
        <f t="shared" ref="C7:C15" si="0">A7*B7</f>
        <v>348</v>
      </c>
      <c r="D7" s="2">
        <f t="shared" ref="D7:D15" si="1">A7*A7</f>
        <v>144</v>
      </c>
      <c r="E7" s="2">
        <f t="shared" ref="E7:E15" si="2">B7*B7</f>
        <v>841</v>
      </c>
    </row>
    <row r="8" spans="1:9" x14ac:dyDescent="0.25">
      <c r="A8" s="2">
        <v>13</v>
      </c>
      <c r="B8" s="2">
        <v>29</v>
      </c>
      <c r="C8" s="2">
        <f t="shared" si="0"/>
        <v>377</v>
      </c>
      <c r="D8" s="2">
        <f t="shared" si="1"/>
        <v>169</v>
      </c>
      <c r="E8" s="2">
        <f t="shared" si="2"/>
        <v>841</v>
      </c>
    </row>
    <row r="9" spans="1:9" x14ac:dyDescent="0.25">
      <c r="A9" s="2">
        <v>14</v>
      </c>
      <c r="B9" s="2">
        <v>25</v>
      </c>
      <c r="C9" s="2">
        <f t="shared" si="0"/>
        <v>350</v>
      </c>
      <c r="D9" s="2">
        <f t="shared" si="1"/>
        <v>196</v>
      </c>
      <c r="E9" s="2">
        <f t="shared" si="2"/>
        <v>625</v>
      </c>
      <c r="H9">
        <f>10*2485</f>
        <v>24850</v>
      </c>
    </row>
    <row r="10" spans="1:9" x14ac:dyDescent="0.25">
      <c r="A10" s="2">
        <v>15</v>
      </c>
      <c r="B10" s="2">
        <v>24</v>
      </c>
      <c r="C10" s="2">
        <f t="shared" si="0"/>
        <v>360</v>
      </c>
      <c r="D10" s="2">
        <f t="shared" si="1"/>
        <v>225</v>
      </c>
      <c r="E10" s="2">
        <f t="shared" si="2"/>
        <v>576</v>
      </c>
      <c r="H10">
        <f>155*155</f>
        <v>24025</v>
      </c>
    </row>
    <row r="11" spans="1:9" x14ac:dyDescent="0.25">
      <c r="A11" s="2">
        <v>16</v>
      </c>
      <c r="B11" s="2">
        <v>24</v>
      </c>
      <c r="C11" s="2">
        <f t="shared" si="0"/>
        <v>384</v>
      </c>
      <c r="D11" s="2">
        <f t="shared" si="1"/>
        <v>256</v>
      </c>
      <c r="E11" s="2">
        <f t="shared" si="2"/>
        <v>576</v>
      </c>
      <c r="H11">
        <f>H9-H10</f>
        <v>825</v>
      </c>
    </row>
    <row r="12" spans="1:9" x14ac:dyDescent="0.25">
      <c r="A12" s="2">
        <v>17</v>
      </c>
      <c r="B12" s="2">
        <v>24</v>
      </c>
      <c r="C12" s="2">
        <f t="shared" si="0"/>
        <v>408</v>
      </c>
      <c r="D12" s="2">
        <f t="shared" si="1"/>
        <v>289</v>
      </c>
      <c r="E12" s="2">
        <f t="shared" si="2"/>
        <v>576</v>
      </c>
      <c r="I12">
        <f>H11*H15</f>
        <v>1756425</v>
      </c>
    </row>
    <row r="13" spans="1:9" x14ac:dyDescent="0.25">
      <c r="A13" s="2">
        <v>18</v>
      </c>
      <c r="B13" s="2">
        <v>21</v>
      </c>
      <c r="C13" s="2">
        <f t="shared" si="0"/>
        <v>378</v>
      </c>
      <c r="D13" s="2">
        <f t="shared" si="1"/>
        <v>324</v>
      </c>
      <c r="E13" s="2">
        <f t="shared" si="2"/>
        <v>441</v>
      </c>
      <c r="H13">
        <f>10*5925</f>
        <v>59250</v>
      </c>
    </row>
    <row r="14" spans="1:9" x14ac:dyDescent="0.25">
      <c r="A14" s="2">
        <v>19</v>
      </c>
      <c r="B14" s="2">
        <v>18</v>
      </c>
      <c r="C14" s="2">
        <f t="shared" si="0"/>
        <v>342</v>
      </c>
      <c r="D14" s="2">
        <f t="shared" si="1"/>
        <v>361</v>
      </c>
      <c r="E14" s="2">
        <f t="shared" si="2"/>
        <v>324</v>
      </c>
      <c r="H14">
        <f>239*239</f>
        <v>57121</v>
      </c>
    </row>
    <row r="15" spans="1:9" x14ac:dyDescent="0.25">
      <c r="A15" s="2">
        <v>20</v>
      </c>
      <c r="B15" s="2">
        <v>15</v>
      </c>
      <c r="C15" s="2">
        <f t="shared" si="0"/>
        <v>300</v>
      </c>
      <c r="D15" s="2">
        <f t="shared" si="1"/>
        <v>400</v>
      </c>
      <c r="E15" s="2">
        <f t="shared" si="2"/>
        <v>225</v>
      </c>
      <c r="H15">
        <f>H13-H14</f>
        <v>2129</v>
      </c>
    </row>
    <row r="16" spans="1:9" x14ac:dyDescent="0.25">
      <c r="A16" s="3">
        <f>SUM(A6:A15)</f>
        <v>155</v>
      </c>
      <c r="B16" s="3">
        <f>SUM(B6:B15)</f>
        <v>239</v>
      </c>
      <c r="C16" s="3">
        <f>SUM(C6:C15)</f>
        <v>3577</v>
      </c>
      <c r="D16" s="3">
        <f>SUM(D6:D15)</f>
        <v>2485</v>
      </c>
      <c r="E16" s="3">
        <f>SUM(E6:E15)</f>
        <v>5925</v>
      </c>
    </row>
    <row r="17" spans="1:6" x14ac:dyDescent="0.25">
      <c r="A17" s="4"/>
      <c r="B17" s="4"/>
      <c r="C17" s="2"/>
      <c r="D17" s="2"/>
      <c r="E17" s="2"/>
    </row>
    <row r="18" spans="1:6" x14ac:dyDescent="0.25">
      <c r="A18" s="2"/>
      <c r="B18" s="2" t="s">
        <v>15</v>
      </c>
      <c r="C18" s="2">
        <f>10*3577-155*239</f>
        <v>-1275</v>
      </c>
      <c r="D18" s="2"/>
      <c r="E18" s="2"/>
    </row>
    <row r="19" spans="1:6" x14ac:dyDescent="0.25">
      <c r="A19" s="2"/>
      <c r="B19" s="2" t="s">
        <v>16</v>
      </c>
      <c r="C19" s="2">
        <f>SQRT(I12)</f>
        <v>1325.3018524094803</v>
      </c>
      <c r="D19" s="2"/>
      <c r="E19" s="2"/>
    </row>
    <row r="20" spans="1:6" x14ac:dyDescent="0.25">
      <c r="A20" s="2"/>
      <c r="B20" s="2" t="s">
        <v>17</v>
      </c>
      <c r="C20" s="2">
        <f>C18/C19</f>
        <v>-0.96204498445540654</v>
      </c>
      <c r="D20" s="2"/>
      <c r="E20" s="2"/>
    </row>
    <row r="21" spans="1:6" x14ac:dyDescent="0.25">
      <c r="A21" s="2"/>
      <c r="B21" s="2"/>
      <c r="C21" s="2"/>
      <c r="D21" s="2"/>
      <c r="E21" s="2"/>
    </row>
    <row r="23" spans="1:6" x14ac:dyDescent="0.25">
      <c r="A23" s="13" t="s">
        <v>7</v>
      </c>
      <c r="B23" s="13"/>
    </row>
    <row r="25" spans="1:6" x14ac:dyDescent="0.25">
      <c r="A25" t="s">
        <v>8</v>
      </c>
    </row>
    <row r="27" spans="1:6" x14ac:dyDescent="0.25">
      <c r="A27" s="1" t="s">
        <v>9</v>
      </c>
      <c r="B27" s="1" t="s">
        <v>10</v>
      </c>
      <c r="C27" s="1" t="s">
        <v>11</v>
      </c>
      <c r="D27" s="1" t="s">
        <v>12</v>
      </c>
      <c r="E27" s="1" t="s">
        <v>13</v>
      </c>
      <c r="F27" s="1" t="s">
        <v>14</v>
      </c>
    </row>
    <row r="28" spans="1:6" x14ac:dyDescent="0.25">
      <c r="A28" s="2">
        <v>8</v>
      </c>
      <c r="B28" s="2">
        <v>101</v>
      </c>
      <c r="C28" s="2">
        <v>6</v>
      </c>
      <c r="D28" s="2">
        <v>3</v>
      </c>
      <c r="E28" s="2">
        <f>C28-D28</f>
        <v>3</v>
      </c>
      <c r="F28" s="2">
        <f>E28*E28</f>
        <v>9</v>
      </c>
    </row>
    <row r="29" spans="1:6" x14ac:dyDescent="0.25">
      <c r="A29" s="2">
        <v>7</v>
      </c>
      <c r="B29" s="2">
        <v>98</v>
      </c>
      <c r="C29" s="2">
        <v>7</v>
      </c>
      <c r="D29" s="2">
        <v>4</v>
      </c>
      <c r="E29" s="2">
        <f t="shared" ref="E29:E35" si="3">C29-D29</f>
        <v>3</v>
      </c>
      <c r="F29" s="2">
        <f t="shared" ref="F29:F35" si="4">E29*E29</f>
        <v>9</v>
      </c>
    </row>
    <row r="30" spans="1:6" x14ac:dyDescent="0.25">
      <c r="A30" s="2">
        <v>11</v>
      </c>
      <c r="B30" s="2">
        <v>96</v>
      </c>
      <c r="C30" s="2">
        <v>4</v>
      </c>
      <c r="D30" s="2">
        <v>6</v>
      </c>
      <c r="E30" s="2">
        <f t="shared" si="3"/>
        <v>-2</v>
      </c>
      <c r="F30" s="2">
        <f t="shared" si="4"/>
        <v>4</v>
      </c>
    </row>
    <row r="31" spans="1:6" x14ac:dyDescent="0.25">
      <c r="A31" s="2">
        <v>10</v>
      </c>
      <c r="B31" s="2">
        <v>105</v>
      </c>
      <c r="C31" s="2">
        <v>5</v>
      </c>
      <c r="D31" s="2">
        <v>2</v>
      </c>
      <c r="E31" s="2">
        <f t="shared" si="3"/>
        <v>3</v>
      </c>
      <c r="F31" s="2">
        <f t="shared" si="4"/>
        <v>9</v>
      </c>
    </row>
    <row r="32" spans="1:6" x14ac:dyDescent="0.25">
      <c r="A32" s="2">
        <v>19</v>
      </c>
      <c r="B32" s="2">
        <v>110</v>
      </c>
      <c r="C32" s="2">
        <v>1</v>
      </c>
      <c r="D32" s="2">
        <v>1</v>
      </c>
      <c r="E32" s="2">
        <f t="shared" si="3"/>
        <v>0</v>
      </c>
      <c r="F32" s="2">
        <f t="shared" si="4"/>
        <v>0</v>
      </c>
    </row>
    <row r="33" spans="1:6" x14ac:dyDescent="0.25">
      <c r="A33" s="2">
        <v>14</v>
      </c>
      <c r="B33" s="2">
        <v>97</v>
      </c>
      <c r="C33" s="2">
        <v>2</v>
      </c>
      <c r="D33" s="2">
        <v>5</v>
      </c>
      <c r="E33" s="2">
        <f t="shared" si="3"/>
        <v>-3</v>
      </c>
      <c r="F33" s="2">
        <f t="shared" si="4"/>
        <v>9</v>
      </c>
    </row>
    <row r="34" spans="1:6" x14ac:dyDescent="0.25">
      <c r="A34" s="2">
        <v>6</v>
      </c>
      <c r="B34" s="2">
        <v>11</v>
      </c>
      <c r="C34" s="2">
        <v>8</v>
      </c>
      <c r="D34" s="2">
        <v>8</v>
      </c>
      <c r="E34" s="2">
        <f t="shared" si="3"/>
        <v>0</v>
      </c>
      <c r="F34" s="2">
        <f t="shared" si="4"/>
        <v>0</v>
      </c>
    </row>
    <row r="35" spans="1:6" x14ac:dyDescent="0.25">
      <c r="A35" s="2">
        <v>13</v>
      </c>
      <c r="B35" s="2">
        <v>50</v>
      </c>
      <c r="C35" s="2">
        <v>3</v>
      </c>
      <c r="D35" s="2">
        <v>7</v>
      </c>
      <c r="E35" s="2">
        <f t="shared" si="3"/>
        <v>-4</v>
      </c>
      <c r="F35" s="2">
        <f t="shared" si="4"/>
        <v>16</v>
      </c>
    </row>
    <row r="36" spans="1:6" x14ac:dyDescent="0.25">
      <c r="A36" s="2"/>
      <c r="B36" s="2"/>
      <c r="C36" s="2"/>
      <c r="D36" s="2"/>
      <c r="E36" s="2"/>
      <c r="F36" s="3">
        <f>SUM(F28:F35)</f>
        <v>56</v>
      </c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>
        <f>6*56</f>
        <v>336</v>
      </c>
      <c r="D38" s="2"/>
      <c r="E38" s="2"/>
      <c r="F38" s="2"/>
    </row>
    <row r="39" spans="1:6" x14ac:dyDescent="0.25">
      <c r="A39" s="2"/>
      <c r="B39" s="2"/>
      <c r="C39" s="2">
        <f>8*64-1</f>
        <v>511</v>
      </c>
      <c r="D39" s="2"/>
      <c r="E39" s="2"/>
      <c r="F39" s="2"/>
    </row>
    <row r="40" spans="1:6" x14ac:dyDescent="0.25">
      <c r="A40" s="2"/>
      <c r="B40" s="2"/>
      <c r="C40" s="2"/>
      <c r="D40" s="2">
        <f>C38/C39</f>
        <v>0.65753424657534243</v>
      </c>
      <c r="E40" s="2"/>
      <c r="F40" s="2"/>
    </row>
    <row r="41" spans="1:6" x14ac:dyDescent="0.25">
      <c r="A41" s="2"/>
      <c r="B41" s="2"/>
      <c r="C41" s="2"/>
      <c r="D41" s="2">
        <f>1-D40</f>
        <v>0.34246575342465757</v>
      </c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6" spans="1:6" x14ac:dyDescent="0.25">
      <c r="A46" t="s">
        <v>18</v>
      </c>
    </row>
    <row r="48" spans="1:6" x14ac:dyDescent="0.25">
      <c r="A48" s="1" t="s">
        <v>19</v>
      </c>
      <c r="B48" s="1" t="s">
        <v>20</v>
      </c>
      <c r="C48" s="1" t="s">
        <v>3</v>
      </c>
      <c r="D48" s="1" t="s">
        <v>4</v>
      </c>
      <c r="E48" s="1" t="s">
        <v>5</v>
      </c>
    </row>
    <row r="49" spans="1:8" x14ac:dyDescent="0.25">
      <c r="A49" s="2">
        <v>70</v>
      </c>
      <c r="B49" s="2">
        <v>90</v>
      </c>
      <c r="C49" s="2">
        <f>B49*A49</f>
        <v>6300</v>
      </c>
      <c r="D49" s="2">
        <f>A49*A49</f>
        <v>4900</v>
      </c>
      <c r="E49" s="2">
        <f>B49*B49</f>
        <v>8100</v>
      </c>
    </row>
    <row r="50" spans="1:8" x14ac:dyDescent="0.25">
      <c r="A50" s="2">
        <v>78</v>
      </c>
      <c r="B50" s="2">
        <v>94</v>
      </c>
      <c r="C50" s="2">
        <f t="shared" ref="C50:C58" si="5">B50*A50</f>
        <v>7332</v>
      </c>
      <c r="D50" s="2">
        <f t="shared" ref="D50:D58" si="6">A50*A50</f>
        <v>6084</v>
      </c>
      <c r="E50" s="2">
        <f t="shared" ref="E50:E58" si="7">B50*B50</f>
        <v>8836</v>
      </c>
    </row>
    <row r="51" spans="1:8" x14ac:dyDescent="0.25">
      <c r="A51" s="2">
        <v>90</v>
      </c>
      <c r="B51" s="2">
        <v>79</v>
      </c>
      <c r="C51" s="2">
        <f t="shared" si="5"/>
        <v>7110</v>
      </c>
      <c r="D51" s="2">
        <f t="shared" si="6"/>
        <v>8100</v>
      </c>
      <c r="E51" s="2">
        <f t="shared" si="7"/>
        <v>6241</v>
      </c>
    </row>
    <row r="52" spans="1:8" x14ac:dyDescent="0.25">
      <c r="A52" s="2">
        <v>87</v>
      </c>
      <c r="B52" s="2">
        <v>86</v>
      </c>
      <c r="C52" s="2">
        <f t="shared" si="5"/>
        <v>7482</v>
      </c>
      <c r="D52" s="2">
        <f t="shared" si="6"/>
        <v>7569</v>
      </c>
      <c r="E52" s="2">
        <f t="shared" si="7"/>
        <v>7396</v>
      </c>
      <c r="G52">
        <f>10*68976</f>
        <v>689760</v>
      </c>
    </row>
    <row r="53" spans="1:8" x14ac:dyDescent="0.25">
      <c r="A53" s="2">
        <v>84</v>
      </c>
      <c r="B53" s="2">
        <v>84</v>
      </c>
      <c r="C53" s="2">
        <f t="shared" si="5"/>
        <v>7056</v>
      </c>
      <c r="D53" s="2">
        <f t="shared" si="6"/>
        <v>7056</v>
      </c>
      <c r="E53" s="2">
        <f t="shared" si="7"/>
        <v>7056</v>
      </c>
      <c r="G53">
        <f>A59*A59</f>
        <v>685584</v>
      </c>
    </row>
    <row r="54" spans="1:8" x14ac:dyDescent="0.25">
      <c r="A54" s="2">
        <v>86</v>
      </c>
      <c r="B54" s="2">
        <v>83</v>
      </c>
      <c r="C54" s="2">
        <f t="shared" si="5"/>
        <v>7138</v>
      </c>
      <c r="D54" s="2">
        <f t="shared" si="6"/>
        <v>7396</v>
      </c>
      <c r="E54" s="2">
        <f t="shared" si="7"/>
        <v>6889</v>
      </c>
      <c r="G54">
        <f>G52-G53</f>
        <v>4176</v>
      </c>
    </row>
    <row r="55" spans="1:8" x14ac:dyDescent="0.25">
      <c r="A55" s="2">
        <v>91</v>
      </c>
      <c r="B55" s="2">
        <v>88</v>
      </c>
      <c r="C55" s="2">
        <f t="shared" si="5"/>
        <v>8008</v>
      </c>
      <c r="D55" s="2">
        <f t="shared" si="6"/>
        <v>8281</v>
      </c>
      <c r="E55" s="2">
        <f t="shared" si="7"/>
        <v>7744</v>
      </c>
      <c r="H55">
        <f>G54*G58</f>
        <v>16123536</v>
      </c>
    </row>
    <row r="56" spans="1:8" x14ac:dyDescent="0.25">
      <c r="A56" s="2">
        <v>74</v>
      </c>
      <c r="B56" s="2">
        <v>92</v>
      </c>
      <c r="C56" s="2">
        <f t="shared" si="5"/>
        <v>6808</v>
      </c>
      <c r="D56" s="2">
        <f t="shared" si="6"/>
        <v>5476</v>
      </c>
      <c r="E56" s="2">
        <f t="shared" si="7"/>
        <v>8464</v>
      </c>
      <c r="G56">
        <f>10*72127</f>
        <v>721270</v>
      </c>
    </row>
    <row r="57" spans="1:8" x14ac:dyDescent="0.25">
      <c r="A57" s="2">
        <v>83</v>
      </c>
      <c r="B57" s="2">
        <v>76</v>
      </c>
      <c r="C57" s="2">
        <f t="shared" si="5"/>
        <v>6308</v>
      </c>
      <c r="D57" s="2">
        <f t="shared" si="6"/>
        <v>6889</v>
      </c>
      <c r="E57" s="2">
        <f t="shared" si="7"/>
        <v>5776</v>
      </c>
      <c r="G57">
        <f>847*847</f>
        <v>717409</v>
      </c>
    </row>
    <row r="58" spans="1:8" x14ac:dyDescent="0.25">
      <c r="A58" s="2">
        <v>85</v>
      </c>
      <c r="B58" s="2">
        <v>75</v>
      </c>
      <c r="C58" s="2">
        <f t="shared" si="5"/>
        <v>6375</v>
      </c>
      <c r="D58" s="2">
        <f t="shared" si="6"/>
        <v>7225</v>
      </c>
      <c r="E58" s="2">
        <f t="shared" si="7"/>
        <v>5625</v>
      </c>
      <c r="G58">
        <f>G56-G57</f>
        <v>3861</v>
      </c>
    </row>
    <row r="59" spans="1:8" x14ac:dyDescent="0.25">
      <c r="A59" s="3">
        <f>SUM(A49:A58)</f>
        <v>828</v>
      </c>
      <c r="B59" s="3">
        <f>SUM(B49:B58)</f>
        <v>847</v>
      </c>
      <c r="C59" s="3">
        <f>SUM(C49:C58)</f>
        <v>69917</v>
      </c>
      <c r="D59" s="3">
        <f>SUM(D49:D58)</f>
        <v>68976</v>
      </c>
      <c r="E59" s="3">
        <f>SUM(E49:E58)</f>
        <v>72127</v>
      </c>
    </row>
    <row r="60" spans="1:8" x14ac:dyDescent="0.25">
      <c r="A60" s="2"/>
      <c r="B60" s="2"/>
      <c r="C60" s="2"/>
      <c r="D60" s="2"/>
      <c r="E60" s="2"/>
    </row>
    <row r="61" spans="1:8" x14ac:dyDescent="0.25">
      <c r="A61" s="5" t="s">
        <v>24</v>
      </c>
      <c r="B61" s="2" t="s">
        <v>21</v>
      </c>
      <c r="C61" s="2">
        <f>10*69917-828*847</f>
        <v>-2146</v>
      </c>
      <c r="D61" s="2"/>
      <c r="E61" s="2"/>
    </row>
    <row r="62" spans="1:8" x14ac:dyDescent="0.25">
      <c r="A62" s="2"/>
      <c r="B62" s="2" t="s">
        <v>22</v>
      </c>
      <c r="C62" s="2">
        <f>SQRT(H55)</f>
        <v>4015.4123075968178</v>
      </c>
      <c r="D62" s="2"/>
      <c r="E62" s="2"/>
    </row>
    <row r="63" spans="1:8" x14ac:dyDescent="0.25">
      <c r="A63" s="2"/>
      <c r="B63" s="2" t="s">
        <v>23</v>
      </c>
      <c r="C63" s="2">
        <f>C61/C62</f>
        <v>-0.53444075865881846</v>
      </c>
      <c r="D63" s="2"/>
      <c r="E63" s="2"/>
    </row>
    <row r="65" spans="1:8" x14ac:dyDescent="0.25">
      <c r="A65" t="s">
        <v>25</v>
      </c>
    </row>
    <row r="67" spans="1:8" x14ac:dyDescent="0.25">
      <c r="A67" s="1" t="s">
        <v>26</v>
      </c>
      <c r="B67" s="1" t="s">
        <v>27</v>
      </c>
      <c r="C67" s="1" t="s">
        <v>3</v>
      </c>
      <c r="D67" s="1" t="s">
        <v>4</v>
      </c>
      <c r="E67" s="1" t="s">
        <v>5</v>
      </c>
    </row>
    <row r="68" spans="1:8" x14ac:dyDescent="0.25">
      <c r="A68" s="2">
        <v>99</v>
      </c>
      <c r="B68" s="2">
        <v>2</v>
      </c>
      <c r="C68" s="2">
        <f>A68*B68</f>
        <v>198</v>
      </c>
      <c r="D68" s="2">
        <f>A68*A68</f>
        <v>9801</v>
      </c>
      <c r="E68" s="2">
        <f>B68*B68</f>
        <v>4</v>
      </c>
    </row>
    <row r="69" spans="1:8" x14ac:dyDescent="0.25">
      <c r="A69" s="2">
        <v>120</v>
      </c>
      <c r="B69" s="2">
        <v>0</v>
      </c>
      <c r="C69" s="2">
        <f t="shared" ref="C69:C77" si="8">A69*B69</f>
        <v>0</v>
      </c>
      <c r="D69" s="2">
        <f t="shared" ref="D69:D77" si="9">A69*A69</f>
        <v>14400</v>
      </c>
      <c r="E69" s="2">
        <f t="shared" ref="E69:E77" si="10">B69*B69</f>
        <v>0</v>
      </c>
    </row>
    <row r="70" spans="1:8" x14ac:dyDescent="0.25">
      <c r="A70" s="2">
        <v>98</v>
      </c>
      <c r="B70" s="2">
        <v>25</v>
      </c>
      <c r="C70" s="2">
        <f t="shared" si="8"/>
        <v>2450</v>
      </c>
      <c r="D70" s="2">
        <f t="shared" si="9"/>
        <v>9604</v>
      </c>
      <c r="E70" s="2">
        <f t="shared" si="10"/>
        <v>625</v>
      </c>
      <c r="G70">
        <f>10*111477</f>
        <v>1114770</v>
      </c>
    </row>
    <row r="71" spans="1:8" x14ac:dyDescent="0.25">
      <c r="A71" s="2">
        <v>102</v>
      </c>
      <c r="B71" s="2">
        <v>45</v>
      </c>
      <c r="C71" s="2">
        <f t="shared" si="8"/>
        <v>4590</v>
      </c>
      <c r="D71" s="2">
        <f t="shared" si="9"/>
        <v>10404</v>
      </c>
      <c r="E71" s="2">
        <f t="shared" si="10"/>
        <v>2025</v>
      </c>
      <c r="G71">
        <f>A78*A78</f>
        <v>1100401</v>
      </c>
    </row>
    <row r="72" spans="1:8" x14ac:dyDescent="0.25">
      <c r="A72" s="2">
        <v>123</v>
      </c>
      <c r="B72" s="2">
        <v>14</v>
      </c>
      <c r="C72" s="2">
        <f t="shared" si="8"/>
        <v>1722</v>
      </c>
      <c r="D72" s="2">
        <f t="shared" si="9"/>
        <v>15129</v>
      </c>
      <c r="E72" s="2">
        <f t="shared" si="10"/>
        <v>196</v>
      </c>
      <c r="G72">
        <f>G70-G71</f>
        <v>14369</v>
      </c>
    </row>
    <row r="73" spans="1:8" x14ac:dyDescent="0.25">
      <c r="A73" s="2">
        <v>105</v>
      </c>
      <c r="B73" s="2">
        <v>20</v>
      </c>
      <c r="C73" s="2">
        <f t="shared" si="8"/>
        <v>2100</v>
      </c>
      <c r="D73" s="2">
        <f t="shared" si="9"/>
        <v>11025</v>
      </c>
      <c r="E73" s="2">
        <f t="shared" si="10"/>
        <v>400</v>
      </c>
      <c r="H73">
        <f>G72*G76</f>
        <v>227087676</v>
      </c>
    </row>
    <row r="74" spans="1:8" x14ac:dyDescent="0.25">
      <c r="A74" s="2">
        <v>85</v>
      </c>
      <c r="B74" s="2">
        <v>15</v>
      </c>
      <c r="C74" s="2">
        <f t="shared" si="8"/>
        <v>1275</v>
      </c>
      <c r="D74" s="2">
        <f t="shared" si="9"/>
        <v>7225</v>
      </c>
      <c r="E74" s="2">
        <f t="shared" si="10"/>
        <v>225</v>
      </c>
      <c r="G74">
        <f>10*E78</f>
        <v>43360</v>
      </c>
    </row>
    <row r="75" spans="1:8" x14ac:dyDescent="0.25">
      <c r="A75" s="2">
        <v>110</v>
      </c>
      <c r="B75" s="2">
        <v>19</v>
      </c>
      <c r="C75" s="2">
        <f t="shared" si="8"/>
        <v>2090</v>
      </c>
      <c r="D75" s="2">
        <f t="shared" si="9"/>
        <v>12100</v>
      </c>
      <c r="E75" s="2">
        <f t="shared" si="10"/>
        <v>361</v>
      </c>
      <c r="G75">
        <f>B78*B78</f>
        <v>27556</v>
      </c>
    </row>
    <row r="76" spans="1:8" x14ac:dyDescent="0.25">
      <c r="A76" s="2">
        <v>117</v>
      </c>
      <c r="B76" s="2">
        <v>22</v>
      </c>
      <c r="C76" s="2">
        <f t="shared" si="8"/>
        <v>2574</v>
      </c>
      <c r="D76" s="2">
        <f t="shared" si="9"/>
        <v>13689</v>
      </c>
      <c r="E76" s="2">
        <f t="shared" si="10"/>
        <v>484</v>
      </c>
      <c r="G76">
        <f>G74-G75</f>
        <v>15804</v>
      </c>
    </row>
    <row r="77" spans="1:8" x14ac:dyDescent="0.25">
      <c r="A77" s="2">
        <v>90</v>
      </c>
      <c r="B77" s="2">
        <v>4</v>
      </c>
      <c r="C77" s="2">
        <f t="shared" si="8"/>
        <v>360</v>
      </c>
      <c r="D77" s="2">
        <f t="shared" si="9"/>
        <v>8100</v>
      </c>
      <c r="E77" s="2">
        <f t="shared" si="10"/>
        <v>16</v>
      </c>
    </row>
    <row r="78" spans="1:8" x14ac:dyDescent="0.25">
      <c r="A78" s="3">
        <f>SUM(A68:A77)</f>
        <v>1049</v>
      </c>
      <c r="B78" s="3">
        <f>SUM(B68:B77)</f>
        <v>166</v>
      </c>
      <c r="C78" s="3">
        <f>SUM(C68:C77)</f>
        <v>17359</v>
      </c>
      <c r="D78" s="3">
        <f>SUM(D68:D77)</f>
        <v>111477</v>
      </c>
      <c r="E78" s="3">
        <f>SUM(E68:E77)</f>
        <v>4336</v>
      </c>
    </row>
    <row r="79" spans="1:8" x14ac:dyDescent="0.25">
      <c r="A79" s="2"/>
      <c r="B79" s="2"/>
      <c r="C79" s="2"/>
      <c r="D79" s="2"/>
      <c r="E79" s="2"/>
    </row>
    <row r="80" spans="1:8" x14ac:dyDescent="0.25">
      <c r="A80" s="2"/>
      <c r="B80" s="2"/>
      <c r="C80" s="2"/>
      <c r="D80" s="2"/>
      <c r="E80" s="2"/>
    </row>
    <row r="81" spans="1:8" x14ac:dyDescent="0.25">
      <c r="A81" s="6" t="s">
        <v>24</v>
      </c>
      <c r="B81" s="2" t="s">
        <v>21</v>
      </c>
      <c r="C81" s="2">
        <f>10*17359-1049*166</f>
        <v>-544</v>
      </c>
      <c r="D81" s="2"/>
      <c r="E81" s="2"/>
    </row>
    <row r="82" spans="1:8" x14ac:dyDescent="0.25">
      <c r="A82" s="2"/>
      <c r="B82" s="2" t="s">
        <v>22</v>
      </c>
      <c r="C82" s="2">
        <f>SQRT(H73)</f>
        <v>15069.42852267464</v>
      </c>
      <c r="D82" s="2"/>
      <c r="E82" s="2"/>
    </row>
    <row r="83" spans="1:8" x14ac:dyDescent="0.25">
      <c r="A83" s="2"/>
      <c r="B83" s="2" t="s">
        <v>23</v>
      </c>
      <c r="C83" s="2">
        <f>C81/C82</f>
        <v>-3.6099577311870523E-2</v>
      </c>
      <c r="D83" s="2"/>
      <c r="E83" s="2"/>
    </row>
    <row r="86" spans="1:8" x14ac:dyDescent="0.25">
      <c r="A86" t="s">
        <v>28</v>
      </c>
    </row>
    <row r="88" spans="1:8" x14ac:dyDescent="0.25">
      <c r="A88" s="1" t="s">
        <v>29</v>
      </c>
      <c r="B88" s="1" t="s">
        <v>30</v>
      </c>
      <c r="C88" s="1" t="s">
        <v>3</v>
      </c>
      <c r="D88" s="1" t="s">
        <v>4</v>
      </c>
      <c r="E88" s="1" t="s">
        <v>5</v>
      </c>
    </row>
    <row r="89" spans="1:8" x14ac:dyDescent="0.25">
      <c r="A89" s="2">
        <v>20</v>
      </c>
      <c r="B89" s="2">
        <v>6</v>
      </c>
      <c r="C89" s="2">
        <f>A89*B89</f>
        <v>120</v>
      </c>
      <c r="D89" s="2">
        <f>A89*A89</f>
        <v>400</v>
      </c>
      <c r="E89" s="2">
        <f>B89*B89</f>
        <v>36</v>
      </c>
    </row>
    <row r="90" spans="1:8" x14ac:dyDescent="0.25">
      <c r="A90" s="2">
        <v>21</v>
      </c>
      <c r="B90" s="2">
        <v>4</v>
      </c>
      <c r="C90" s="2">
        <f t="shared" ref="C90:C93" si="11">A90*B90</f>
        <v>84</v>
      </c>
      <c r="D90" s="2">
        <f t="shared" ref="D90:D93" si="12">A90*A90</f>
        <v>441</v>
      </c>
      <c r="E90" s="2">
        <f t="shared" ref="E90:E93" si="13">B90*B90</f>
        <v>16</v>
      </c>
      <c r="G90">
        <f>5*2430</f>
        <v>12150</v>
      </c>
    </row>
    <row r="91" spans="1:8" x14ac:dyDescent="0.25">
      <c r="A91" s="2">
        <v>22</v>
      </c>
      <c r="B91" s="2">
        <v>5</v>
      </c>
      <c r="C91" s="2">
        <f t="shared" si="11"/>
        <v>110</v>
      </c>
      <c r="D91" s="2">
        <f t="shared" si="12"/>
        <v>484</v>
      </c>
      <c r="E91" s="2">
        <f t="shared" si="13"/>
        <v>25</v>
      </c>
      <c r="G91">
        <f>A94*A94</f>
        <v>12100</v>
      </c>
    </row>
    <row r="92" spans="1:8" x14ac:dyDescent="0.25">
      <c r="A92" s="2">
        <v>23</v>
      </c>
      <c r="B92" s="2">
        <v>1</v>
      </c>
      <c r="C92" s="2">
        <f t="shared" si="11"/>
        <v>23</v>
      </c>
      <c r="D92" s="2">
        <f t="shared" si="12"/>
        <v>529</v>
      </c>
      <c r="E92" s="2">
        <f t="shared" si="13"/>
        <v>1</v>
      </c>
      <c r="G92">
        <f>G90-G91</f>
        <v>50</v>
      </c>
    </row>
    <row r="93" spans="1:8" x14ac:dyDescent="0.25">
      <c r="A93" s="2">
        <v>24</v>
      </c>
      <c r="B93" s="2">
        <v>4</v>
      </c>
      <c r="C93" s="2">
        <f t="shared" si="11"/>
        <v>96</v>
      </c>
      <c r="D93" s="2">
        <f t="shared" si="12"/>
        <v>576</v>
      </c>
      <c r="E93" s="2">
        <f t="shared" si="13"/>
        <v>16</v>
      </c>
      <c r="H93">
        <f>G92*G96</f>
        <v>88250</v>
      </c>
    </row>
    <row r="94" spans="1:8" x14ac:dyDescent="0.25">
      <c r="A94" s="3">
        <f>SUM(A89:A93)</f>
        <v>110</v>
      </c>
      <c r="B94" s="3">
        <f>SUM(B89:B93)</f>
        <v>20</v>
      </c>
      <c r="C94" s="3">
        <f>SUM(C89:C93)</f>
        <v>433</v>
      </c>
      <c r="D94" s="3">
        <f>SUM(D89:D93)</f>
        <v>2430</v>
      </c>
      <c r="E94" s="3">
        <f>SUM(E89:E93)</f>
        <v>94</v>
      </c>
      <c r="G94" s="7">
        <f>5*C94</f>
        <v>2165</v>
      </c>
    </row>
    <row r="95" spans="1:8" x14ac:dyDescent="0.25">
      <c r="A95" s="2"/>
      <c r="B95" s="2"/>
      <c r="C95" s="2"/>
      <c r="D95" s="2"/>
      <c r="E95" s="2"/>
      <c r="G95">
        <f>B94*B94</f>
        <v>400</v>
      </c>
    </row>
    <row r="96" spans="1:8" x14ac:dyDescent="0.25">
      <c r="A96" s="6" t="s">
        <v>31</v>
      </c>
      <c r="B96" s="2" t="s">
        <v>21</v>
      </c>
      <c r="C96" s="2">
        <f>5*433-110*20</f>
        <v>-35</v>
      </c>
      <c r="D96" s="2"/>
      <c r="E96" s="2"/>
      <c r="G96">
        <f>G94-G95</f>
        <v>1765</v>
      </c>
    </row>
    <row r="97" spans="1:8" x14ac:dyDescent="0.25">
      <c r="A97" s="2"/>
      <c r="B97" s="2" t="s">
        <v>22</v>
      </c>
      <c r="C97" s="2">
        <f>SQRT(H93)</f>
        <v>297.06901555025894</v>
      </c>
      <c r="D97" s="2"/>
      <c r="E97" s="2"/>
    </row>
    <row r="98" spans="1:8" x14ac:dyDescent="0.25">
      <c r="A98" s="2"/>
      <c r="B98" s="2" t="s">
        <v>23</v>
      </c>
      <c r="C98" s="2">
        <f>C96/C97</f>
        <v>-0.11781773987828968</v>
      </c>
      <c r="D98" s="2"/>
      <c r="E98" s="2"/>
    </row>
    <row r="100" spans="1:8" x14ac:dyDescent="0.25">
      <c r="A100" t="s">
        <v>32</v>
      </c>
    </row>
    <row r="102" spans="1:8" x14ac:dyDescent="0.25">
      <c r="A102" s="1" t="s">
        <v>29</v>
      </c>
      <c r="B102" s="1" t="s">
        <v>30</v>
      </c>
      <c r="C102" s="1" t="s">
        <v>3</v>
      </c>
      <c r="D102" s="1" t="s">
        <v>4</v>
      </c>
      <c r="E102" s="1" t="s">
        <v>5</v>
      </c>
    </row>
    <row r="103" spans="1:8" x14ac:dyDescent="0.25">
      <c r="A103" s="2">
        <v>10</v>
      </c>
      <c r="B103" s="2">
        <v>2</v>
      </c>
      <c r="C103" s="2">
        <f>A103*B103</f>
        <v>20</v>
      </c>
      <c r="D103" s="2">
        <f>A103*A103</f>
        <v>100</v>
      </c>
      <c r="E103" s="2">
        <f>B103*B103</f>
        <v>4</v>
      </c>
      <c r="G103">
        <f>5*D108</f>
        <v>3930</v>
      </c>
    </row>
    <row r="104" spans="1:8" x14ac:dyDescent="0.25">
      <c r="A104" s="2">
        <v>11</v>
      </c>
      <c r="B104" s="2">
        <v>3</v>
      </c>
      <c r="C104" s="2">
        <f t="shared" ref="C104:C107" si="14">A104*B104</f>
        <v>33</v>
      </c>
      <c r="D104" s="2">
        <f t="shared" ref="D104:D107" si="15">A104*A104</f>
        <v>121</v>
      </c>
      <c r="E104" s="2">
        <f t="shared" ref="E104:E107" si="16">B104*B104</f>
        <v>9</v>
      </c>
      <c r="G104">
        <f>A108*A108</f>
        <v>3844</v>
      </c>
    </row>
    <row r="105" spans="1:8" x14ac:dyDescent="0.25">
      <c r="A105" s="2">
        <v>12</v>
      </c>
      <c r="B105" s="2">
        <v>8</v>
      </c>
      <c r="C105" s="2">
        <f t="shared" si="14"/>
        <v>96</v>
      </c>
      <c r="D105" s="2">
        <f t="shared" si="15"/>
        <v>144</v>
      </c>
      <c r="E105" s="2">
        <f t="shared" si="16"/>
        <v>64</v>
      </c>
      <c r="G105">
        <f>G103-G104</f>
        <v>86</v>
      </c>
    </row>
    <row r="106" spans="1:8" x14ac:dyDescent="0.25">
      <c r="A106" s="2">
        <v>14</v>
      </c>
      <c r="B106" s="2">
        <v>3</v>
      </c>
      <c r="C106" s="2">
        <f t="shared" si="14"/>
        <v>42</v>
      </c>
      <c r="D106" s="2">
        <f t="shared" si="15"/>
        <v>196</v>
      </c>
      <c r="E106" s="2">
        <f t="shared" si="16"/>
        <v>9</v>
      </c>
      <c r="H106">
        <f>G105*G109</f>
        <v>9460</v>
      </c>
    </row>
    <row r="107" spans="1:8" x14ac:dyDescent="0.25">
      <c r="A107" s="2">
        <v>15</v>
      </c>
      <c r="B107" s="2">
        <v>4</v>
      </c>
      <c r="C107" s="2">
        <f t="shared" si="14"/>
        <v>60</v>
      </c>
      <c r="D107" s="2">
        <f t="shared" si="15"/>
        <v>225</v>
      </c>
      <c r="E107" s="2">
        <f t="shared" si="16"/>
        <v>16</v>
      </c>
      <c r="G107">
        <f>5*E108</f>
        <v>510</v>
      </c>
    </row>
    <row r="108" spans="1:8" x14ac:dyDescent="0.25">
      <c r="A108" s="3">
        <f>SUM(A103:A107)</f>
        <v>62</v>
      </c>
      <c r="B108" s="3">
        <f>SUM(B103:B107)</f>
        <v>20</v>
      </c>
      <c r="C108" s="3">
        <f>SUM(C103:C107)</f>
        <v>251</v>
      </c>
      <c r="D108" s="3">
        <f>SUM(D103:D107)</f>
        <v>786</v>
      </c>
      <c r="E108" s="3">
        <f>SUM(E103:E107)</f>
        <v>102</v>
      </c>
      <c r="G108" s="8">
        <f>B108*B108</f>
        <v>400</v>
      </c>
    </row>
    <row r="109" spans="1:8" x14ac:dyDescent="0.25">
      <c r="A109" s="2"/>
      <c r="B109" s="2"/>
      <c r="C109" s="2"/>
      <c r="D109" s="2"/>
      <c r="E109" s="2"/>
      <c r="G109">
        <f>G107-G108</f>
        <v>110</v>
      </c>
    </row>
    <row r="110" spans="1:8" x14ac:dyDescent="0.25">
      <c r="A110" s="5" t="s">
        <v>31</v>
      </c>
      <c r="B110" s="2" t="s">
        <v>21</v>
      </c>
      <c r="C110" s="2">
        <f>5*C108-A108*B108</f>
        <v>15</v>
      </c>
      <c r="D110" s="2"/>
      <c r="E110" s="2"/>
    </row>
    <row r="111" spans="1:8" x14ac:dyDescent="0.25">
      <c r="A111" s="2"/>
      <c r="B111" s="2" t="s">
        <v>22</v>
      </c>
      <c r="C111" s="2">
        <f>SQRT(H106)</f>
        <v>97.262531326302621</v>
      </c>
      <c r="D111" s="2"/>
      <c r="E111" s="2"/>
    </row>
    <row r="112" spans="1:8" x14ac:dyDescent="0.25">
      <c r="A112" s="2"/>
      <c r="B112" s="2" t="s">
        <v>23</v>
      </c>
      <c r="C112" s="2">
        <f>C110/C111</f>
        <v>0.15422177271612469</v>
      </c>
      <c r="D112" s="2"/>
      <c r="E112" s="2"/>
    </row>
    <row r="114" spans="1:10" x14ac:dyDescent="0.25">
      <c r="A114" t="s">
        <v>33</v>
      </c>
    </row>
    <row r="116" spans="1:10" x14ac:dyDescent="0.25">
      <c r="A116" s="1" t="s">
        <v>9</v>
      </c>
      <c r="B116" s="1" t="s">
        <v>10</v>
      </c>
      <c r="C116" s="1" t="s">
        <v>11</v>
      </c>
      <c r="D116" s="1" t="s">
        <v>12</v>
      </c>
      <c r="E116" s="1" t="s">
        <v>13</v>
      </c>
      <c r="F116" s="1" t="s">
        <v>14</v>
      </c>
    </row>
    <row r="117" spans="1:10" x14ac:dyDescent="0.25">
      <c r="A117" s="9">
        <v>10</v>
      </c>
      <c r="B117" s="2">
        <v>4</v>
      </c>
      <c r="C117" s="2">
        <f>9/2</f>
        <v>4.5</v>
      </c>
      <c r="D117" s="2">
        <v>6</v>
      </c>
      <c r="E117" s="2">
        <f>C117-D117</f>
        <v>-1.5</v>
      </c>
      <c r="F117" s="2">
        <f>E117*E117</f>
        <v>2.25</v>
      </c>
      <c r="H117">
        <f>2*2*2-2</f>
        <v>6</v>
      </c>
    </row>
    <row r="118" spans="1:10" x14ac:dyDescent="0.25">
      <c r="A118" s="2">
        <v>11</v>
      </c>
      <c r="B118" s="3">
        <v>5</v>
      </c>
      <c r="C118" s="2">
        <v>3</v>
      </c>
      <c r="D118" s="2">
        <f>12/3</f>
        <v>4</v>
      </c>
      <c r="E118" s="2">
        <f t="shared" ref="E118:E123" si="17">C118-D118</f>
        <v>-1</v>
      </c>
      <c r="F118" s="2">
        <f t="shared" ref="F118:F123" si="18">E118*E118</f>
        <v>1</v>
      </c>
      <c r="H118">
        <f>H117/12</f>
        <v>0.5</v>
      </c>
    </row>
    <row r="119" spans="1:10" x14ac:dyDescent="0.25">
      <c r="A119" s="2">
        <v>12</v>
      </c>
      <c r="B119" s="2">
        <v>6</v>
      </c>
      <c r="C119" s="2">
        <v>2</v>
      </c>
      <c r="D119" s="2">
        <v>2</v>
      </c>
      <c r="E119" s="2">
        <f t="shared" si="17"/>
        <v>0</v>
      </c>
      <c r="F119" s="2">
        <f t="shared" si="18"/>
        <v>0</v>
      </c>
      <c r="I119">
        <f>F125+H118+H121</f>
        <v>82</v>
      </c>
    </row>
    <row r="120" spans="1:10" x14ac:dyDescent="0.25">
      <c r="A120" s="2">
        <v>8</v>
      </c>
      <c r="B120" s="3">
        <v>5</v>
      </c>
      <c r="C120" s="2">
        <v>6</v>
      </c>
      <c r="D120" s="2">
        <f>12/3</f>
        <v>4</v>
      </c>
      <c r="E120" s="2">
        <f t="shared" si="17"/>
        <v>2</v>
      </c>
      <c r="F120" s="2">
        <f t="shared" si="18"/>
        <v>4</v>
      </c>
      <c r="H120">
        <f>3*3*3-3</f>
        <v>24</v>
      </c>
    </row>
    <row r="121" spans="1:10" x14ac:dyDescent="0.25">
      <c r="A121" s="9">
        <v>10</v>
      </c>
      <c r="B121" s="3">
        <v>5</v>
      </c>
      <c r="C121" s="2">
        <f>9/2</f>
        <v>4.5</v>
      </c>
      <c r="D121" s="2">
        <f>12/3</f>
        <v>4</v>
      </c>
      <c r="E121" s="2">
        <f t="shared" si="17"/>
        <v>0.5</v>
      </c>
      <c r="F121" s="2">
        <f t="shared" si="18"/>
        <v>0.25</v>
      </c>
      <c r="H121">
        <f>H120/12</f>
        <v>2</v>
      </c>
      <c r="J121">
        <f>I122/I125</f>
        <v>1.4642857142857142</v>
      </c>
    </row>
    <row r="122" spans="1:10" x14ac:dyDescent="0.25">
      <c r="A122" s="2">
        <v>15</v>
      </c>
      <c r="B122" s="2">
        <v>3</v>
      </c>
      <c r="C122" s="2">
        <v>1</v>
      </c>
      <c r="D122" s="2">
        <v>7</v>
      </c>
      <c r="E122" s="2">
        <f t="shared" si="17"/>
        <v>-6</v>
      </c>
      <c r="F122" s="2">
        <f t="shared" si="18"/>
        <v>36</v>
      </c>
      <c r="I122">
        <f>6*I119</f>
        <v>492</v>
      </c>
    </row>
    <row r="123" spans="1:10" x14ac:dyDescent="0.25">
      <c r="A123" s="2">
        <v>7</v>
      </c>
      <c r="B123" s="2">
        <v>7</v>
      </c>
      <c r="C123" s="2">
        <v>7</v>
      </c>
      <c r="D123" s="2">
        <v>1</v>
      </c>
      <c r="E123" s="2">
        <f t="shared" si="17"/>
        <v>6</v>
      </c>
      <c r="F123" s="2">
        <f t="shared" si="18"/>
        <v>36</v>
      </c>
    </row>
    <row r="124" spans="1:10" x14ac:dyDescent="0.25">
      <c r="A124" s="2"/>
      <c r="B124" s="2"/>
      <c r="C124" s="2"/>
      <c r="D124" s="2"/>
      <c r="E124" s="2"/>
      <c r="F124" s="2"/>
      <c r="I124">
        <f>7*7-1</f>
        <v>48</v>
      </c>
    </row>
    <row r="125" spans="1:10" x14ac:dyDescent="0.25">
      <c r="A125" s="2" t="s">
        <v>31</v>
      </c>
      <c r="B125" s="2">
        <f>1-J121</f>
        <v>-0.46428571428571419</v>
      </c>
      <c r="C125" s="2"/>
      <c r="D125" s="2"/>
      <c r="E125" s="2"/>
      <c r="F125" s="2">
        <f>SUM(F117:F123)</f>
        <v>79.5</v>
      </c>
      <c r="I125">
        <f>7*48</f>
        <v>336</v>
      </c>
    </row>
    <row r="127" spans="1:10" x14ac:dyDescent="0.25">
      <c r="A127" t="s">
        <v>34</v>
      </c>
    </row>
    <row r="129" spans="1:9" x14ac:dyDescent="0.25">
      <c r="A129" s="1" t="s">
        <v>9</v>
      </c>
      <c r="B129" s="1" t="s">
        <v>10</v>
      </c>
      <c r="C129" s="1" t="s">
        <v>11</v>
      </c>
      <c r="D129" s="1" t="s">
        <v>12</v>
      </c>
      <c r="E129" s="1" t="s">
        <v>13</v>
      </c>
      <c r="F129" s="1" t="s">
        <v>14</v>
      </c>
    </row>
    <row r="130" spans="1:9" x14ac:dyDescent="0.25">
      <c r="A130" s="2">
        <v>26</v>
      </c>
      <c r="B130" s="2">
        <v>540</v>
      </c>
      <c r="C130" s="2">
        <v>8</v>
      </c>
      <c r="D130" s="2">
        <v>8</v>
      </c>
      <c r="E130" s="2">
        <f>C130-D130</f>
        <v>0</v>
      </c>
      <c r="F130" s="2">
        <f>E130*E130</f>
        <v>0</v>
      </c>
      <c r="H130">
        <f>2*2*2-2</f>
        <v>6</v>
      </c>
    </row>
    <row r="131" spans="1:9" x14ac:dyDescent="0.25">
      <c r="A131" s="2">
        <v>27</v>
      </c>
      <c r="B131" s="2">
        <v>555</v>
      </c>
      <c r="C131" s="2">
        <v>7</v>
      </c>
      <c r="D131" s="2">
        <v>7</v>
      </c>
      <c r="E131" s="2">
        <f t="shared" ref="E131:E138" si="19">C131-D131</f>
        <v>0</v>
      </c>
      <c r="F131" s="2">
        <f t="shared" ref="F131:F138" si="20">E131*E131</f>
        <v>0</v>
      </c>
      <c r="H131">
        <f>H130/12</f>
        <v>0.5</v>
      </c>
    </row>
    <row r="132" spans="1:9" x14ac:dyDescent="0.25">
      <c r="A132" s="2">
        <v>33</v>
      </c>
      <c r="B132" s="2">
        <v>575</v>
      </c>
      <c r="C132" s="2">
        <v>3</v>
      </c>
      <c r="D132" s="2">
        <v>6</v>
      </c>
      <c r="E132" s="2">
        <f t="shared" si="19"/>
        <v>-3</v>
      </c>
      <c r="F132" s="2">
        <f t="shared" si="20"/>
        <v>9</v>
      </c>
      <c r="I132">
        <f>6*H133</f>
        <v>102</v>
      </c>
    </row>
    <row r="133" spans="1:9" x14ac:dyDescent="0.25">
      <c r="A133" s="2">
        <v>29</v>
      </c>
      <c r="B133" s="2">
        <v>577</v>
      </c>
      <c r="C133" s="2">
        <f>11/2</f>
        <v>5.5</v>
      </c>
      <c r="D133" s="2">
        <v>5</v>
      </c>
      <c r="E133" s="2">
        <f t="shared" si="19"/>
        <v>0.5</v>
      </c>
      <c r="F133" s="2">
        <f t="shared" si="20"/>
        <v>0.25</v>
      </c>
      <c r="H133">
        <f>F140+H131</f>
        <v>17</v>
      </c>
    </row>
    <row r="134" spans="1:9" x14ac:dyDescent="0.25">
      <c r="A134" s="2">
        <v>29</v>
      </c>
      <c r="B134" s="2">
        <v>606</v>
      </c>
      <c r="C134" s="2">
        <f>11/2</f>
        <v>5.5</v>
      </c>
      <c r="D134" s="2">
        <v>4</v>
      </c>
      <c r="E134" s="2">
        <f t="shared" si="19"/>
        <v>1.5</v>
      </c>
      <c r="F134" s="2">
        <f t="shared" si="20"/>
        <v>2.25</v>
      </c>
    </row>
    <row r="135" spans="1:9" x14ac:dyDescent="0.25">
      <c r="A135" s="2">
        <v>34</v>
      </c>
      <c r="B135" s="2">
        <v>661</v>
      </c>
      <c r="C135" s="2">
        <v>2</v>
      </c>
      <c r="D135" s="2">
        <v>3</v>
      </c>
      <c r="E135" s="2">
        <f t="shared" si="19"/>
        <v>-1</v>
      </c>
      <c r="F135" s="2">
        <f t="shared" si="20"/>
        <v>1</v>
      </c>
      <c r="H135">
        <f>I132/I136</f>
        <v>0.14166666666666666</v>
      </c>
      <c r="I135">
        <f>9*9-1</f>
        <v>80</v>
      </c>
    </row>
    <row r="136" spans="1:9" x14ac:dyDescent="0.25">
      <c r="A136" s="2">
        <v>30</v>
      </c>
      <c r="B136" s="2">
        <v>738</v>
      </c>
      <c r="C136" s="2">
        <v>4</v>
      </c>
      <c r="D136" s="2">
        <v>2</v>
      </c>
      <c r="E136" s="2">
        <f t="shared" si="19"/>
        <v>2</v>
      </c>
      <c r="F136" s="2">
        <f t="shared" si="20"/>
        <v>4</v>
      </c>
      <c r="I136">
        <f>9*I135</f>
        <v>720</v>
      </c>
    </row>
    <row r="137" spans="1:9" x14ac:dyDescent="0.25">
      <c r="A137" s="2">
        <v>40</v>
      </c>
      <c r="B137" s="2">
        <v>804</v>
      </c>
      <c r="C137" s="2">
        <v>1</v>
      </c>
      <c r="D137" s="2">
        <v>1</v>
      </c>
      <c r="E137" s="2">
        <f t="shared" si="19"/>
        <v>0</v>
      </c>
      <c r="F137" s="2">
        <f t="shared" si="20"/>
        <v>0</v>
      </c>
    </row>
    <row r="138" spans="1:9" x14ac:dyDescent="0.25">
      <c r="A138" s="2">
        <v>22</v>
      </c>
      <c r="B138" s="2">
        <v>496</v>
      </c>
      <c r="C138" s="2">
        <v>9</v>
      </c>
      <c r="D138" s="2">
        <v>9</v>
      </c>
      <c r="E138" s="2">
        <f t="shared" si="19"/>
        <v>0</v>
      </c>
      <c r="F138" s="2">
        <f t="shared" si="20"/>
        <v>0</v>
      </c>
    </row>
    <row r="139" spans="1:9" x14ac:dyDescent="0.25">
      <c r="A139" s="2"/>
      <c r="B139" s="2"/>
      <c r="C139" s="2"/>
      <c r="D139" s="2"/>
      <c r="E139" s="2"/>
      <c r="F139" s="2"/>
    </row>
    <row r="140" spans="1:9" x14ac:dyDescent="0.25">
      <c r="A140" s="2" t="s">
        <v>31</v>
      </c>
      <c r="B140" s="2">
        <f>1-H135</f>
        <v>0.85833333333333339</v>
      </c>
      <c r="C140" s="2"/>
      <c r="D140" s="2"/>
      <c r="E140" s="2"/>
      <c r="F140" s="2">
        <f>SUM(F130:F138)</f>
        <v>16.5</v>
      </c>
    </row>
    <row r="142" spans="1:9" x14ac:dyDescent="0.25">
      <c r="A142" t="s">
        <v>35</v>
      </c>
    </row>
    <row r="144" spans="1:9" x14ac:dyDescent="0.25">
      <c r="A144" s="1" t="s">
        <v>9</v>
      </c>
      <c r="B144" s="1" t="s">
        <v>10</v>
      </c>
      <c r="C144" s="1" t="s">
        <v>11</v>
      </c>
      <c r="D144" s="1" t="s">
        <v>12</v>
      </c>
      <c r="E144" s="1" t="s">
        <v>13</v>
      </c>
      <c r="F144" s="1" t="s">
        <v>14</v>
      </c>
    </row>
    <row r="145" spans="1:10" x14ac:dyDescent="0.25">
      <c r="A145" s="2">
        <v>6</v>
      </c>
      <c r="B145" s="2">
        <v>290</v>
      </c>
      <c r="C145" s="2">
        <f>6/2</f>
        <v>3</v>
      </c>
      <c r="D145" s="2">
        <v>9</v>
      </c>
      <c r="E145" s="2">
        <f>C145-D145</f>
        <v>-6</v>
      </c>
      <c r="F145" s="2">
        <f>E145*E145</f>
        <v>36</v>
      </c>
      <c r="H145">
        <f>3*3*3-3</f>
        <v>24</v>
      </c>
      <c r="I145">
        <f>2*2-2</f>
        <v>2</v>
      </c>
    </row>
    <row r="146" spans="1:10" x14ac:dyDescent="0.25">
      <c r="A146" s="2">
        <v>6</v>
      </c>
      <c r="B146" s="2">
        <v>280</v>
      </c>
      <c r="C146" s="2">
        <f>6/2</f>
        <v>3</v>
      </c>
      <c r="D146" s="2">
        <v>10</v>
      </c>
      <c r="E146" s="2">
        <f t="shared" ref="E146:E154" si="21">C146-D146</f>
        <v>-7</v>
      </c>
      <c r="F146" s="2">
        <f t="shared" ref="F146:F154" si="22">E146*E146</f>
        <v>49</v>
      </c>
      <c r="H146">
        <f>H145/12</f>
        <v>2</v>
      </c>
      <c r="I146">
        <f>I145/12</f>
        <v>0.16666666666666666</v>
      </c>
    </row>
    <row r="147" spans="1:10" x14ac:dyDescent="0.25">
      <c r="A147" s="2">
        <v>6</v>
      </c>
      <c r="B147" s="2">
        <v>295</v>
      </c>
      <c r="C147" s="2">
        <f>6/2</f>
        <v>3</v>
      </c>
      <c r="D147" s="2">
        <v>8</v>
      </c>
      <c r="E147" s="2">
        <f t="shared" si="21"/>
        <v>-5</v>
      </c>
      <c r="F147" s="2">
        <f t="shared" si="22"/>
        <v>25</v>
      </c>
      <c r="J147">
        <f>10*10-2</f>
        <v>98</v>
      </c>
    </row>
    <row r="148" spans="1:10" x14ac:dyDescent="0.25">
      <c r="A148" s="2">
        <v>2</v>
      </c>
      <c r="B148" s="2">
        <v>425</v>
      </c>
      <c r="C148" s="2">
        <f>17/2</f>
        <v>8.5</v>
      </c>
      <c r="D148" s="2">
        <f>3/2</f>
        <v>1.5</v>
      </c>
      <c r="E148" s="2">
        <f t="shared" si="21"/>
        <v>7</v>
      </c>
      <c r="F148" s="2">
        <f t="shared" si="22"/>
        <v>49</v>
      </c>
      <c r="H148">
        <f>2*2*2-2</f>
        <v>6</v>
      </c>
      <c r="J148">
        <f>10*J147</f>
        <v>980</v>
      </c>
    </row>
    <row r="149" spans="1:10" x14ac:dyDescent="0.25">
      <c r="A149" s="2">
        <v>2</v>
      </c>
      <c r="B149" s="2">
        <v>384</v>
      </c>
      <c r="C149" s="2">
        <f>17/2</f>
        <v>8.5</v>
      </c>
      <c r="D149" s="2">
        <v>3</v>
      </c>
      <c r="E149" s="2">
        <f t="shared" si="21"/>
        <v>5.5</v>
      </c>
      <c r="F149" s="2">
        <f t="shared" si="22"/>
        <v>30.25</v>
      </c>
      <c r="H149">
        <f>H148/12</f>
        <v>0.5</v>
      </c>
    </row>
    <row r="150" spans="1:10" x14ac:dyDescent="0.25">
      <c r="A150" s="2">
        <v>5</v>
      </c>
      <c r="B150" s="2">
        <v>315</v>
      </c>
      <c r="C150" s="2">
        <f>9/2</f>
        <v>4.5</v>
      </c>
      <c r="D150" s="2">
        <v>7</v>
      </c>
      <c r="E150" s="2">
        <f t="shared" si="21"/>
        <v>-2.5</v>
      </c>
      <c r="F150" s="2">
        <f t="shared" si="22"/>
        <v>6.25</v>
      </c>
      <c r="I150">
        <f>F156+H146+H149+H152+H155+I146</f>
        <v>278.16666666666669</v>
      </c>
      <c r="J150">
        <f>I152/J148</f>
        <v>1.703061224489796</v>
      </c>
    </row>
    <row r="151" spans="1:10" x14ac:dyDescent="0.25">
      <c r="A151" s="2">
        <v>4</v>
      </c>
      <c r="B151" s="2">
        <v>355</v>
      </c>
      <c r="C151" s="2">
        <f>13/2</f>
        <v>6.5</v>
      </c>
      <c r="D151" s="2">
        <v>4</v>
      </c>
      <c r="E151" s="2">
        <f t="shared" si="21"/>
        <v>2.5</v>
      </c>
      <c r="F151" s="2">
        <f t="shared" si="22"/>
        <v>6.25</v>
      </c>
      <c r="H151">
        <f>2*2*2-2</f>
        <v>6</v>
      </c>
    </row>
    <row r="152" spans="1:10" x14ac:dyDescent="0.25">
      <c r="A152" s="2">
        <v>5</v>
      </c>
      <c r="B152" s="2">
        <v>328</v>
      </c>
      <c r="C152" s="2">
        <f>9/2</f>
        <v>4.5</v>
      </c>
      <c r="D152" s="2">
        <v>5</v>
      </c>
      <c r="E152" s="2">
        <f t="shared" si="21"/>
        <v>-0.5</v>
      </c>
      <c r="F152" s="2">
        <f t="shared" si="22"/>
        <v>0.25</v>
      </c>
      <c r="H152">
        <f>H151/12</f>
        <v>0.5</v>
      </c>
      <c r="I152">
        <f>6*I150</f>
        <v>1669</v>
      </c>
    </row>
    <row r="153" spans="1:10" x14ac:dyDescent="0.25">
      <c r="A153" s="2">
        <v>1</v>
      </c>
      <c r="B153" s="2">
        <v>425</v>
      </c>
      <c r="C153" s="2">
        <v>10</v>
      </c>
      <c r="D153" s="2">
        <f>3/2</f>
        <v>1.5</v>
      </c>
      <c r="E153" s="2">
        <f t="shared" si="21"/>
        <v>8.5</v>
      </c>
      <c r="F153" s="2">
        <f t="shared" si="22"/>
        <v>72.25</v>
      </c>
    </row>
    <row r="154" spans="1:10" x14ac:dyDescent="0.25">
      <c r="A154" s="2">
        <v>4</v>
      </c>
      <c r="B154" s="2">
        <v>325</v>
      </c>
      <c r="C154" s="2">
        <f>13/2</f>
        <v>6.5</v>
      </c>
      <c r="D154" s="2">
        <v>6</v>
      </c>
      <c r="E154" s="2">
        <f t="shared" si="21"/>
        <v>0.5</v>
      </c>
      <c r="F154" s="2">
        <f t="shared" si="22"/>
        <v>0.25</v>
      </c>
      <c r="H154">
        <f>2*2*2-2</f>
        <v>6</v>
      </c>
    </row>
    <row r="155" spans="1:10" x14ac:dyDescent="0.25">
      <c r="A155" s="2"/>
      <c r="B155" s="2"/>
      <c r="C155" s="2"/>
      <c r="D155" s="2"/>
      <c r="E155" s="2"/>
      <c r="F155" s="2"/>
      <c r="H155">
        <f>H154/12</f>
        <v>0.5</v>
      </c>
    </row>
    <row r="156" spans="1:10" x14ac:dyDescent="0.25">
      <c r="A156" s="2" t="s">
        <v>31</v>
      </c>
      <c r="B156" s="2">
        <f>1-J150</f>
        <v>-0.70306122448979602</v>
      </c>
      <c r="C156" s="2"/>
      <c r="D156" s="2"/>
      <c r="E156" s="2"/>
      <c r="F156" s="2">
        <f>SUM(F145:F154)</f>
        <v>274.5</v>
      </c>
    </row>
    <row r="158" spans="1:10" x14ac:dyDescent="0.25">
      <c r="A158" t="s">
        <v>36</v>
      </c>
    </row>
    <row r="160" spans="1:10" x14ac:dyDescent="0.25">
      <c r="A160" s="1" t="s">
        <v>9</v>
      </c>
      <c r="B160" s="1" t="s">
        <v>10</v>
      </c>
      <c r="C160" s="1" t="s">
        <v>11</v>
      </c>
      <c r="D160" s="1" t="s">
        <v>12</v>
      </c>
      <c r="E160" s="1" t="s">
        <v>13</v>
      </c>
      <c r="F160" s="1" t="s">
        <v>14</v>
      </c>
    </row>
    <row r="161" spans="1:10" x14ac:dyDescent="0.25">
      <c r="A161" s="2">
        <v>5</v>
      </c>
      <c r="B161" s="2">
        <v>5</v>
      </c>
      <c r="C161" s="2">
        <v>7</v>
      </c>
      <c r="D161" s="2">
        <f>18/2</f>
        <v>9</v>
      </c>
      <c r="E161" s="2">
        <f>C161/D161</f>
        <v>0.77777777777777779</v>
      </c>
      <c r="F161" s="2">
        <f>E161*E161</f>
        <v>0.60493827160493829</v>
      </c>
      <c r="H161">
        <f>3*3*3-3</f>
        <v>24</v>
      </c>
    </row>
    <row r="162" spans="1:10" x14ac:dyDescent="0.25">
      <c r="A162" s="2">
        <v>10</v>
      </c>
      <c r="B162" s="2">
        <v>2</v>
      </c>
      <c r="C162" s="2">
        <v>2</v>
      </c>
      <c r="D162" s="2">
        <v>10</v>
      </c>
      <c r="E162" s="2">
        <f t="shared" ref="E162:E170" si="23">C162/D162</f>
        <v>0.2</v>
      </c>
      <c r="F162" s="2">
        <f t="shared" ref="F162:F170" si="24">E162*E162</f>
        <v>4.0000000000000008E-2</v>
      </c>
      <c r="H162">
        <f>H161/12</f>
        <v>2</v>
      </c>
    </row>
    <row r="163" spans="1:10" x14ac:dyDescent="0.25">
      <c r="A163" s="2">
        <v>4</v>
      </c>
      <c r="B163" s="2">
        <v>8</v>
      </c>
      <c r="C163" s="2">
        <v>8</v>
      </c>
      <c r="D163" s="2">
        <f>3/2</f>
        <v>1.5</v>
      </c>
      <c r="E163" s="2">
        <f t="shared" si="23"/>
        <v>5.333333333333333</v>
      </c>
      <c r="F163" s="2">
        <f t="shared" si="24"/>
        <v>28.444444444444443</v>
      </c>
      <c r="I163">
        <f>F172+H162+H165+H168</f>
        <v>170.99442992011618</v>
      </c>
    </row>
    <row r="164" spans="1:10" x14ac:dyDescent="0.25">
      <c r="A164" s="2">
        <v>8</v>
      </c>
      <c r="B164" s="2">
        <v>3</v>
      </c>
      <c r="C164" s="2">
        <v>4</v>
      </c>
      <c r="D164" s="2">
        <f>17/2</f>
        <v>8.5</v>
      </c>
      <c r="E164" s="2">
        <f t="shared" si="23"/>
        <v>0.47058823529411764</v>
      </c>
      <c r="F164" s="2">
        <f t="shared" si="24"/>
        <v>0.22145328719723184</v>
      </c>
      <c r="H164">
        <f>2*2*2-2</f>
        <v>6</v>
      </c>
      <c r="J164">
        <f>10*10-2</f>
        <v>98</v>
      </c>
    </row>
    <row r="165" spans="1:10" x14ac:dyDescent="0.25">
      <c r="A165" s="2">
        <v>2</v>
      </c>
      <c r="B165" s="2">
        <v>8</v>
      </c>
      <c r="C165" s="2">
        <v>9</v>
      </c>
      <c r="D165" s="2">
        <f>3/2</f>
        <v>1.5</v>
      </c>
      <c r="E165" s="2">
        <f t="shared" si="23"/>
        <v>6</v>
      </c>
      <c r="F165" s="2">
        <f t="shared" si="24"/>
        <v>36</v>
      </c>
      <c r="H165">
        <f>H164/12</f>
        <v>0.5</v>
      </c>
      <c r="J165">
        <f>10*J164</f>
        <v>980</v>
      </c>
    </row>
    <row r="166" spans="1:10" x14ac:dyDescent="0.25">
      <c r="A166" s="2">
        <v>7</v>
      </c>
      <c r="B166" s="2">
        <v>5</v>
      </c>
      <c r="C166" s="2">
        <v>5</v>
      </c>
      <c r="D166" s="2">
        <f>18/2</f>
        <v>9</v>
      </c>
      <c r="E166" s="2">
        <f t="shared" si="23"/>
        <v>0.55555555555555558</v>
      </c>
      <c r="F166" s="2">
        <f t="shared" si="24"/>
        <v>0.30864197530864201</v>
      </c>
      <c r="I166">
        <f>6*I163</f>
        <v>1025.966579520697</v>
      </c>
    </row>
    <row r="167" spans="1:10" x14ac:dyDescent="0.25">
      <c r="A167" s="2">
        <v>9</v>
      </c>
      <c r="B167" s="2">
        <v>5</v>
      </c>
      <c r="C167" s="2">
        <v>3</v>
      </c>
      <c r="D167" s="2">
        <f>18/2</f>
        <v>9</v>
      </c>
      <c r="E167" s="2">
        <f t="shared" si="23"/>
        <v>0.33333333333333331</v>
      </c>
      <c r="F167" s="2">
        <f t="shared" si="24"/>
        <v>0.1111111111111111</v>
      </c>
      <c r="H167">
        <f>2*2*2-2</f>
        <v>6</v>
      </c>
      <c r="J167">
        <f>I166/J165</f>
        <v>1.0469046729803031</v>
      </c>
    </row>
    <row r="168" spans="1:10" x14ac:dyDescent="0.25">
      <c r="A168" s="2">
        <v>6</v>
      </c>
      <c r="B168" s="2">
        <v>7</v>
      </c>
      <c r="C168" s="2">
        <v>6</v>
      </c>
      <c r="D168" s="2">
        <v>4</v>
      </c>
      <c r="E168" s="2">
        <f t="shared" si="23"/>
        <v>1.5</v>
      </c>
      <c r="F168" s="2">
        <f t="shared" si="24"/>
        <v>2.25</v>
      </c>
      <c r="H168">
        <f>H167/12</f>
        <v>0.5</v>
      </c>
    </row>
    <row r="169" spans="1:10" x14ac:dyDescent="0.25">
      <c r="A169" s="2">
        <v>1</v>
      </c>
      <c r="B169" s="2">
        <v>10</v>
      </c>
      <c r="C169" s="2">
        <v>10</v>
      </c>
      <c r="D169" s="2">
        <v>1</v>
      </c>
      <c r="E169" s="2">
        <f t="shared" si="23"/>
        <v>10</v>
      </c>
      <c r="F169" s="2">
        <f t="shared" si="24"/>
        <v>100</v>
      </c>
    </row>
    <row r="170" spans="1:10" x14ac:dyDescent="0.25">
      <c r="A170" s="2">
        <v>12</v>
      </c>
      <c r="B170" s="2">
        <v>3</v>
      </c>
      <c r="C170" s="2">
        <v>1</v>
      </c>
      <c r="D170" s="2">
        <f>17/2</f>
        <v>8.5</v>
      </c>
      <c r="E170" s="2">
        <f t="shared" si="23"/>
        <v>0.11764705882352941</v>
      </c>
      <c r="F170" s="2">
        <f t="shared" si="24"/>
        <v>1.384083044982699E-2</v>
      </c>
    </row>
    <row r="171" spans="1:10" x14ac:dyDescent="0.25">
      <c r="A171" s="2"/>
      <c r="B171" s="2"/>
      <c r="C171" s="2"/>
      <c r="D171" s="2"/>
      <c r="E171" s="2"/>
      <c r="F171" s="2"/>
    </row>
    <row r="172" spans="1:10" x14ac:dyDescent="0.25">
      <c r="A172" s="2" t="s">
        <v>31</v>
      </c>
      <c r="B172" s="2">
        <f>1-J167</f>
        <v>-4.6904672980303097E-2</v>
      </c>
      <c r="C172" s="2"/>
      <c r="D172" s="2"/>
      <c r="E172" s="2"/>
      <c r="F172" s="2">
        <f>SUM(F161:F170)</f>
        <v>167.99442992011618</v>
      </c>
    </row>
    <row r="174" spans="1:10" x14ac:dyDescent="0.25">
      <c r="A174" t="s">
        <v>37</v>
      </c>
    </row>
    <row r="176" spans="1:10" x14ac:dyDescent="0.25">
      <c r="A176" s="1" t="s">
        <v>9</v>
      </c>
      <c r="B176" s="1" t="s">
        <v>10</v>
      </c>
      <c r="C176" s="1" t="s">
        <v>11</v>
      </c>
      <c r="D176" s="1" t="s">
        <v>12</v>
      </c>
      <c r="E176" s="1" t="s">
        <v>13</v>
      </c>
      <c r="F176" s="1" t="s">
        <v>14</v>
      </c>
    </row>
    <row r="177" spans="1:9" x14ac:dyDescent="0.25">
      <c r="A177" s="2">
        <v>35</v>
      </c>
      <c r="B177" s="2">
        <v>26</v>
      </c>
      <c r="C177" s="2">
        <v>3</v>
      </c>
      <c r="D177" s="2">
        <f>13/2</f>
        <v>6.5</v>
      </c>
      <c r="E177" s="2">
        <f>C177-D177</f>
        <v>-3.5</v>
      </c>
      <c r="F177" s="2">
        <f>E177*E177</f>
        <v>12.25</v>
      </c>
      <c r="H177">
        <f>2*2*2-2</f>
        <v>6</v>
      </c>
    </row>
    <row r="178" spans="1:9" x14ac:dyDescent="0.25">
      <c r="A178" s="2">
        <v>29</v>
      </c>
      <c r="B178" s="2">
        <v>22</v>
      </c>
      <c r="C178" s="2">
        <v>1</v>
      </c>
      <c r="D178" s="2">
        <f>17/2</f>
        <v>8.5</v>
      </c>
      <c r="E178" s="2">
        <f t="shared" ref="E178:E187" si="25">C178-D178</f>
        <v>-7.5</v>
      </c>
      <c r="F178" s="2">
        <f t="shared" ref="F178:F187" si="26">E178*E178</f>
        <v>56.25</v>
      </c>
      <c r="H178">
        <f>H177/12</f>
        <v>0.5</v>
      </c>
    </row>
    <row r="179" spans="1:9" x14ac:dyDescent="0.25">
      <c r="A179" s="2">
        <v>41</v>
      </c>
      <c r="B179" s="2">
        <v>32</v>
      </c>
      <c r="C179" s="2">
        <v>5</v>
      </c>
      <c r="D179" s="2">
        <f>3/2</f>
        <v>1.5</v>
      </c>
      <c r="E179" s="2">
        <f t="shared" si="25"/>
        <v>3.5</v>
      </c>
      <c r="F179" s="2">
        <f t="shared" si="26"/>
        <v>12.25</v>
      </c>
      <c r="I179">
        <f>F189+H178+H181+H184+H187</f>
        <v>257</v>
      </c>
    </row>
    <row r="180" spans="1:9" x14ac:dyDescent="0.25">
      <c r="A180" s="2">
        <v>66</v>
      </c>
      <c r="B180" s="2">
        <v>28</v>
      </c>
      <c r="C180" s="2">
        <v>11</v>
      </c>
      <c r="D180" s="2">
        <v>6</v>
      </c>
      <c r="E180" s="2">
        <f t="shared" si="25"/>
        <v>5</v>
      </c>
      <c r="F180" s="2">
        <f t="shared" si="26"/>
        <v>25</v>
      </c>
      <c r="H180">
        <f>2*2*2-2</f>
        <v>6</v>
      </c>
    </row>
    <row r="181" spans="1:9" x14ac:dyDescent="0.25">
      <c r="A181" s="2">
        <v>53</v>
      </c>
      <c r="B181" s="2">
        <v>31</v>
      </c>
      <c r="C181" s="2">
        <v>8</v>
      </c>
      <c r="D181" s="2">
        <v>9</v>
      </c>
      <c r="E181" s="2">
        <f t="shared" si="25"/>
        <v>-1</v>
      </c>
      <c r="F181" s="2">
        <f t="shared" si="26"/>
        <v>1</v>
      </c>
      <c r="H181">
        <f>H180/12</f>
        <v>0.5</v>
      </c>
      <c r="I181">
        <f>6*I179</f>
        <v>1542</v>
      </c>
    </row>
    <row r="182" spans="1:9" x14ac:dyDescent="0.25">
      <c r="A182" s="2">
        <v>48</v>
      </c>
      <c r="B182" s="2">
        <v>26</v>
      </c>
      <c r="C182" s="2">
        <v>7</v>
      </c>
      <c r="D182" s="2">
        <f>13/2</f>
        <v>6.5</v>
      </c>
      <c r="E182" s="2">
        <f t="shared" si="25"/>
        <v>0.5</v>
      </c>
      <c r="F182" s="2">
        <f t="shared" si="26"/>
        <v>0.25</v>
      </c>
    </row>
    <row r="183" spans="1:9" x14ac:dyDescent="0.25">
      <c r="A183" s="2">
        <v>60</v>
      </c>
      <c r="B183" s="2">
        <v>30</v>
      </c>
      <c r="C183" s="2">
        <v>10</v>
      </c>
      <c r="D183" s="2">
        <f>7/2</f>
        <v>3.5</v>
      </c>
      <c r="E183" s="2">
        <f t="shared" si="25"/>
        <v>6.5</v>
      </c>
      <c r="F183" s="2">
        <f t="shared" si="26"/>
        <v>42.25</v>
      </c>
      <c r="H183">
        <f>2*2*2-2</f>
        <v>6</v>
      </c>
      <c r="I183">
        <f>11*11-2</f>
        <v>119</v>
      </c>
    </row>
    <row r="184" spans="1:9" x14ac:dyDescent="0.25">
      <c r="A184" s="2">
        <v>46</v>
      </c>
      <c r="B184" s="2">
        <v>30</v>
      </c>
      <c r="C184" s="2">
        <v>6</v>
      </c>
      <c r="D184" s="2">
        <f>7/2</f>
        <v>3.5</v>
      </c>
      <c r="E184" s="2">
        <f t="shared" si="25"/>
        <v>2.5</v>
      </c>
      <c r="F184" s="2">
        <f t="shared" si="26"/>
        <v>6.25</v>
      </c>
      <c r="H184">
        <f>H183/12</f>
        <v>0.5</v>
      </c>
      <c r="I184">
        <f>11*I183</f>
        <v>1309</v>
      </c>
    </row>
    <row r="185" spans="1:9" x14ac:dyDescent="0.25">
      <c r="A185" s="2">
        <v>30</v>
      </c>
      <c r="B185" s="2">
        <v>22</v>
      </c>
      <c r="C185" s="2">
        <v>2</v>
      </c>
      <c r="D185" s="2">
        <f>17/2</f>
        <v>8.5</v>
      </c>
      <c r="E185" s="2">
        <f t="shared" si="25"/>
        <v>-6.5</v>
      </c>
      <c r="F185" s="2">
        <f t="shared" si="26"/>
        <v>42.25</v>
      </c>
    </row>
    <row r="186" spans="1:9" x14ac:dyDescent="0.25">
      <c r="A186" s="2">
        <v>36</v>
      </c>
      <c r="B186" s="2">
        <v>27</v>
      </c>
      <c r="C186" s="2">
        <v>4</v>
      </c>
      <c r="D186" s="2">
        <v>5</v>
      </c>
      <c r="E186" s="2">
        <f t="shared" si="25"/>
        <v>-1</v>
      </c>
      <c r="F186" s="2">
        <f t="shared" si="26"/>
        <v>1</v>
      </c>
      <c r="H186">
        <f>2*2*2-2</f>
        <v>6</v>
      </c>
      <c r="I186">
        <f>I181/I184</f>
        <v>1.1779984721161192</v>
      </c>
    </row>
    <row r="187" spans="1:9" x14ac:dyDescent="0.25">
      <c r="A187" s="2">
        <v>58</v>
      </c>
      <c r="B187" s="2">
        <v>32</v>
      </c>
      <c r="C187" s="2">
        <v>9</v>
      </c>
      <c r="D187" s="2">
        <f>3/2</f>
        <v>1.5</v>
      </c>
      <c r="E187" s="2">
        <f t="shared" si="25"/>
        <v>7.5</v>
      </c>
      <c r="F187" s="2">
        <f t="shared" si="26"/>
        <v>56.25</v>
      </c>
      <c r="H187">
        <f>H186/12</f>
        <v>0.5</v>
      </c>
    </row>
    <row r="188" spans="1:9" x14ac:dyDescent="0.25">
      <c r="A188" s="2"/>
      <c r="B188" s="2"/>
      <c r="C188" s="2"/>
      <c r="D188" s="2"/>
      <c r="E188" s="2"/>
      <c r="F188" s="2"/>
    </row>
    <row r="189" spans="1:9" x14ac:dyDescent="0.25">
      <c r="A189" s="2" t="s">
        <v>31</v>
      </c>
      <c r="B189" s="2">
        <f>1-I186</f>
        <v>-0.17799847211611919</v>
      </c>
      <c r="C189" s="2"/>
      <c r="D189" s="2"/>
      <c r="E189" s="2"/>
      <c r="F189" s="2">
        <f>SUM(F177:F187)</f>
        <v>255</v>
      </c>
    </row>
    <row r="191" spans="1:9" x14ac:dyDescent="0.25">
      <c r="A191" t="s">
        <v>38</v>
      </c>
    </row>
    <row r="193" spans="1:9" x14ac:dyDescent="0.25">
      <c r="A193" s="1" t="s">
        <v>9</v>
      </c>
      <c r="B193" s="1" t="s">
        <v>10</v>
      </c>
      <c r="C193" s="1" t="s">
        <v>39</v>
      </c>
      <c r="D193" s="1" t="s">
        <v>4</v>
      </c>
      <c r="E193" s="1" t="s">
        <v>5</v>
      </c>
      <c r="F193" s="10"/>
    </row>
    <row r="194" spans="1:9" x14ac:dyDescent="0.25">
      <c r="A194" s="2">
        <v>80</v>
      </c>
      <c r="B194" s="2">
        <v>5</v>
      </c>
      <c r="C194" s="2">
        <f>A194*B194</f>
        <v>400</v>
      </c>
      <c r="D194" s="2">
        <f>A194*A194</f>
        <v>6400</v>
      </c>
      <c r="E194" s="2">
        <f>B194*B194</f>
        <v>25</v>
      </c>
    </row>
    <row r="195" spans="1:9" x14ac:dyDescent="0.25">
      <c r="A195" s="2">
        <v>78</v>
      </c>
      <c r="B195" s="2">
        <v>23</v>
      </c>
      <c r="C195" s="2">
        <f t="shared" ref="C195:C208" si="27">A195*B195</f>
        <v>1794</v>
      </c>
      <c r="D195" s="2">
        <f t="shared" ref="D195:D208" si="28">A195*A195</f>
        <v>6084</v>
      </c>
      <c r="E195" s="2">
        <f t="shared" ref="E195:E208" si="29">B195*B195</f>
        <v>529</v>
      </c>
    </row>
    <row r="196" spans="1:9" x14ac:dyDescent="0.25">
      <c r="A196" s="2">
        <v>60</v>
      </c>
      <c r="B196" s="2">
        <v>25</v>
      </c>
      <c r="C196" s="2">
        <f t="shared" si="27"/>
        <v>1500</v>
      </c>
      <c r="D196" s="2">
        <f t="shared" si="28"/>
        <v>3600</v>
      </c>
      <c r="E196" s="2">
        <f t="shared" si="29"/>
        <v>625</v>
      </c>
      <c r="G196">
        <f>15*C209</f>
        <v>300510</v>
      </c>
    </row>
    <row r="197" spans="1:9" x14ac:dyDescent="0.25">
      <c r="A197" s="2">
        <v>53</v>
      </c>
      <c r="B197" s="2">
        <v>48</v>
      </c>
      <c r="C197" s="2">
        <f t="shared" si="27"/>
        <v>2544</v>
      </c>
      <c r="D197" s="2">
        <f t="shared" si="28"/>
        <v>2809</v>
      </c>
      <c r="E197" s="2">
        <f t="shared" si="29"/>
        <v>2304</v>
      </c>
      <c r="G197">
        <f>A209*B209</f>
        <v>320973</v>
      </c>
      <c r="H197">
        <f>G196-G197</f>
        <v>-20463</v>
      </c>
    </row>
    <row r="198" spans="1:9" x14ac:dyDescent="0.25">
      <c r="A198" s="2">
        <v>85</v>
      </c>
      <c r="B198" s="2">
        <v>17</v>
      </c>
      <c r="C198" s="2">
        <f t="shared" si="27"/>
        <v>1445</v>
      </c>
      <c r="D198" s="2">
        <f t="shared" si="28"/>
        <v>7225</v>
      </c>
      <c r="E198" s="2">
        <f t="shared" si="29"/>
        <v>289</v>
      </c>
    </row>
    <row r="199" spans="1:9" x14ac:dyDescent="0.25">
      <c r="A199" s="2">
        <v>84</v>
      </c>
      <c r="B199" s="2">
        <v>8</v>
      </c>
      <c r="C199" s="2">
        <f t="shared" si="27"/>
        <v>672</v>
      </c>
      <c r="D199" s="2">
        <f t="shared" si="28"/>
        <v>7056</v>
      </c>
      <c r="E199" s="2">
        <f t="shared" si="29"/>
        <v>64</v>
      </c>
      <c r="G199">
        <f>15*D209</f>
        <v>1241865</v>
      </c>
    </row>
    <row r="200" spans="1:9" x14ac:dyDescent="0.25">
      <c r="A200" s="2">
        <v>73</v>
      </c>
      <c r="B200" s="2">
        <v>4</v>
      </c>
      <c r="C200" s="2">
        <f t="shared" si="27"/>
        <v>292</v>
      </c>
      <c r="D200" s="2">
        <f t="shared" si="28"/>
        <v>5329</v>
      </c>
      <c r="E200" s="2">
        <f t="shared" si="29"/>
        <v>16</v>
      </c>
      <c r="G200">
        <f>A209*A209</f>
        <v>1216609</v>
      </c>
      <c r="H200">
        <f>G199-G200</f>
        <v>25256</v>
      </c>
    </row>
    <row r="201" spans="1:9" x14ac:dyDescent="0.25">
      <c r="A201" s="2">
        <v>79</v>
      </c>
      <c r="B201" s="2">
        <v>26</v>
      </c>
      <c r="C201" s="2">
        <f t="shared" si="27"/>
        <v>2054</v>
      </c>
      <c r="D201" s="2">
        <f t="shared" si="28"/>
        <v>6241</v>
      </c>
      <c r="E201" s="2">
        <f t="shared" si="29"/>
        <v>676</v>
      </c>
      <c r="I201">
        <f>H200*H203</f>
        <v>822688944</v>
      </c>
    </row>
    <row r="202" spans="1:9" x14ac:dyDescent="0.25">
      <c r="A202" s="2">
        <v>81</v>
      </c>
      <c r="B202" s="2">
        <v>11</v>
      </c>
      <c r="C202" s="2">
        <f t="shared" si="27"/>
        <v>891</v>
      </c>
      <c r="D202" s="2">
        <f t="shared" si="28"/>
        <v>6561</v>
      </c>
      <c r="E202" s="2">
        <f t="shared" si="29"/>
        <v>121</v>
      </c>
      <c r="G202">
        <f>15*E209</f>
        <v>117255</v>
      </c>
      <c r="I202">
        <f>SQRT(I201)</f>
        <v>28682.554697934422</v>
      </c>
    </row>
    <row r="203" spans="1:9" x14ac:dyDescent="0.25">
      <c r="A203" s="2">
        <v>75</v>
      </c>
      <c r="B203" s="2">
        <v>19</v>
      </c>
      <c r="C203" s="2">
        <f t="shared" si="27"/>
        <v>1425</v>
      </c>
      <c r="D203" s="2">
        <f t="shared" si="28"/>
        <v>5625</v>
      </c>
      <c r="E203" s="2">
        <f t="shared" si="29"/>
        <v>361</v>
      </c>
      <c r="G203">
        <f>B209*B209</f>
        <v>84681</v>
      </c>
      <c r="H203">
        <f>G202-G203</f>
        <v>32574</v>
      </c>
    </row>
    <row r="204" spans="1:9" x14ac:dyDescent="0.25">
      <c r="A204" s="2">
        <v>68</v>
      </c>
      <c r="B204" s="2">
        <v>14</v>
      </c>
      <c r="C204" s="2">
        <f t="shared" si="27"/>
        <v>952</v>
      </c>
      <c r="D204" s="2">
        <f t="shared" si="28"/>
        <v>4624</v>
      </c>
      <c r="E204" s="2">
        <f t="shared" si="29"/>
        <v>196</v>
      </c>
    </row>
    <row r="205" spans="1:9" x14ac:dyDescent="0.25">
      <c r="A205" s="2">
        <v>72</v>
      </c>
      <c r="B205" s="2">
        <v>35</v>
      </c>
      <c r="C205" s="2">
        <f t="shared" si="27"/>
        <v>2520</v>
      </c>
      <c r="D205" s="2">
        <f t="shared" si="28"/>
        <v>5184</v>
      </c>
      <c r="E205" s="2">
        <f t="shared" si="29"/>
        <v>1225</v>
      </c>
    </row>
    <row r="206" spans="1:9" x14ac:dyDescent="0.25">
      <c r="A206" s="2">
        <v>58</v>
      </c>
      <c r="B206" s="2">
        <v>29</v>
      </c>
      <c r="C206" s="2">
        <f t="shared" si="27"/>
        <v>1682</v>
      </c>
      <c r="D206" s="2">
        <f t="shared" si="28"/>
        <v>3364</v>
      </c>
      <c r="E206" s="2">
        <f t="shared" si="29"/>
        <v>841</v>
      </c>
    </row>
    <row r="207" spans="1:9" x14ac:dyDescent="0.25">
      <c r="A207" s="2">
        <v>92</v>
      </c>
      <c r="B207" s="2">
        <v>4</v>
      </c>
      <c r="C207" s="2">
        <f t="shared" si="27"/>
        <v>368</v>
      </c>
      <c r="D207" s="2">
        <f t="shared" si="28"/>
        <v>8464</v>
      </c>
      <c r="E207" s="2">
        <f t="shared" si="29"/>
        <v>16</v>
      </c>
    </row>
    <row r="208" spans="1:9" x14ac:dyDescent="0.25">
      <c r="A208" s="2">
        <v>65</v>
      </c>
      <c r="B208" s="2">
        <v>23</v>
      </c>
      <c r="C208" s="2">
        <f t="shared" si="27"/>
        <v>1495</v>
      </c>
      <c r="D208" s="2">
        <f t="shared" si="28"/>
        <v>4225</v>
      </c>
      <c r="E208" s="2">
        <f t="shared" si="29"/>
        <v>529</v>
      </c>
    </row>
    <row r="209" spans="1:9" x14ac:dyDescent="0.25">
      <c r="A209" s="3">
        <f>SUM(A194:A208)</f>
        <v>1103</v>
      </c>
      <c r="B209" s="3">
        <f>SUM(B194:B208)</f>
        <v>291</v>
      </c>
      <c r="C209" s="3">
        <f>SUM(C194:C208)</f>
        <v>20034</v>
      </c>
      <c r="D209" s="3">
        <f>SUM(D194:D208)</f>
        <v>82791</v>
      </c>
      <c r="E209" s="3">
        <f>SUM(E194:E208)</f>
        <v>7817</v>
      </c>
    </row>
    <row r="210" spans="1:9" x14ac:dyDescent="0.25">
      <c r="A210" s="2"/>
      <c r="B210" s="2"/>
      <c r="C210" s="2"/>
      <c r="D210" s="2"/>
      <c r="E210" s="2"/>
    </row>
    <row r="211" spans="1:9" x14ac:dyDescent="0.25">
      <c r="A211" s="6" t="s">
        <v>31</v>
      </c>
      <c r="B211" s="2" t="s">
        <v>21</v>
      </c>
      <c r="C211" s="2">
        <f>15*C209-A209*B209</f>
        <v>-20463</v>
      </c>
      <c r="D211" s="2"/>
      <c r="E211" s="2"/>
    </row>
    <row r="212" spans="1:9" x14ac:dyDescent="0.25">
      <c r="A212" s="2"/>
      <c r="B212" s="2" t="s">
        <v>22</v>
      </c>
      <c r="C212" s="2">
        <f>SQRT(I201)</f>
        <v>28682.554697934422</v>
      </c>
      <c r="D212" s="2"/>
      <c r="E212" s="2"/>
    </row>
    <row r="213" spans="1:9" x14ac:dyDescent="0.25">
      <c r="A213" s="2"/>
      <c r="B213" s="2" t="s">
        <v>23</v>
      </c>
      <c r="C213" s="2">
        <f>C211/C212</f>
        <v>-0.71343017438658096</v>
      </c>
      <c r="D213" s="2"/>
      <c r="E213" s="2"/>
    </row>
    <row r="215" spans="1:9" x14ac:dyDescent="0.25">
      <c r="A215" t="s">
        <v>40</v>
      </c>
    </row>
    <row r="217" spans="1:9" x14ac:dyDescent="0.25">
      <c r="A217" s="1" t="s">
        <v>9</v>
      </c>
      <c r="B217" s="1" t="s">
        <v>10</v>
      </c>
      <c r="C217" s="1" t="s">
        <v>39</v>
      </c>
      <c r="D217" s="1" t="s">
        <v>4</v>
      </c>
      <c r="E217" s="1" t="s">
        <v>5</v>
      </c>
    </row>
    <row r="218" spans="1:9" x14ac:dyDescent="0.25">
      <c r="A218" s="2">
        <v>3</v>
      </c>
      <c r="B218" s="2">
        <v>1</v>
      </c>
      <c r="C218" s="2">
        <f>A218*B218</f>
        <v>3</v>
      </c>
      <c r="D218" s="2">
        <f>A218*A218</f>
        <v>9</v>
      </c>
      <c r="E218" s="2">
        <f>B218*B218</f>
        <v>1</v>
      </c>
      <c r="G218">
        <f>6*D224</f>
        <v>5664</v>
      </c>
    </row>
    <row r="219" spans="1:9" x14ac:dyDescent="0.25">
      <c r="A219" s="2">
        <v>9</v>
      </c>
      <c r="B219" s="2">
        <v>3</v>
      </c>
      <c r="C219" s="2">
        <f t="shared" ref="C219:C223" si="30">A219*B219</f>
        <v>27</v>
      </c>
      <c r="D219" s="2">
        <f t="shared" ref="D219:D223" si="31">A219*A219</f>
        <v>81</v>
      </c>
      <c r="E219" s="2">
        <f t="shared" ref="E219:E223" si="32">B219*B219</f>
        <v>9</v>
      </c>
      <c r="G219">
        <f>A224*A224</f>
        <v>4900</v>
      </c>
      <c r="H219">
        <f>G218-G219</f>
        <v>764</v>
      </c>
    </row>
    <row r="220" spans="1:9" x14ac:dyDescent="0.25">
      <c r="A220" s="2">
        <v>12</v>
      </c>
      <c r="B220" s="2">
        <v>4</v>
      </c>
      <c r="C220" s="2">
        <f t="shared" si="30"/>
        <v>48</v>
      </c>
      <c r="D220" s="2">
        <f t="shared" si="31"/>
        <v>144</v>
      </c>
      <c r="E220" s="2">
        <f t="shared" si="32"/>
        <v>16</v>
      </c>
      <c r="I220">
        <f>H219*H222</f>
        <v>43548</v>
      </c>
    </row>
    <row r="221" spans="1:9" x14ac:dyDescent="0.25">
      <c r="A221" s="2">
        <v>14</v>
      </c>
      <c r="B221" s="2">
        <v>1</v>
      </c>
      <c r="C221" s="2">
        <f t="shared" si="30"/>
        <v>14</v>
      </c>
      <c r="D221" s="2">
        <f t="shared" si="31"/>
        <v>196</v>
      </c>
      <c r="E221" s="2">
        <f t="shared" si="32"/>
        <v>1</v>
      </c>
      <c r="G221">
        <f>6*E224</f>
        <v>282</v>
      </c>
    </row>
    <row r="222" spans="1:9" x14ac:dyDescent="0.25">
      <c r="A222" s="2">
        <v>15</v>
      </c>
      <c r="B222" s="2">
        <v>4</v>
      </c>
      <c r="C222" s="2">
        <f t="shared" si="30"/>
        <v>60</v>
      </c>
      <c r="D222" s="2">
        <f t="shared" si="31"/>
        <v>225</v>
      </c>
      <c r="E222" s="2">
        <f t="shared" si="32"/>
        <v>16</v>
      </c>
      <c r="G222">
        <f>B224*B224</f>
        <v>225</v>
      </c>
      <c r="H222">
        <f>G221-G222</f>
        <v>57</v>
      </c>
    </row>
    <row r="223" spans="1:9" x14ac:dyDescent="0.25">
      <c r="A223" s="2">
        <v>17</v>
      </c>
      <c r="B223" s="2">
        <v>2</v>
      </c>
      <c r="C223" s="2">
        <f t="shared" si="30"/>
        <v>34</v>
      </c>
      <c r="D223" s="2">
        <f t="shared" si="31"/>
        <v>289</v>
      </c>
      <c r="E223" s="2">
        <f t="shared" si="32"/>
        <v>4</v>
      </c>
    </row>
    <row r="224" spans="1:9" x14ac:dyDescent="0.25">
      <c r="A224" s="3">
        <f>SUM(A218:A223)</f>
        <v>70</v>
      </c>
      <c r="B224" s="3">
        <f>SUM(B218:B223)</f>
        <v>15</v>
      </c>
      <c r="C224" s="3">
        <f>SUM(C218:C223)</f>
        <v>186</v>
      </c>
      <c r="D224" s="3">
        <f>SUM(D218:D223)</f>
        <v>944</v>
      </c>
      <c r="E224" s="3">
        <f>SUM(E218:E223)</f>
        <v>47</v>
      </c>
    </row>
    <row r="225" spans="1:8" x14ac:dyDescent="0.25">
      <c r="A225" s="2"/>
      <c r="B225" s="2"/>
      <c r="C225" s="2"/>
      <c r="D225" s="2"/>
      <c r="E225" s="2"/>
    </row>
    <row r="226" spans="1:8" x14ac:dyDescent="0.25">
      <c r="A226" s="6" t="s">
        <v>31</v>
      </c>
      <c r="B226" s="2" t="s">
        <v>21</v>
      </c>
      <c r="C226" s="2">
        <f>6*C224-A224*B224</f>
        <v>66</v>
      </c>
      <c r="D226" s="2"/>
      <c r="E226" s="2"/>
    </row>
    <row r="227" spans="1:8" x14ac:dyDescent="0.25">
      <c r="A227" s="2"/>
      <c r="B227" s="2" t="s">
        <v>22</v>
      </c>
      <c r="C227" s="2">
        <f>SQRT(I220)</f>
        <v>208.68157561222313</v>
      </c>
      <c r="D227" s="2"/>
      <c r="E227" s="2"/>
    </row>
    <row r="228" spans="1:8" x14ac:dyDescent="0.25">
      <c r="A228" s="2"/>
      <c r="B228" s="2" t="s">
        <v>23</v>
      </c>
      <c r="C228" s="2">
        <f>C226/C227</f>
        <v>0.31627133256192541</v>
      </c>
      <c r="D228" s="2"/>
      <c r="E228" s="2"/>
    </row>
    <row r="230" spans="1:8" x14ac:dyDescent="0.25">
      <c r="A230" t="s">
        <v>41</v>
      </c>
    </row>
    <row r="232" spans="1:8" x14ac:dyDescent="0.25">
      <c r="A232" s="1" t="s">
        <v>9</v>
      </c>
      <c r="B232" s="1" t="s">
        <v>10</v>
      </c>
      <c r="C232" s="1" t="s">
        <v>3</v>
      </c>
      <c r="D232" s="1" t="s">
        <v>4</v>
      </c>
      <c r="E232" s="1" t="s">
        <v>5</v>
      </c>
    </row>
    <row r="233" spans="1:8" x14ac:dyDescent="0.25">
      <c r="A233" s="2">
        <v>11</v>
      </c>
      <c r="B233" s="2">
        <v>9</v>
      </c>
      <c r="C233" s="2">
        <f>A233*B233</f>
        <v>99</v>
      </c>
      <c r="D233" s="2">
        <f>A233*A233</f>
        <v>121</v>
      </c>
      <c r="E233" s="2">
        <f>B233*B233</f>
        <v>81</v>
      </c>
      <c r="G233">
        <f>10*D243</f>
        <v>24850</v>
      </c>
    </row>
    <row r="234" spans="1:8" x14ac:dyDescent="0.25">
      <c r="A234" s="2">
        <v>12</v>
      </c>
      <c r="B234" s="2">
        <v>12</v>
      </c>
      <c r="C234" s="2">
        <f t="shared" ref="C234:C241" si="33">A234*B234</f>
        <v>144</v>
      </c>
      <c r="D234" s="2">
        <f t="shared" ref="D234:D242" si="34">A234*A234</f>
        <v>144</v>
      </c>
      <c r="E234" s="2">
        <f t="shared" ref="E234:E242" si="35">B234*B234</f>
        <v>144</v>
      </c>
      <c r="G234">
        <f>A243*A243</f>
        <v>24025</v>
      </c>
      <c r="H234">
        <f>G233-G234</f>
        <v>825</v>
      </c>
    </row>
    <row r="235" spans="1:8" x14ac:dyDescent="0.25">
      <c r="A235" s="2">
        <v>13</v>
      </c>
      <c r="B235" s="2">
        <v>32</v>
      </c>
      <c r="C235" s="2">
        <f t="shared" si="33"/>
        <v>416</v>
      </c>
      <c r="D235" s="2">
        <f t="shared" si="34"/>
        <v>169</v>
      </c>
      <c r="E235" s="2">
        <f t="shared" si="35"/>
        <v>1024</v>
      </c>
    </row>
    <row r="236" spans="1:8" x14ac:dyDescent="0.25">
      <c r="A236" s="2">
        <v>14</v>
      </c>
      <c r="B236" s="2">
        <v>27</v>
      </c>
      <c r="C236" s="2">
        <f t="shared" si="33"/>
        <v>378</v>
      </c>
      <c r="D236" s="2">
        <f t="shared" si="34"/>
        <v>196</v>
      </c>
      <c r="E236" s="2">
        <f t="shared" si="35"/>
        <v>729</v>
      </c>
      <c r="G236">
        <f>10*E243</f>
        <v>41330</v>
      </c>
    </row>
    <row r="237" spans="1:8" x14ac:dyDescent="0.25">
      <c r="A237" s="2">
        <v>15</v>
      </c>
      <c r="B237" s="2">
        <v>15</v>
      </c>
      <c r="C237" s="2">
        <f t="shared" si="33"/>
        <v>225</v>
      </c>
      <c r="D237" s="2">
        <f t="shared" si="34"/>
        <v>225</v>
      </c>
      <c r="E237" s="2">
        <f t="shared" si="35"/>
        <v>225</v>
      </c>
      <c r="G237">
        <f>B243*B243</f>
        <v>34225</v>
      </c>
      <c r="H237">
        <f>G236-G237</f>
        <v>7105</v>
      </c>
    </row>
    <row r="238" spans="1:8" x14ac:dyDescent="0.25">
      <c r="A238" s="2">
        <v>16</v>
      </c>
      <c r="B238" s="2">
        <v>8</v>
      </c>
      <c r="C238" s="2">
        <f t="shared" si="33"/>
        <v>128</v>
      </c>
      <c r="D238" s="2">
        <f t="shared" si="34"/>
        <v>256</v>
      </c>
      <c r="E238" s="2">
        <f t="shared" si="35"/>
        <v>64</v>
      </c>
    </row>
    <row r="239" spans="1:8" x14ac:dyDescent="0.25">
      <c r="A239" s="2">
        <v>17</v>
      </c>
      <c r="B239" s="2">
        <v>30</v>
      </c>
      <c r="C239" s="2">
        <f t="shared" si="33"/>
        <v>510</v>
      </c>
      <c r="D239" s="2">
        <f t="shared" si="34"/>
        <v>289</v>
      </c>
      <c r="E239" s="2">
        <f t="shared" si="35"/>
        <v>900</v>
      </c>
      <c r="G239">
        <f>H234*H237</f>
        <v>5861625</v>
      </c>
    </row>
    <row r="240" spans="1:8" x14ac:dyDescent="0.25">
      <c r="A240" s="2">
        <v>18</v>
      </c>
      <c r="B240" s="2">
        <v>19</v>
      </c>
      <c r="C240" s="2">
        <f t="shared" si="33"/>
        <v>342</v>
      </c>
      <c r="D240" s="2">
        <f t="shared" si="34"/>
        <v>324</v>
      </c>
      <c r="E240" s="2">
        <f t="shared" si="35"/>
        <v>361</v>
      </c>
    </row>
    <row r="241" spans="1:8" x14ac:dyDescent="0.25">
      <c r="A241" s="2">
        <v>19</v>
      </c>
      <c r="B241" s="2">
        <v>11</v>
      </c>
      <c r="C241" s="2">
        <f t="shared" si="33"/>
        <v>209</v>
      </c>
      <c r="D241" s="2">
        <f t="shared" si="34"/>
        <v>361</v>
      </c>
      <c r="E241" s="2">
        <f t="shared" si="35"/>
        <v>121</v>
      </c>
    </row>
    <row r="242" spans="1:8" x14ac:dyDescent="0.25">
      <c r="A242" s="2">
        <v>20</v>
      </c>
      <c r="B242" s="2">
        <v>22</v>
      </c>
      <c r="C242" s="2">
        <f>A242*B242</f>
        <v>440</v>
      </c>
      <c r="D242" s="2">
        <f t="shared" si="34"/>
        <v>400</v>
      </c>
      <c r="E242" s="2">
        <f t="shared" si="35"/>
        <v>484</v>
      </c>
    </row>
    <row r="243" spans="1:8" x14ac:dyDescent="0.25">
      <c r="A243" s="3">
        <f>SUM(A233:A242)</f>
        <v>155</v>
      </c>
      <c r="B243" s="3">
        <f>SUM(B233:B242)</f>
        <v>185</v>
      </c>
      <c r="C243" s="3">
        <f>SUM(C233:C242)</f>
        <v>2891</v>
      </c>
      <c r="D243" s="3">
        <f>SUM(D233:D242)</f>
        <v>2485</v>
      </c>
      <c r="E243" s="3">
        <f>SUM(E233:E242)</f>
        <v>4133</v>
      </c>
    </row>
    <row r="244" spans="1:8" x14ac:dyDescent="0.25">
      <c r="A244" s="2"/>
      <c r="B244" s="2"/>
      <c r="C244" s="2"/>
      <c r="D244" s="2"/>
      <c r="E244" s="2"/>
    </row>
    <row r="245" spans="1:8" x14ac:dyDescent="0.25">
      <c r="A245" s="6" t="s">
        <v>31</v>
      </c>
      <c r="B245" s="2" t="s">
        <v>21</v>
      </c>
      <c r="C245" s="2">
        <f>10*C243-A243*B243</f>
        <v>235</v>
      </c>
      <c r="D245" s="2"/>
      <c r="E245" s="2"/>
    </row>
    <row r="246" spans="1:8" x14ac:dyDescent="0.25">
      <c r="A246" s="2"/>
      <c r="B246" s="2" t="s">
        <v>22</v>
      </c>
      <c r="C246" s="2">
        <f>SQRT(G239)</f>
        <v>2421.0793047729767</v>
      </c>
      <c r="D246" s="2"/>
      <c r="E246" s="2"/>
    </row>
    <row r="247" spans="1:8" x14ac:dyDescent="0.25">
      <c r="A247" s="2"/>
      <c r="B247" s="2" t="s">
        <v>23</v>
      </c>
      <c r="C247" s="2">
        <f>H234/C246</f>
        <v>0.3407571153797293</v>
      </c>
      <c r="D247" s="2"/>
      <c r="E247" s="2"/>
    </row>
    <row r="249" spans="1:8" x14ac:dyDescent="0.25">
      <c r="A249" t="s">
        <v>42</v>
      </c>
    </row>
    <row r="251" spans="1:8" x14ac:dyDescent="0.25">
      <c r="A251" s="1" t="s">
        <v>9</v>
      </c>
      <c r="B251" s="1" t="s">
        <v>10</v>
      </c>
      <c r="C251" s="1" t="s">
        <v>3</v>
      </c>
      <c r="D251" s="1" t="s">
        <v>4</v>
      </c>
      <c r="E251" s="1" t="s">
        <v>5</v>
      </c>
    </row>
    <row r="252" spans="1:8" x14ac:dyDescent="0.25">
      <c r="A252" s="2">
        <v>14</v>
      </c>
      <c r="B252" s="2">
        <v>20</v>
      </c>
      <c r="C252" s="2">
        <f>A252*B252</f>
        <v>280</v>
      </c>
      <c r="D252" s="2">
        <f>A252*A252</f>
        <v>196</v>
      </c>
      <c r="E252" s="2">
        <f>B252*B252</f>
        <v>400</v>
      </c>
      <c r="G252">
        <f>10*D262</f>
        <v>24850</v>
      </c>
    </row>
    <row r="253" spans="1:8" x14ac:dyDescent="0.25">
      <c r="A253" s="2">
        <v>20</v>
      </c>
      <c r="B253" s="2">
        <v>22</v>
      </c>
      <c r="C253" s="2">
        <f t="shared" ref="C253:C261" si="36">A253*B253</f>
        <v>440</v>
      </c>
      <c r="D253" s="2">
        <f t="shared" ref="D253:D261" si="37">A253*A253</f>
        <v>400</v>
      </c>
      <c r="E253" s="2">
        <f t="shared" ref="E253:E261" si="38">B253*B253</f>
        <v>484</v>
      </c>
      <c r="G253">
        <f>A262*A262</f>
        <v>24025</v>
      </c>
      <c r="H253">
        <f>G252-G253</f>
        <v>825</v>
      </c>
    </row>
    <row r="254" spans="1:8" x14ac:dyDescent="0.25">
      <c r="A254" s="2">
        <v>16</v>
      </c>
      <c r="B254" s="2">
        <v>25</v>
      </c>
      <c r="C254" s="2">
        <f t="shared" si="36"/>
        <v>400</v>
      </c>
      <c r="D254" s="2">
        <f t="shared" si="37"/>
        <v>256</v>
      </c>
      <c r="E254" s="2">
        <f t="shared" si="38"/>
        <v>625</v>
      </c>
    </row>
    <row r="255" spans="1:8" x14ac:dyDescent="0.25">
      <c r="A255" s="2">
        <v>19</v>
      </c>
      <c r="B255" s="2">
        <v>21</v>
      </c>
      <c r="C255" s="2">
        <f t="shared" si="36"/>
        <v>399</v>
      </c>
      <c r="D255" s="2">
        <f t="shared" si="37"/>
        <v>361</v>
      </c>
      <c r="E255" s="2">
        <f t="shared" si="38"/>
        <v>441</v>
      </c>
      <c r="G255">
        <f>10*E262</f>
        <v>60850</v>
      </c>
    </row>
    <row r="256" spans="1:8" x14ac:dyDescent="0.25">
      <c r="A256" s="2">
        <v>11</v>
      </c>
      <c r="B256" s="2">
        <v>23</v>
      </c>
      <c r="C256" s="2">
        <f t="shared" si="36"/>
        <v>253</v>
      </c>
      <c r="D256" s="2">
        <f t="shared" si="37"/>
        <v>121</v>
      </c>
      <c r="E256" s="2">
        <f t="shared" si="38"/>
        <v>529</v>
      </c>
      <c r="G256">
        <f>B262*B262</f>
        <v>60025</v>
      </c>
      <c r="H256">
        <f>G255-G256</f>
        <v>825</v>
      </c>
    </row>
    <row r="257" spans="1:7" x14ac:dyDescent="0.25">
      <c r="A257" s="2">
        <v>13</v>
      </c>
      <c r="B257" s="2">
        <v>26</v>
      </c>
      <c r="C257" s="2">
        <f t="shared" si="36"/>
        <v>338</v>
      </c>
      <c r="D257" s="2">
        <f t="shared" si="37"/>
        <v>169</v>
      </c>
      <c r="E257" s="2">
        <f t="shared" si="38"/>
        <v>676</v>
      </c>
    </row>
    <row r="258" spans="1:7" x14ac:dyDescent="0.25">
      <c r="A258" s="2">
        <v>15</v>
      </c>
      <c r="B258" s="2">
        <v>24</v>
      </c>
      <c r="C258" s="2">
        <f t="shared" si="36"/>
        <v>360</v>
      </c>
      <c r="D258" s="2">
        <f t="shared" si="37"/>
        <v>225</v>
      </c>
      <c r="E258" s="2">
        <f t="shared" si="38"/>
        <v>576</v>
      </c>
      <c r="G258">
        <f>H253*H256</f>
        <v>680625</v>
      </c>
    </row>
    <row r="259" spans="1:7" x14ac:dyDescent="0.25">
      <c r="A259" s="2">
        <v>12</v>
      </c>
      <c r="B259" s="2">
        <v>29</v>
      </c>
      <c r="C259" s="2">
        <f t="shared" si="36"/>
        <v>348</v>
      </c>
      <c r="D259" s="2">
        <f t="shared" si="37"/>
        <v>144</v>
      </c>
      <c r="E259" s="2">
        <f t="shared" si="38"/>
        <v>841</v>
      </c>
    </row>
    <row r="260" spans="1:7" x14ac:dyDescent="0.25">
      <c r="A260" s="2">
        <v>18</v>
      </c>
      <c r="B260" s="2">
        <v>28</v>
      </c>
      <c r="C260" s="2">
        <f t="shared" si="36"/>
        <v>504</v>
      </c>
      <c r="D260" s="2">
        <f t="shared" si="37"/>
        <v>324</v>
      </c>
      <c r="E260" s="2">
        <f t="shared" si="38"/>
        <v>784</v>
      </c>
    </row>
    <row r="261" spans="1:7" x14ac:dyDescent="0.25">
      <c r="A261" s="2">
        <v>17</v>
      </c>
      <c r="B261" s="2">
        <v>27</v>
      </c>
      <c r="C261" s="2">
        <f t="shared" si="36"/>
        <v>459</v>
      </c>
      <c r="D261" s="2">
        <f t="shared" si="37"/>
        <v>289</v>
      </c>
      <c r="E261" s="2">
        <f t="shared" si="38"/>
        <v>729</v>
      </c>
    </row>
    <row r="262" spans="1:7" x14ac:dyDescent="0.25">
      <c r="A262" s="3">
        <f>SUM(A252:A261)</f>
        <v>155</v>
      </c>
      <c r="B262" s="3">
        <f>SUM(B252:B261)</f>
        <v>245</v>
      </c>
      <c r="C262" s="3">
        <f>SUM(C252:C261)</f>
        <v>3781</v>
      </c>
      <c r="D262" s="3">
        <f>SUM(D252:D261)</f>
        <v>2485</v>
      </c>
      <c r="E262" s="3">
        <f>SUM(E252:E261)</f>
        <v>6085</v>
      </c>
    </row>
    <row r="263" spans="1:7" x14ac:dyDescent="0.25">
      <c r="A263" s="2"/>
      <c r="B263" s="2"/>
      <c r="C263" s="2"/>
      <c r="D263" s="2"/>
      <c r="E263" s="2"/>
    </row>
    <row r="264" spans="1:7" x14ac:dyDescent="0.25">
      <c r="A264" s="6" t="s">
        <v>31</v>
      </c>
      <c r="B264" s="2" t="s">
        <v>21</v>
      </c>
      <c r="C264" s="2">
        <f>10*C262-A262*B262</f>
        <v>-165</v>
      </c>
      <c r="D264" s="2"/>
      <c r="E264" s="2"/>
    </row>
    <row r="265" spans="1:7" x14ac:dyDescent="0.25">
      <c r="A265" s="2"/>
      <c r="B265" s="2" t="s">
        <v>22</v>
      </c>
      <c r="C265" s="2">
        <f>SQRT(G258)</f>
        <v>825</v>
      </c>
      <c r="D265" s="2"/>
      <c r="E265" s="2"/>
    </row>
    <row r="266" spans="1:7" x14ac:dyDescent="0.25">
      <c r="A266" s="2"/>
      <c r="B266" s="2" t="s">
        <v>23</v>
      </c>
      <c r="C266" s="2">
        <f>C264/C265</f>
        <v>-0.2</v>
      </c>
      <c r="D266" s="2"/>
      <c r="E266" s="2"/>
    </row>
    <row r="269" spans="1:7" x14ac:dyDescent="0.25">
      <c r="A269" t="s">
        <v>43</v>
      </c>
    </row>
    <row r="271" spans="1:7" x14ac:dyDescent="0.25">
      <c r="A271" s="1" t="s">
        <v>9</v>
      </c>
      <c r="B271" s="1" t="s">
        <v>10</v>
      </c>
      <c r="C271" s="1" t="s">
        <v>11</v>
      </c>
      <c r="D271" s="1" t="s">
        <v>12</v>
      </c>
      <c r="E271" s="1" t="s">
        <v>13</v>
      </c>
      <c r="F271" s="1" t="s">
        <v>14</v>
      </c>
    </row>
    <row r="272" spans="1:7" x14ac:dyDescent="0.25">
      <c r="A272" s="2">
        <v>12</v>
      </c>
      <c r="B272" s="2">
        <v>272</v>
      </c>
      <c r="C272" s="2">
        <v>6</v>
      </c>
      <c r="D272" s="2">
        <v>6</v>
      </c>
      <c r="E272" s="2">
        <f>C272-D272</f>
        <v>0</v>
      </c>
      <c r="F272" s="2">
        <f>E272*E272</f>
        <v>0</v>
      </c>
    </row>
    <row r="273" spans="1:6" x14ac:dyDescent="0.25">
      <c r="A273" s="2">
        <v>25</v>
      </c>
      <c r="B273" s="2">
        <v>274</v>
      </c>
      <c r="C273" s="2">
        <v>3</v>
      </c>
      <c r="D273" s="2">
        <v>5</v>
      </c>
      <c r="E273" s="2">
        <f t="shared" ref="E273:E278" si="39">C273-D273</f>
        <v>-2</v>
      </c>
      <c r="F273" s="2">
        <f t="shared" ref="F273:F278" si="40">E273*E273</f>
        <v>4</v>
      </c>
    </row>
    <row r="274" spans="1:6" x14ac:dyDescent="0.25">
      <c r="A274" s="2">
        <v>30</v>
      </c>
      <c r="B274" s="2">
        <v>300</v>
      </c>
      <c r="C274" s="2">
        <v>2</v>
      </c>
      <c r="D274" s="2">
        <v>4</v>
      </c>
      <c r="E274" s="2">
        <f t="shared" si="39"/>
        <v>-2</v>
      </c>
      <c r="F274" s="2">
        <f t="shared" si="40"/>
        <v>4</v>
      </c>
    </row>
    <row r="275" spans="1:6" x14ac:dyDescent="0.25">
      <c r="A275" s="2">
        <v>36</v>
      </c>
      <c r="B275" s="2">
        <v>541</v>
      </c>
      <c r="C275" s="2">
        <v>1</v>
      </c>
      <c r="D275" s="2">
        <v>1</v>
      </c>
      <c r="E275" s="2">
        <f t="shared" si="39"/>
        <v>0</v>
      </c>
      <c r="F275" s="2">
        <f t="shared" si="40"/>
        <v>0</v>
      </c>
    </row>
    <row r="276" spans="1:6" x14ac:dyDescent="0.25">
      <c r="A276" s="2">
        <v>16</v>
      </c>
      <c r="B276" s="2">
        <v>462</v>
      </c>
      <c r="C276" s="2">
        <v>4</v>
      </c>
      <c r="D276" s="2">
        <v>2</v>
      </c>
      <c r="E276" s="2">
        <f t="shared" si="39"/>
        <v>2</v>
      </c>
      <c r="F276" s="2">
        <f t="shared" si="40"/>
        <v>4</v>
      </c>
    </row>
    <row r="277" spans="1:6" x14ac:dyDescent="0.25">
      <c r="A277" s="2">
        <v>13</v>
      </c>
      <c r="B277" s="2">
        <v>253</v>
      </c>
      <c r="C277" s="2">
        <v>5</v>
      </c>
      <c r="D277" s="2">
        <v>7</v>
      </c>
      <c r="E277" s="2">
        <f t="shared" si="39"/>
        <v>-2</v>
      </c>
      <c r="F277" s="2">
        <f t="shared" si="40"/>
        <v>4</v>
      </c>
    </row>
    <row r="278" spans="1:6" x14ac:dyDescent="0.25">
      <c r="A278" s="2">
        <v>6</v>
      </c>
      <c r="B278" s="2">
        <v>365</v>
      </c>
      <c r="C278" s="2">
        <v>7</v>
      </c>
      <c r="D278" s="2">
        <v>3</v>
      </c>
      <c r="E278" s="2">
        <f t="shared" si="39"/>
        <v>4</v>
      </c>
      <c r="F278" s="2">
        <f t="shared" si="40"/>
        <v>16</v>
      </c>
    </row>
    <row r="279" spans="1:6" x14ac:dyDescent="0.25">
      <c r="A279" s="2"/>
      <c r="B279" s="2"/>
      <c r="C279" s="2"/>
      <c r="D279" s="2"/>
      <c r="E279" s="2"/>
      <c r="F279" s="11">
        <f>SUM(F272:F278)</f>
        <v>32</v>
      </c>
    </row>
    <row r="280" spans="1:6" x14ac:dyDescent="0.25">
      <c r="A280" s="2"/>
      <c r="B280" s="2"/>
      <c r="C280" s="2">
        <f>6*F279</f>
        <v>192</v>
      </c>
      <c r="D280" s="2"/>
      <c r="E280" s="2"/>
      <c r="F280" s="2"/>
    </row>
    <row r="281" spans="1:6" x14ac:dyDescent="0.25">
      <c r="A281" s="2"/>
      <c r="B281" s="2"/>
      <c r="C281" s="2">
        <f>7*49-1</f>
        <v>342</v>
      </c>
      <c r="D281" s="2"/>
      <c r="E281" s="2"/>
      <c r="F281" s="2"/>
    </row>
    <row r="282" spans="1:6" x14ac:dyDescent="0.25">
      <c r="A282" s="2"/>
      <c r="B282" s="2"/>
      <c r="C282" s="2"/>
      <c r="D282" s="2">
        <f>C280/C281</f>
        <v>0.56140350877192979</v>
      </c>
      <c r="E282" s="2"/>
      <c r="F282" s="2"/>
    </row>
    <row r="283" spans="1:6" x14ac:dyDescent="0.25">
      <c r="B283" s="2"/>
      <c r="C283" s="2"/>
      <c r="D283" s="2">
        <f>D282-1</f>
        <v>-0.43859649122807021</v>
      </c>
      <c r="E283" s="2"/>
      <c r="F283" s="2"/>
    </row>
    <row r="285" spans="1:6" x14ac:dyDescent="0.25">
      <c r="A285" t="s">
        <v>44</v>
      </c>
    </row>
    <row r="287" spans="1:6" x14ac:dyDescent="0.25">
      <c r="A287" s="1" t="s">
        <v>9</v>
      </c>
      <c r="B287" s="1" t="s">
        <v>10</v>
      </c>
      <c r="C287" s="1" t="s">
        <v>11</v>
      </c>
      <c r="D287" s="1" t="s">
        <v>12</v>
      </c>
      <c r="E287" s="1" t="s">
        <v>13</v>
      </c>
      <c r="F287" s="1" t="s">
        <v>14</v>
      </c>
    </row>
    <row r="288" spans="1:6" x14ac:dyDescent="0.25">
      <c r="A288" s="2">
        <v>20</v>
      </c>
      <c r="B288" s="2">
        <v>290</v>
      </c>
      <c r="C288" s="2">
        <v>6</v>
      </c>
      <c r="D288" s="2">
        <v>7</v>
      </c>
      <c r="E288" s="2">
        <f>C288-D288</f>
        <v>-1</v>
      </c>
      <c r="F288" s="2">
        <f>E288*E288</f>
        <v>1</v>
      </c>
    </row>
    <row r="289" spans="1:6" x14ac:dyDescent="0.25">
      <c r="A289" s="2">
        <v>21</v>
      </c>
      <c r="B289" s="2">
        <v>284</v>
      </c>
      <c r="C289" s="2">
        <v>5</v>
      </c>
      <c r="D289" s="2">
        <v>8</v>
      </c>
      <c r="E289" s="2">
        <f t="shared" ref="E289:E296" si="41">C289-D289</f>
        <v>-3</v>
      </c>
      <c r="F289" s="2">
        <f t="shared" ref="F289:F296" si="42">E289*E289</f>
        <v>9</v>
      </c>
    </row>
    <row r="290" spans="1:6" x14ac:dyDescent="0.25">
      <c r="A290" s="2">
        <v>15</v>
      </c>
      <c r="B290" s="2">
        <v>528</v>
      </c>
      <c r="C290" s="2">
        <v>9</v>
      </c>
      <c r="D290" s="2">
        <v>3</v>
      </c>
      <c r="E290" s="2">
        <f t="shared" si="41"/>
        <v>6</v>
      </c>
      <c r="F290" s="2">
        <f t="shared" si="42"/>
        <v>36</v>
      </c>
    </row>
    <row r="291" spans="1:6" x14ac:dyDescent="0.25">
      <c r="A291" s="2">
        <v>25</v>
      </c>
      <c r="B291" s="2">
        <v>621</v>
      </c>
      <c r="C291" s="2">
        <v>3</v>
      </c>
      <c r="D291" s="2">
        <v>2</v>
      </c>
      <c r="E291" s="2">
        <f t="shared" si="41"/>
        <v>1</v>
      </c>
      <c r="F291" s="2">
        <f t="shared" si="42"/>
        <v>1</v>
      </c>
    </row>
    <row r="292" spans="1:6" x14ac:dyDescent="0.25">
      <c r="A292" s="2">
        <v>26</v>
      </c>
      <c r="B292" s="2">
        <v>357</v>
      </c>
      <c r="C292" s="2">
        <v>2</v>
      </c>
      <c r="D292" s="2">
        <v>6</v>
      </c>
      <c r="E292" s="2">
        <f t="shared" si="41"/>
        <v>-4</v>
      </c>
      <c r="F292" s="2">
        <f t="shared" si="42"/>
        <v>16</v>
      </c>
    </row>
    <row r="293" spans="1:6" x14ac:dyDescent="0.25">
      <c r="A293" s="2">
        <v>24</v>
      </c>
      <c r="B293" s="2">
        <v>456</v>
      </c>
      <c r="C293" s="2">
        <v>4</v>
      </c>
      <c r="D293" s="2">
        <v>4</v>
      </c>
      <c r="E293" s="2">
        <f t="shared" si="41"/>
        <v>0</v>
      </c>
      <c r="F293" s="2">
        <f t="shared" si="42"/>
        <v>0</v>
      </c>
    </row>
    <row r="294" spans="1:6" x14ac:dyDescent="0.25">
      <c r="A294" s="2">
        <v>29</v>
      </c>
      <c r="B294" s="2">
        <v>159</v>
      </c>
      <c r="C294" s="2">
        <v>1</v>
      </c>
      <c r="D294" s="2">
        <v>9</v>
      </c>
      <c r="E294" s="2">
        <f t="shared" si="41"/>
        <v>-8</v>
      </c>
      <c r="F294" s="2">
        <f t="shared" si="42"/>
        <v>64</v>
      </c>
    </row>
    <row r="295" spans="1:6" x14ac:dyDescent="0.25">
      <c r="A295" s="2">
        <v>18</v>
      </c>
      <c r="B295" s="2">
        <v>444</v>
      </c>
      <c r="C295" s="2">
        <v>7</v>
      </c>
      <c r="D295" s="2">
        <v>5</v>
      </c>
      <c r="E295" s="2">
        <f t="shared" si="41"/>
        <v>2</v>
      </c>
      <c r="F295" s="2">
        <f t="shared" si="42"/>
        <v>4</v>
      </c>
    </row>
    <row r="296" spans="1:6" x14ac:dyDescent="0.25">
      <c r="A296" s="2">
        <v>14</v>
      </c>
      <c r="B296" s="2">
        <v>756</v>
      </c>
      <c r="C296" s="2">
        <v>9</v>
      </c>
      <c r="D296" s="2">
        <v>1</v>
      </c>
      <c r="E296" s="2">
        <f t="shared" si="41"/>
        <v>8</v>
      </c>
      <c r="F296" s="2">
        <f t="shared" si="42"/>
        <v>64</v>
      </c>
    </row>
    <row r="297" spans="1:6" x14ac:dyDescent="0.25">
      <c r="A297" s="2"/>
      <c r="B297" s="2"/>
      <c r="C297" s="2"/>
      <c r="D297" s="2"/>
      <c r="E297" s="2"/>
      <c r="F297" s="2">
        <f>SUM(F288:F296)</f>
        <v>195</v>
      </c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>
        <f>6*F297</f>
        <v>1170</v>
      </c>
      <c r="D299" s="2"/>
      <c r="E299" s="2"/>
      <c r="F299" s="2"/>
    </row>
    <row r="300" spans="1:6" x14ac:dyDescent="0.25">
      <c r="A300" s="2"/>
      <c r="B300" s="2"/>
      <c r="C300" s="2">
        <f>9*81-1</f>
        <v>728</v>
      </c>
      <c r="D300" s="2"/>
      <c r="E300" s="2"/>
      <c r="F300" s="2"/>
    </row>
    <row r="301" spans="1:6" x14ac:dyDescent="0.25">
      <c r="A301" s="2"/>
      <c r="B301" s="2"/>
      <c r="C301" s="2"/>
      <c r="D301" s="2">
        <f>C299/C300</f>
        <v>1.6071428571428572</v>
      </c>
      <c r="E301" s="2"/>
      <c r="F301" s="2"/>
    </row>
    <row r="302" spans="1:6" x14ac:dyDescent="0.25">
      <c r="A302" s="2"/>
      <c r="B302" s="2"/>
      <c r="C302" s="2"/>
      <c r="D302" s="2">
        <f>1-D301</f>
        <v>-0.60714285714285721</v>
      </c>
      <c r="E302" s="2"/>
      <c r="F302" s="2"/>
    </row>
    <row r="305" spans="1:10" x14ac:dyDescent="0.25">
      <c r="A305" t="s">
        <v>45</v>
      </c>
    </row>
    <row r="307" spans="1:10" x14ac:dyDescent="0.25">
      <c r="A307" s="1" t="s">
        <v>9</v>
      </c>
      <c r="B307" s="1" t="s">
        <v>10</v>
      </c>
      <c r="C307" s="1" t="s">
        <v>11</v>
      </c>
      <c r="D307" s="1" t="s">
        <v>12</v>
      </c>
      <c r="E307" s="1" t="s">
        <v>13</v>
      </c>
      <c r="F307" s="1" t="s">
        <v>14</v>
      </c>
    </row>
    <row r="308" spans="1:10" x14ac:dyDescent="0.25">
      <c r="A308" s="2">
        <v>5</v>
      </c>
      <c r="B308" s="2">
        <v>26</v>
      </c>
      <c r="C308" s="2">
        <v>7</v>
      </c>
      <c r="D308" s="2">
        <f>15/2</f>
        <v>7.5</v>
      </c>
      <c r="E308" s="2">
        <f>C308-D308</f>
        <v>-0.5</v>
      </c>
      <c r="F308" s="2">
        <f>E308*E308</f>
        <v>0.25</v>
      </c>
      <c r="H308">
        <f>2*2*2-2</f>
        <v>6</v>
      </c>
    </row>
    <row r="309" spans="1:10" x14ac:dyDescent="0.25">
      <c r="A309" s="2">
        <v>10</v>
      </c>
      <c r="B309" s="2">
        <v>22</v>
      </c>
      <c r="C309" s="2">
        <v>2</v>
      </c>
      <c r="D309" s="12" t="s">
        <v>46</v>
      </c>
      <c r="E309" s="2">
        <f>C309-9.5</f>
        <v>-7.5</v>
      </c>
      <c r="F309" s="2">
        <f t="shared" ref="F309:F317" si="43">E309*E309</f>
        <v>56.25</v>
      </c>
      <c r="H309">
        <f>6/12</f>
        <v>0.5</v>
      </c>
    </row>
    <row r="310" spans="1:10" x14ac:dyDescent="0.25">
      <c r="A310" s="2">
        <v>4</v>
      </c>
      <c r="B310" s="2">
        <v>32</v>
      </c>
      <c r="C310" s="2">
        <v>8</v>
      </c>
      <c r="D310" s="2">
        <v>1</v>
      </c>
      <c r="E310" s="2">
        <f>C310-D310</f>
        <v>7</v>
      </c>
      <c r="F310" s="2">
        <f t="shared" si="43"/>
        <v>49</v>
      </c>
      <c r="I310">
        <f>F319+H309+H312+H315</f>
        <v>195</v>
      </c>
    </row>
    <row r="311" spans="1:10" x14ac:dyDescent="0.25">
      <c r="A311" s="2">
        <v>8</v>
      </c>
      <c r="B311" s="2">
        <v>28</v>
      </c>
      <c r="C311" s="2">
        <v>4</v>
      </c>
      <c r="D311" s="2">
        <v>5</v>
      </c>
      <c r="E311" s="2">
        <f t="shared" ref="E311:E317" si="44">C311-D311</f>
        <v>-1</v>
      </c>
      <c r="F311" s="2">
        <f t="shared" si="43"/>
        <v>1</v>
      </c>
      <c r="H311">
        <f>2*2*2-2</f>
        <v>6</v>
      </c>
      <c r="I311">
        <f>6*I310</f>
        <v>1170</v>
      </c>
    </row>
    <row r="312" spans="1:10" x14ac:dyDescent="0.25">
      <c r="A312" s="2">
        <v>2</v>
      </c>
      <c r="B312" s="2">
        <v>31</v>
      </c>
      <c r="C312" s="2">
        <v>9</v>
      </c>
      <c r="D312" s="2">
        <v>2</v>
      </c>
      <c r="E312" s="2">
        <f t="shared" si="44"/>
        <v>7</v>
      </c>
      <c r="F312" s="2">
        <f t="shared" si="43"/>
        <v>49</v>
      </c>
      <c r="H312">
        <f>H311/12</f>
        <v>0.5</v>
      </c>
      <c r="J312">
        <f>I311/I313</f>
        <v>1.1711711711711712</v>
      </c>
    </row>
    <row r="313" spans="1:10" x14ac:dyDescent="0.25">
      <c r="A313" s="2">
        <v>7</v>
      </c>
      <c r="B313" s="2">
        <v>26</v>
      </c>
      <c r="C313" s="2">
        <v>5</v>
      </c>
      <c r="D313" s="2">
        <f>15/2</f>
        <v>7.5</v>
      </c>
      <c r="E313" s="2">
        <f t="shared" si="44"/>
        <v>-2.5</v>
      </c>
      <c r="F313" s="2">
        <f t="shared" si="43"/>
        <v>6.25</v>
      </c>
      <c r="I313">
        <f>10*100-1</f>
        <v>999</v>
      </c>
    </row>
    <row r="314" spans="1:10" x14ac:dyDescent="0.25">
      <c r="A314" s="2">
        <v>9</v>
      </c>
      <c r="B314" s="2">
        <v>30</v>
      </c>
      <c r="C314" s="2">
        <v>3</v>
      </c>
      <c r="D314" s="2">
        <f>7/2</f>
        <v>3.5</v>
      </c>
      <c r="E314" s="2">
        <f t="shared" si="44"/>
        <v>-0.5</v>
      </c>
      <c r="F314" s="2">
        <f t="shared" si="43"/>
        <v>0.25</v>
      </c>
      <c r="H314">
        <f>2*2*2-2</f>
        <v>6</v>
      </c>
    </row>
    <row r="315" spans="1:10" x14ac:dyDescent="0.25">
      <c r="A315" s="2">
        <v>6</v>
      </c>
      <c r="B315" s="2">
        <v>30</v>
      </c>
      <c r="C315" s="2">
        <v>6</v>
      </c>
      <c r="D315" s="2">
        <f>7/2</f>
        <v>3.5</v>
      </c>
      <c r="E315" s="2">
        <f t="shared" si="44"/>
        <v>2.5</v>
      </c>
      <c r="F315" s="2">
        <f t="shared" si="43"/>
        <v>6.25</v>
      </c>
      <c r="H315">
        <f>H314/12</f>
        <v>0.5</v>
      </c>
    </row>
    <row r="316" spans="1:10" x14ac:dyDescent="0.25">
      <c r="A316" s="2">
        <v>1</v>
      </c>
      <c r="B316" s="2">
        <v>22</v>
      </c>
      <c r="C316" s="2">
        <v>10</v>
      </c>
      <c r="D316" s="2">
        <f>19/2</f>
        <v>9.5</v>
      </c>
      <c r="E316" s="2">
        <f t="shared" si="44"/>
        <v>0.5</v>
      </c>
      <c r="F316" s="2">
        <f t="shared" si="43"/>
        <v>0.25</v>
      </c>
    </row>
    <row r="317" spans="1:10" x14ac:dyDescent="0.25">
      <c r="A317" s="2">
        <v>12</v>
      </c>
      <c r="B317" s="2">
        <v>27</v>
      </c>
      <c r="C317" s="2">
        <v>1</v>
      </c>
      <c r="D317" s="2">
        <v>6</v>
      </c>
      <c r="E317" s="2">
        <f t="shared" si="44"/>
        <v>-5</v>
      </c>
      <c r="F317" s="2">
        <f t="shared" si="43"/>
        <v>25</v>
      </c>
    </row>
    <row r="318" spans="1:10" x14ac:dyDescent="0.25">
      <c r="A318" s="2"/>
      <c r="B318" s="2"/>
      <c r="C318" s="2"/>
      <c r="D318" s="2"/>
      <c r="E318" s="2"/>
      <c r="F318" s="2"/>
    </row>
    <row r="319" spans="1:10" x14ac:dyDescent="0.25">
      <c r="A319" s="2" t="s">
        <v>24</v>
      </c>
      <c r="B319" s="2">
        <f>1-J312</f>
        <v>-0.1711711711711712</v>
      </c>
      <c r="C319" s="2"/>
      <c r="D319" s="2"/>
      <c r="E319" s="2"/>
      <c r="F319" s="2">
        <f>SUM(F308:F317)</f>
        <v>193.5</v>
      </c>
    </row>
    <row r="320" spans="1:10" x14ac:dyDescent="0.25">
      <c r="A320" s="2"/>
      <c r="B320" s="2"/>
      <c r="C320" s="2"/>
      <c r="D320" s="2"/>
      <c r="E320" s="2"/>
      <c r="F320" s="2"/>
    </row>
    <row r="321" spans="1:10" x14ac:dyDescent="0.25">
      <c r="A321" s="2"/>
      <c r="B321" s="2"/>
      <c r="C321" s="2"/>
      <c r="D321" s="2"/>
      <c r="E321" s="2"/>
      <c r="F321" s="2"/>
    </row>
    <row r="323" spans="1:10" x14ac:dyDescent="0.25">
      <c r="A323" t="s">
        <v>47</v>
      </c>
    </row>
    <row r="325" spans="1:10" x14ac:dyDescent="0.25">
      <c r="A325" s="1" t="s">
        <v>9</v>
      </c>
      <c r="B325" s="1" t="s">
        <v>10</v>
      </c>
      <c r="C325" s="1" t="s">
        <v>11</v>
      </c>
      <c r="D325" s="1" t="s">
        <v>12</v>
      </c>
      <c r="E325" s="1" t="s">
        <v>13</v>
      </c>
      <c r="F325" s="1" t="s">
        <v>14</v>
      </c>
    </row>
    <row r="326" spans="1:10" x14ac:dyDescent="0.25">
      <c r="A326" s="2">
        <v>27</v>
      </c>
      <c r="B326" s="2">
        <v>326</v>
      </c>
      <c r="C326" s="2">
        <f>15/2</f>
        <v>7.5</v>
      </c>
      <c r="D326" s="2">
        <v>9</v>
      </c>
      <c r="E326" s="2">
        <f>C326-D326</f>
        <v>-1.5</v>
      </c>
      <c r="F326" s="2">
        <f>E326*E326</f>
        <v>2.25</v>
      </c>
      <c r="H326">
        <f>3*3*3-3</f>
        <v>24</v>
      </c>
    </row>
    <row r="327" spans="1:10" x14ac:dyDescent="0.25">
      <c r="A327" s="2">
        <v>27</v>
      </c>
      <c r="B327" s="2">
        <v>330</v>
      </c>
      <c r="C327" s="2">
        <f>15/2</f>
        <v>7.5</v>
      </c>
      <c r="D327" s="2">
        <f>21/2</f>
        <v>10.5</v>
      </c>
      <c r="E327" s="2">
        <f t="shared" ref="E327:E334" si="45">C327-D327</f>
        <v>-3</v>
      </c>
      <c r="F327" s="2">
        <f t="shared" ref="F327:F334" si="46">E327*E327</f>
        <v>9</v>
      </c>
      <c r="H327">
        <f>H326/12</f>
        <v>2</v>
      </c>
    </row>
    <row r="328" spans="1:10" x14ac:dyDescent="0.25">
      <c r="A328" s="2">
        <v>31</v>
      </c>
      <c r="B328" s="2">
        <v>521</v>
      </c>
      <c r="C328" s="2">
        <f>5/2</f>
        <v>2.5</v>
      </c>
      <c r="D328" s="2">
        <v>4</v>
      </c>
      <c r="E328" s="2">
        <f t="shared" si="45"/>
        <v>-1.5</v>
      </c>
      <c r="F328" s="2">
        <f t="shared" si="46"/>
        <v>2.25</v>
      </c>
      <c r="I328">
        <f>F336+H327+H330+H333</f>
        <v>135</v>
      </c>
    </row>
    <row r="329" spans="1:10" x14ac:dyDescent="0.25">
      <c r="A329" s="2">
        <v>12</v>
      </c>
      <c r="B329" s="2">
        <v>852</v>
      </c>
      <c r="C329" s="2">
        <v>9</v>
      </c>
      <c r="D329" s="2">
        <v>1</v>
      </c>
      <c r="E329" s="2">
        <f t="shared" si="45"/>
        <v>8</v>
      </c>
      <c r="F329" s="2">
        <f t="shared" si="46"/>
        <v>64</v>
      </c>
      <c r="H329">
        <f>2*2*2-2</f>
        <v>6</v>
      </c>
      <c r="I329">
        <f>6*I328</f>
        <v>810</v>
      </c>
    </row>
    <row r="330" spans="1:10" x14ac:dyDescent="0.25">
      <c r="A330" s="2">
        <v>17</v>
      </c>
      <c r="B330" s="2">
        <v>654</v>
      </c>
      <c r="C330" s="2">
        <f>15/2</f>
        <v>7.5</v>
      </c>
      <c r="D330" s="2">
        <v>3</v>
      </c>
      <c r="E330" s="2">
        <f t="shared" si="45"/>
        <v>4.5</v>
      </c>
      <c r="F330" s="2">
        <f t="shared" si="46"/>
        <v>20.25</v>
      </c>
      <c r="H330">
        <f>H329/12</f>
        <v>0.5</v>
      </c>
      <c r="J330">
        <f>I329/I331</f>
        <v>1.1126373626373627</v>
      </c>
    </row>
    <row r="331" spans="1:10" x14ac:dyDescent="0.25">
      <c r="A331" s="2">
        <v>27</v>
      </c>
      <c r="B331" s="2">
        <v>330</v>
      </c>
      <c r="C331" s="2">
        <f>15/2</f>
        <v>7.5</v>
      </c>
      <c r="D331" s="2">
        <f>21/2</f>
        <v>10.5</v>
      </c>
      <c r="E331" s="2">
        <f t="shared" si="45"/>
        <v>-3</v>
      </c>
      <c r="F331" s="2">
        <f t="shared" si="46"/>
        <v>9</v>
      </c>
      <c r="I331">
        <f>9*81-1</f>
        <v>728</v>
      </c>
    </row>
    <row r="332" spans="1:10" x14ac:dyDescent="0.25">
      <c r="A332" s="2">
        <v>31</v>
      </c>
      <c r="B332" s="2">
        <v>741</v>
      </c>
      <c r="C332" s="2">
        <f>5/2</f>
        <v>2.5</v>
      </c>
      <c r="D332" s="2">
        <v>2</v>
      </c>
      <c r="E332" s="2">
        <f t="shared" si="45"/>
        <v>0.5</v>
      </c>
      <c r="F332" s="2">
        <f t="shared" si="46"/>
        <v>0.25</v>
      </c>
      <c r="H332">
        <f>2*2*2-2</f>
        <v>6</v>
      </c>
    </row>
    <row r="333" spans="1:10" x14ac:dyDescent="0.25">
      <c r="A333" s="2">
        <v>66</v>
      </c>
      <c r="B333" s="2">
        <v>369</v>
      </c>
      <c r="C333" s="2">
        <v>1</v>
      </c>
      <c r="D333" s="2">
        <v>5</v>
      </c>
      <c r="E333" s="2">
        <f t="shared" si="45"/>
        <v>-4</v>
      </c>
      <c r="F333" s="2">
        <f t="shared" si="46"/>
        <v>16</v>
      </c>
      <c r="H333">
        <f>H332/12</f>
        <v>0.5</v>
      </c>
    </row>
    <row r="334" spans="1:10" x14ac:dyDescent="0.25">
      <c r="A334" s="2">
        <v>17</v>
      </c>
      <c r="B334" s="2">
        <v>330</v>
      </c>
      <c r="C334" s="2">
        <f>15/2</f>
        <v>7.5</v>
      </c>
      <c r="D334" s="2">
        <f>21/2</f>
        <v>10.5</v>
      </c>
      <c r="E334" s="2">
        <f t="shared" si="45"/>
        <v>-3</v>
      </c>
      <c r="F334" s="2">
        <f t="shared" si="46"/>
        <v>9</v>
      </c>
    </row>
    <row r="335" spans="1:10" x14ac:dyDescent="0.25">
      <c r="A335" s="2"/>
      <c r="B335" s="2"/>
      <c r="C335" s="2"/>
      <c r="D335" s="2"/>
      <c r="E335" s="2"/>
      <c r="F335" s="2"/>
    </row>
    <row r="336" spans="1:10" x14ac:dyDescent="0.25">
      <c r="A336" s="2" t="s">
        <v>31</v>
      </c>
      <c r="B336" s="2">
        <f>1-J330</f>
        <v>-0.11263736263736268</v>
      </c>
      <c r="C336" s="2"/>
      <c r="D336" s="2"/>
      <c r="E336" s="2"/>
      <c r="F336" s="2">
        <f>SUM(F326:F334)</f>
        <v>132</v>
      </c>
    </row>
    <row r="337" spans="1:6" x14ac:dyDescent="0.25">
      <c r="A337" s="2"/>
      <c r="B337" s="2"/>
      <c r="C337" s="2"/>
      <c r="D337" s="2"/>
      <c r="E337" s="2"/>
      <c r="F337" s="2"/>
    </row>
  </sheetData>
  <mergeCells count="2">
    <mergeCell ref="A1:B1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D</dc:creator>
  <cp:lastModifiedBy>ADARSH D</cp:lastModifiedBy>
  <dcterms:created xsi:type="dcterms:W3CDTF">2022-04-22T04:21:07Z</dcterms:created>
  <dcterms:modified xsi:type="dcterms:W3CDTF">2022-05-12T10:10:03Z</dcterms:modified>
</cp:coreProperties>
</file>