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"/>
    </mc:Choice>
  </mc:AlternateContent>
  <xr:revisionPtr revIDLastSave="0" documentId="8_{0C1709C7-9A18-44F7-B6A6-6C5E32949002}" xr6:coauthVersionLast="47" xr6:coauthVersionMax="47" xr10:uidLastSave="{00000000-0000-0000-0000-000000000000}"/>
  <bookViews>
    <workbookView xWindow="-120" yWindow="-120" windowWidth="20730" windowHeight="11040" xr2:uid="{E91BE696-8119-48DC-8ADB-8B2F02A1D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2" i="1" l="1"/>
  <c r="G280" i="1"/>
  <c r="G291" i="1"/>
  <c r="G279" i="1"/>
  <c r="G290" i="1"/>
  <c r="B299" i="1"/>
  <c r="E129" i="1"/>
  <c r="G278" i="1"/>
  <c r="B283" i="1"/>
  <c r="G268" i="1"/>
  <c r="G267" i="1"/>
  <c r="G266" i="1"/>
  <c r="B270" i="1"/>
  <c r="G255" i="1"/>
  <c r="G254" i="1"/>
  <c r="G253" i="1"/>
  <c r="B258" i="1"/>
  <c r="G243" i="1"/>
  <c r="G242" i="1"/>
  <c r="G241" i="1"/>
  <c r="B245" i="1"/>
  <c r="G231" i="1"/>
  <c r="G230" i="1"/>
  <c r="G229" i="1"/>
  <c r="B233" i="1"/>
  <c r="G218" i="1"/>
  <c r="G217" i="1"/>
  <c r="G206" i="1"/>
  <c r="G216" i="1"/>
  <c r="G207" i="1"/>
  <c r="G205" i="1"/>
  <c r="B221" i="1"/>
  <c r="G195" i="1"/>
  <c r="G194" i="1"/>
  <c r="G193" i="1"/>
  <c r="B208" i="1"/>
  <c r="G119" i="1"/>
  <c r="G118" i="1"/>
  <c r="G117" i="1"/>
  <c r="B197" i="1"/>
  <c r="B132" i="1" l="1"/>
  <c r="B120" i="1"/>
  <c r="G106" i="1"/>
  <c r="G105" i="1"/>
  <c r="G94" i="1"/>
  <c r="G104" i="1"/>
  <c r="B108" i="1"/>
  <c r="G95" i="1"/>
  <c r="G80" i="1"/>
  <c r="G81" i="1" s="1"/>
  <c r="G93" i="1"/>
  <c r="G66" i="1"/>
  <c r="G65" i="1"/>
  <c r="G79" i="1"/>
  <c r="G64" i="1"/>
  <c r="B85" i="1"/>
  <c r="B70" i="1"/>
  <c r="G50" i="1"/>
  <c r="G49" i="1"/>
  <c r="G48" i="1"/>
  <c r="G36" i="1"/>
  <c r="G35" i="1"/>
  <c r="G24" i="1"/>
  <c r="G23" i="1"/>
  <c r="G34" i="1"/>
  <c r="G25" i="1"/>
  <c r="A170" i="1" l="1"/>
</calcChain>
</file>

<file path=xl/sharedStrings.xml><?xml version="1.0" encoding="utf-8"?>
<sst xmlns="http://schemas.openxmlformats.org/spreadsheetml/2006/main" count="353" uniqueCount="249">
  <si>
    <t>Question 1</t>
  </si>
  <si>
    <t xml:space="preserve">           X</t>
  </si>
  <si>
    <t xml:space="preserve">            X</t>
  </si>
  <si>
    <t>10--14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</si>
  <si>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</si>
  <si>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</si>
  <si>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</si>
  <si>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</si>
  <si>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</si>
  <si>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</si>
  <si>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</si>
  <si>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</si>
  <si>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 xml:space="preserve">           f</t>
  </si>
  <si>
    <t>n=40</t>
  </si>
  <si>
    <t>Answer</t>
  </si>
  <si>
    <t xml:space="preserve">           F</t>
  </si>
  <si>
    <t xml:space="preserve">           cf</t>
  </si>
  <si>
    <t>median class=35-39</t>
  </si>
  <si>
    <t>L=35</t>
  </si>
  <si>
    <t>N=40, N/2=20</t>
  </si>
  <si>
    <t>CF=17</t>
  </si>
  <si>
    <t>F=9</t>
  </si>
  <si>
    <t>H=5</t>
  </si>
  <si>
    <t>N/2-CF/F</t>
  </si>
  <si>
    <t>20-17=3/9</t>
  </si>
  <si>
    <t>Question 2</t>
  </si>
  <si>
    <t>1--10</t>
  </si>
  <si>
    <t>11--20</t>
  </si>
  <si>
    <t>21-30</t>
  </si>
  <si>
    <t>31-40</t>
  </si>
  <si>
    <t>41-50</t>
  </si>
  <si>
    <t>range</t>
  </si>
  <si>
    <t>f</t>
  </si>
  <si>
    <t>cf</t>
  </si>
  <si>
    <t>median class=21-30</t>
  </si>
  <si>
    <t>l=21</t>
  </si>
  <si>
    <t>n=23,n/2=11.5</t>
  </si>
  <si>
    <t>cf=9</t>
  </si>
  <si>
    <t>f=10</t>
  </si>
  <si>
    <t>h=10</t>
  </si>
  <si>
    <t>n/2-cf/f</t>
  </si>
  <si>
    <t>Question 3</t>
  </si>
  <si>
    <t>Class Intervel</t>
  </si>
  <si>
    <t>70-72</t>
  </si>
  <si>
    <t>67-69</t>
  </si>
  <si>
    <t>64-66</t>
  </si>
  <si>
    <t>61-63</t>
  </si>
  <si>
    <t>58-60</t>
  </si>
  <si>
    <t>55-57</t>
  </si>
  <si>
    <t>52-54</t>
  </si>
  <si>
    <t>49-51</t>
  </si>
  <si>
    <t>46-48</t>
  </si>
  <si>
    <t>43-45</t>
  </si>
  <si>
    <t>total</t>
  </si>
  <si>
    <t>median</t>
  </si>
  <si>
    <t>median class=58-60</t>
  </si>
  <si>
    <t>l=58</t>
  </si>
  <si>
    <t>n=40,n/2=20</t>
  </si>
  <si>
    <t>cf=13</t>
  </si>
  <si>
    <t>f=11</t>
  </si>
  <si>
    <t>h=3</t>
  </si>
  <si>
    <t>11.5-9=2.5/10</t>
  </si>
  <si>
    <t>20-13=7/11</t>
  </si>
  <si>
    <t>Question 4</t>
  </si>
  <si>
    <t>class limits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</si>
  <si>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</si>
  <si>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</si>
  <si>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</si>
  <si>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</si>
  <si>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</si>
  <si>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</si>
  <si>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</si>
  <si>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</si>
  <si>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n=44,n/2=22</t>
  </si>
  <si>
    <t>median class=34-40</t>
  </si>
  <si>
    <t>l=34</t>
  </si>
  <si>
    <t>cf=21</t>
  </si>
  <si>
    <t>f=5</t>
  </si>
  <si>
    <t>h=7</t>
  </si>
  <si>
    <t>22-21=1/5</t>
  </si>
  <si>
    <t>Question 5</t>
  </si>
  <si>
    <t>Weights</t>
  </si>
  <si>
    <t>no.of.students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</si>
  <si>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</si>
  <si>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</si>
  <si>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</si>
  <si>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</si>
  <si>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</si>
  <si>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</si>
  <si>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</si>
  <si>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</si>
  <si>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</si>
  <si>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median class=41-45</t>
  </si>
  <si>
    <t>L=41</t>
  </si>
  <si>
    <t>n=38,n/2=19</t>
  </si>
  <si>
    <t>cf=14</t>
  </si>
  <si>
    <t>f=14</t>
  </si>
  <si>
    <t>h=5</t>
  </si>
  <si>
    <t>19-14=5/14</t>
  </si>
  <si>
    <t>Question 6</t>
  </si>
  <si>
    <t>number of pets</t>
  </si>
  <si>
    <t>frequency</t>
  </si>
  <si>
    <t>1--2</t>
  </si>
  <si>
    <t>3--4</t>
  </si>
  <si>
    <t>5--6</t>
  </si>
  <si>
    <t>7--8</t>
  </si>
  <si>
    <t>median class=3-4</t>
  </si>
  <si>
    <t>L=3</t>
  </si>
  <si>
    <t>n=15,n/2=7.5</t>
  </si>
  <si>
    <t>cf=7</t>
  </si>
  <si>
    <t>f=3</t>
  </si>
  <si>
    <t>7.5-7=0.5/3</t>
  </si>
  <si>
    <t>Question 7</t>
  </si>
  <si>
    <t>score</t>
  </si>
  <si>
    <t>5--10</t>
  </si>
  <si>
    <t>10--15</t>
  </si>
  <si>
    <t>20--25</t>
  </si>
  <si>
    <t>25--30</t>
  </si>
  <si>
    <t>30--35</t>
  </si>
  <si>
    <t>15--20</t>
  </si>
  <si>
    <t>median class=15-20</t>
  </si>
  <si>
    <t>l=15</t>
  </si>
  <si>
    <t>n=20,n/2=10</t>
  </si>
  <si>
    <t>cf=5</t>
  </si>
  <si>
    <t>f=6</t>
  </si>
  <si>
    <t>h=6</t>
  </si>
  <si>
    <t>10-5=5/6</t>
  </si>
  <si>
    <t>Question 8</t>
  </si>
  <si>
    <t>Anti earnings</t>
  </si>
  <si>
    <t>0-20</t>
  </si>
  <si>
    <t>20-30</t>
  </si>
  <si>
    <t>30-40</t>
  </si>
  <si>
    <t>40-60</t>
  </si>
  <si>
    <t>60-80</t>
  </si>
  <si>
    <t>median class=30-40</t>
  </si>
  <si>
    <t>L=30</t>
  </si>
  <si>
    <t>n=92,n/2=46</t>
  </si>
  <si>
    <t>cf=57</t>
  </si>
  <si>
    <t>h=21</t>
  </si>
  <si>
    <t>46-57=11/14</t>
  </si>
  <si>
    <t>Question 9</t>
  </si>
  <si>
    <t xml:space="preserve">no.of.credit hrs </t>
  </si>
  <si>
    <t>4+1</t>
  </si>
  <si>
    <t>median=2.5</t>
  </si>
  <si>
    <t>Question 10</t>
  </si>
  <si>
    <t>total count</t>
  </si>
  <si>
    <t>Question 11</t>
  </si>
  <si>
    <t>median=</t>
  </si>
  <si>
    <t>Question 12</t>
  </si>
  <si>
    <t>number of cappuccinos</t>
  </si>
  <si>
    <t xml:space="preserve">fequency </t>
  </si>
  <si>
    <t>0-3</t>
  </si>
  <si>
    <t>4--7</t>
  </si>
  <si>
    <t>8--11</t>
  </si>
  <si>
    <t>12--15</t>
  </si>
  <si>
    <t>16-19</t>
  </si>
  <si>
    <t>median class=8-11</t>
  </si>
  <si>
    <t>L=8</t>
  </si>
  <si>
    <t>n=18,n/2=9</t>
  </si>
  <si>
    <t>f=8</t>
  </si>
  <si>
    <t>h=4</t>
  </si>
  <si>
    <t>9-5=4/5</t>
  </si>
  <si>
    <t>Question 13</t>
  </si>
  <si>
    <t>classs</t>
  </si>
  <si>
    <t>Frequency</t>
  </si>
  <si>
    <t>1--3</t>
  </si>
  <si>
    <t>3--5</t>
  </si>
  <si>
    <t>5--7</t>
  </si>
  <si>
    <t>7--9</t>
  </si>
  <si>
    <t>median class=5-7</t>
  </si>
  <si>
    <t>n=80,n/2=40</t>
  </si>
  <si>
    <t>cf=34</t>
  </si>
  <si>
    <t>f=27</t>
  </si>
  <si>
    <t>40-34=6/27</t>
  </si>
  <si>
    <t>Question 14</t>
  </si>
  <si>
    <t>class</t>
  </si>
  <si>
    <t>0-10</t>
  </si>
  <si>
    <t>10--20</t>
  </si>
  <si>
    <t>40-50</t>
  </si>
  <si>
    <t>50-60</t>
  </si>
  <si>
    <t>cf=18</t>
  </si>
  <si>
    <t>l=5</t>
  </si>
  <si>
    <t>f=12</t>
  </si>
  <si>
    <t>h=11</t>
  </si>
  <si>
    <t>20-18=2/12</t>
  </si>
  <si>
    <t>Question 15</t>
  </si>
  <si>
    <t>25-35</t>
  </si>
  <si>
    <t>35-45</t>
  </si>
  <si>
    <t>45-55</t>
  </si>
  <si>
    <t>55-65</t>
  </si>
  <si>
    <t>65-75</t>
  </si>
  <si>
    <t>median class=45-55</t>
  </si>
  <si>
    <t>L=45</t>
  </si>
  <si>
    <t>cf=16</t>
  </si>
  <si>
    <t>20-16=4/8</t>
  </si>
  <si>
    <t>Question 16</t>
  </si>
  <si>
    <t>0-100</t>
  </si>
  <si>
    <t>100-200</t>
  </si>
  <si>
    <t>200-300</t>
  </si>
  <si>
    <t>300-400</t>
  </si>
  <si>
    <t>400-500</t>
  </si>
  <si>
    <t>median class=200-300</t>
  </si>
  <si>
    <t>L=200</t>
  </si>
  <si>
    <t>n=50,n/2=25</t>
  </si>
  <si>
    <t>cf=15</t>
  </si>
  <si>
    <t>f=15</t>
  </si>
  <si>
    <t>h=101</t>
  </si>
  <si>
    <t>25-15=10/15</t>
  </si>
  <si>
    <t>Question 17</t>
  </si>
  <si>
    <t>84-90</t>
  </si>
  <si>
    <t>90-96</t>
  </si>
  <si>
    <t>96-102</t>
  </si>
  <si>
    <t>102-108</t>
  </si>
  <si>
    <t>108-114</t>
  </si>
  <si>
    <t>114-120</t>
  </si>
  <si>
    <t>median class=102-108</t>
  </si>
  <si>
    <t>L=102</t>
  </si>
  <si>
    <t>f=23</t>
  </si>
  <si>
    <t>40-34=6/23</t>
  </si>
  <si>
    <t>Question 18</t>
  </si>
  <si>
    <t>marks</t>
  </si>
  <si>
    <t>number</t>
  </si>
  <si>
    <t>median class=20-30</t>
  </si>
  <si>
    <t>L=20</t>
  </si>
  <si>
    <t>n=140,n/2=70</t>
  </si>
  <si>
    <t>cf=44</t>
  </si>
  <si>
    <t>f=40</t>
  </si>
  <si>
    <t>70-44=26/40</t>
  </si>
  <si>
    <t>Question 19</t>
  </si>
  <si>
    <t>55-59</t>
  </si>
  <si>
    <t>median class=40-44</t>
  </si>
  <si>
    <t>L=40</t>
  </si>
  <si>
    <t>n=70,n/2=35</t>
  </si>
  <si>
    <t>cf=40</t>
  </si>
  <si>
    <t>f=16</t>
  </si>
  <si>
    <t>35-40=-5/16</t>
  </si>
  <si>
    <t>Question 20</t>
  </si>
  <si>
    <t>20--30</t>
  </si>
  <si>
    <t>60-70</t>
  </si>
  <si>
    <t>70-80</t>
  </si>
  <si>
    <t>80-90</t>
  </si>
  <si>
    <t>90-100</t>
  </si>
  <si>
    <t>median class=90-100</t>
  </si>
  <si>
    <t>L=90</t>
  </si>
  <si>
    <t>n=481,n/2=240.5</t>
  </si>
  <si>
    <t>cf=90</t>
  </si>
  <si>
    <t>f=85</t>
  </si>
  <si>
    <t>n/2-cf-f</t>
  </si>
  <si>
    <t>240.5-90=150.5/85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</si>
</sst>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0" fillId="0" borderId="1" xfId="0" applyBorder="1"/>
    <xf numFmtId="17" fontId="0" fillId="0" borderId="1" xfId="0" applyNumberFormat="1" applyBorder="1"/>
    <xf numFmtId="0" fontId="0" fillId="4" borderId="1" xfId="0" applyFill="1" applyBorder="1"/>
    <xf numFmtId="16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97EA-84A2-489C-A3D5-E4E5E4443DBC}">
  <dimension ref="A1:G299"/>
  <sheetViews>
    <sheetView tabSelected="1" topLeftCell="A283" workbookViewId="0">
      <selection activeCell="L299" sqref="L299"/>
    </sheetView>
  </sheetViews>
  <sheetFormatPr defaultRowHeight="15" x14ac:dyDescent="0.25"/>
  <cols>
    <col min="1" max="2" width="15" customWidth="1"/>
    <col min="3" max="3" width="11.42578125" customWidth="1"/>
    <col min="4" max="4" width="5.140625" customWidth="1"/>
    <col min="5" max="5" width="32.28515625" customWidth="1"/>
    <col min="6" max="6" width="9.42578125" customWidth="1"/>
    <col min="7" max="7" width="18.5703125" customWidth="1"/>
  </cols>
  <sheetData>
    <row r="1" spans="1:2" x14ac:dyDescent="0.25">
      <c r="A1" s="3" t="s">
        <v>0</v>
      </c>
    </row>
    <row r="3" spans="1:2" x14ac:dyDescent="0.25">
      <c r="A3" s="2" t="s">
        <v>2</v>
      </c>
      <c r="B3" s="2" t="s">
        <v>12</v>
      </c>
    </row>
    <row r="4" spans="1:2" x14ac:dyDescent="0.25">
      <c r="A4" s="1" t="s">
        <v>3</v>
      </c>
      <c r="B4">
        <v>5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3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6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5</v>
      </c>
    </row>
    <row r="13" spans="1:2" x14ac:dyDescent="0.25">
      <c r="B13" t="s">
        <v>13</v>
      </c>
    </row>
    <row r="15" spans="1:2" x14ac:dyDescent="0.25">
      <c r="A15" s="3" t="s">
        <v>14</v>
      </c>
    </row>
    <row r="17" spans="1:7" x14ac:dyDescent="0.25">
      <c r="A17" s="4" t="s">
        <v>1</v>
      </c>
      <c r="B17" s="4" t="s">
        <v>15</v>
      </c>
      <c r="C17" s="4" t="s">
        <v>16</v>
      </c>
      <c r="D17" s="5"/>
      <c r="E17" s="5"/>
      <c r="F17" s="5"/>
      <c r="G17" s="5"/>
    </row>
    <row r="18" spans="1:7" x14ac:dyDescent="0.25">
      <c r="A18" s="5" t="s">
        <v>3</v>
      </c>
      <c r="B18" s="5">
        <v>5</v>
      </c>
      <c r="C18" s="5">
        <v>5</v>
      </c>
      <c r="D18" s="5"/>
      <c r="E18" s="5"/>
      <c r="F18" s="5"/>
      <c r="G18" s="5"/>
    </row>
    <row r="19" spans="1:7" x14ac:dyDescent="0.25">
      <c r="A19" s="5" t="s">
        <v>4</v>
      </c>
      <c r="B19" s="5">
        <v>2</v>
      </c>
      <c r="C19" s="5">
        <v>7</v>
      </c>
      <c r="D19" s="5"/>
      <c r="E19" s="5"/>
      <c r="F19" s="5"/>
      <c r="G19" s="5"/>
    </row>
    <row r="20" spans="1:7" x14ac:dyDescent="0.25">
      <c r="A20" s="5" t="s">
        <v>5</v>
      </c>
      <c r="B20" s="5">
        <v>3</v>
      </c>
      <c r="C20" s="5">
        <v>10</v>
      </c>
      <c r="D20" s="5"/>
      <c r="E20" s="5"/>
      <c r="F20" s="5"/>
      <c r="G20" s="5"/>
    </row>
    <row r="21" spans="1:7" x14ac:dyDescent="0.25">
      <c r="A21" s="5" t="s">
        <v>6</v>
      </c>
      <c r="B21" s="5">
        <v>5</v>
      </c>
      <c r="C21" s="5">
        <v>15</v>
      </c>
      <c r="D21" s="5"/>
      <c r="E21" s="5" t="s">
        <v>17</v>
      </c>
      <c r="F21" s="5"/>
      <c r="G21" s="5"/>
    </row>
    <row r="22" spans="1:7" x14ac:dyDescent="0.25">
      <c r="A22" s="5" t="s">
        <v>7</v>
      </c>
      <c r="B22" s="5">
        <v>2</v>
      </c>
      <c r="C22" s="5">
        <v>17</v>
      </c>
      <c r="D22" s="5"/>
      <c r="E22" s="5" t="s">
        <v>18</v>
      </c>
      <c r="F22" s="5" t="s">
        <v>23</v>
      </c>
      <c r="G22" s="5" t="s">
        <v>24</v>
      </c>
    </row>
    <row r="23" spans="1:7" x14ac:dyDescent="0.25">
      <c r="A23" s="5" t="s">
        <v>8</v>
      </c>
      <c r="B23" s="5">
        <v>9</v>
      </c>
      <c r="C23" s="5">
        <v>26</v>
      </c>
      <c r="D23" s="5"/>
      <c r="E23" s="5" t="s">
        <v>19</v>
      </c>
      <c r="F23" s="5"/>
      <c r="G23" s="5">
        <f>B25/B23</f>
        <v>0.33333333333333331</v>
      </c>
    </row>
    <row r="24" spans="1:7" x14ac:dyDescent="0.25">
      <c r="A24" s="5" t="s">
        <v>9</v>
      </c>
      <c r="B24" s="5">
        <v>6</v>
      </c>
      <c r="C24" s="5">
        <v>32</v>
      </c>
      <c r="D24" s="5"/>
      <c r="E24" s="5" t="s">
        <v>20</v>
      </c>
      <c r="F24" s="5"/>
      <c r="G24" s="5">
        <f>G23*5</f>
        <v>1.6666666666666665</v>
      </c>
    </row>
    <row r="25" spans="1:7" x14ac:dyDescent="0.25">
      <c r="A25" s="5" t="s">
        <v>10</v>
      </c>
      <c r="B25" s="5">
        <v>3</v>
      </c>
      <c r="C25" s="5">
        <v>35</v>
      </c>
      <c r="D25" s="5"/>
      <c r="E25" s="5" t="s">
        <v>21</v>
      </c>
      <c r="F25" s="5"/>
      <c r="G25" s="5">
        <f>35+1.666666667</f>
        <v>36.666666667000001</v>
      </c>
    </row>
    <row r="26" spans="1:7" x14ac:dyDescent="0.25">
      <c r="A26" s="5" t="s">
        <v>11</v>
      </c>
      <c r="B26" s="5">
        <v>5</v>
      </c>
      <c r="C26" s="5">
        <v>40</v>
      </c>
      <c r="D26" s="5"/>
      <c r="E26" s="5" t="s">
        <v>22</v>
      </c>
      <c r="F26" s="5"/>
      <c r="G26" s="5"/>
    </row>
    <row r="30" spans="1:7" x14ac:dyDescent="0.25">
      <c r="A30" t="s">
        <v>25</v>
      </c>
    </row>
    <row r="32" spans="1:7" x14ac:dyDescent="0.25">
      <c r="A32" s="5" t="s">
        <v>31</v>
      </c>
      <c r="B32" s="5" t="s">
        <v>32</v>
      </c>
      <c r="C32" s="5" t="s">
        <v>33</v>
      </c>
      <c r="D32" s="5"/>
      <c r="E32" s="5"/>
      <c r="F32" s="5"/>
      <c r="G32" s="5"/>
    </row>
    <row r="33" spans="1:7" x14ac:dyDescent="0.25">
      <c r="A33" s="5" t="s">
        <v>26</v>
      </c>
      <c r="B33" s="5">
        <v>2</v>
      </c>
      <c r="C33" s="5">
        <v>2</v>
      </c>
      <c r="D33" s="5"/>
      <c r="E33" s="5" t="s">
        <v>34</v>
      </c>
      <c r="F33" s="5" t="s">
        <v>40</v>
      </c>
      <c r="G33" s="5" t="s">
        <v>61</v>
      </c>
    </row>
    <row r="34" spans="1:7" x14ac:dyDescent="0.25">
      <c r="A34" s="6" t="s">
        <v>27</v>
      </c>
      <c r="B34" s="5">
        <v>7</v>
      </c>
      <c r="C34" s="5">
        <v>9</v>
      </c>
      <c r="D34" s="5"/>
      <c r="E34" s="5" t="s">
        <v>35</v>
      </c>
      <c r="F34" s="5"/>
      <c r="G34" s="5">
        <f>2.5/10</f>
        <v>0.25</v>
      </c>
    </row>
    <row r="35" spans="1:7" x14ac:dyDescent="0.25">
      <c r="A35" s="5" t="s">
        <v>28</v>
      </c>
      <c r="B35" s="5">
        <v>10</v>
      </c>
      <c r="C35" s="5">
        <v>19</v>
      </c>
      <c r="D35" s="5"/>
      <c r="E35" s="5" t="s">
        <v>36</v>
      </c>
      <c r="F35" s="5"/>
      <c r="G35" s="5">
        <f>G34*10</f>
        <v>2.5</v>
      </c>
    </row>
    <row r="36" spans="1:7" x14ac:dyDescent="0.25">
      <c r="A36" s="5" t="s">
        <v>29</v>
      </c>
      <c r="B36" s="5">
        <v>3</v>
      </c>
      <c r="C36" s="5">
        <v>22</v>
      </c>
      <c r="D36" s="5"/>
      <c r="E36" s="5" t="s">
        <v>37</v>
      </c>
      <c r="F36" s="5"/>
      <c r="G36" s="5">
        <f>21+2.5</f>
        <v>23.5</v>
      </c>
    </row>
    <row r="37" spans="1:7" x14ac:dyDescent="0.25">
      <c r="A37" s="5" t="s">
        <v>30</v>
      </c>
      <c r="B37" s="5">
        <v>1</v>
      </c>
      <c r="C37" s="5">
        <v>23</v>
      </c>
      <c r="D37" s="5"/>
      <c r="E37" s="5" t="s">
        <v>38</v>
      </c>
      <c r="F37" s="5"/>
      <c r="G37" s="5"/>
    </row>
    <row r="38" spans="1:7" x14ac:dyDescent="0.25">
      <c r="A38" s="5"/>
      <c r="B38" s="5"/>
      <c r="C38" s="5"/>
      <c r="D38" s="5"/>
      <c r="E38" s="5" t="s">
        <v>39</v>
      </c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 t="s">
        <v>54</v>
      </c>
      <c r="F40" s="5">
        <v>23.5</v>
      </c>
      <c r="G40" s="5"/>
    </row>
    <row r="43" spans="1:7" x14ac:dyDescent="0.25">
      <c r="A43" t="s">
        <v>41</v>
      </c>
    </row>
    <row r="45" spans="1:7" x14ac:dyDescent="0.25">
      <c r="A45" s="7" t="s">
        <v>42</v>
      </c>
      <c r="B45" s="7" t="s">
        <v>32</v>
      </c>
      <c r="C45" s="7" t="s">
        <v>33</v>
      </c>
      <c r="D45" s="5"/>
      <c r="E45" s="5"/>
      <c r="F45" s="5"/>
      <c r="G45" s="5"/>
    </row>
    <row r="46" spans="1:7" x14ac:dyDescent="0.25">
      <c r="A46" s="5" t="s">
        <v>43</v>
      </c>
      <c r="B46" s="5">
        <v>2</v>
      </c>
      <c r="C46" s="5">
        <v>2</v>
      </c>
      <c r="D46" s="5"/>
      <c r="E46" s="5" t="s">
        <v>55</v>
      </c>
      <c r="F46" s="5"/>
      <c r="G46" s="5"/>
    </row>
    <row r="47" spans="1:7" x14ac:dyDescent="0.25">
      <c r="A47" s="5" t="s">
        <v>44</v>
      </c>
      <c r="B47" s="5">
        <v>2</v>
      </c>
      <c r="C47" s="5">
        <v>4</v>
      </c>
      <c r="D47" s="5"/>
      <c r="E47" s="5" t="s">
        <v>56</v>
      </c>
      <c r="F47" s="5" t="s">
        <v>40</v>
      </c>
      <c r="G47" s="5" t="s">
        <v>62</v>
      </c>
    </row>
    <row r="48" spans="1:7" x14ac:dyDescent="0.25">
      <c r="A48" s="5" t="s">
        <v>45</v>
      </c>
      <c r="B48" s="5">
        <v>4</v>
      </c>
      <c r="C48" s="5">
        <v>8</v>
      </c>
      <c r="D48" s="5"/>
      <c r="E48" s="5" t="s">
        <v>57</v>
      </c>
      <c r="F48" s="5"/>
      <c r="G48" s="5">
        <f>7/11</f>
        <v>0.63636363636363635</v>
      </c>
    </row>
    <row r="49" spans="1:7" x14ac:dyDescent="0.25">
      <c r="A49" s="5" t="s">
        <v>46</v>
      </c>
      <c r="B49" s="5">
        <v>5</v>
      </c>
      <c r="C49" s="5">
        <v>13</v>
      </c>
      <c r="D49" s="5"/>
      <c r="E49" s="5" t="s">
        <v>58</v>
      </c>
      <c r="F49" s="5"/>
      <c r="G49" s="5">
        <f>G48*3</f>
        <v>1.9090909090909092</v>
      </c>
    </row>
    <row r="50" spans="1:7" x14ac:dyDescent="0.25">
      <c r="A50" s="5" t="s">
        <v>47</v>
      </c>
      <c r="B50" s="5">
        <v>11</v>
      </c>
      <c r="C50" s="5">
        <v>24</v>
      </c>
      <c r="D50" s="5"/>
      <c r="E50" s="5" t="s">
        <v>59</v>
      </c>
      <c r="F50" s="5"/>
      <c r="G50" s="5">
        <f>58+G49</f>
        <v>59.909090909090907</v>
      </c>
    </row>
    <row r="51" spans="1:7" x14ac:dyDescent="0.25">
      <c r="A51" s="5" t="s">
        <v>48</v>
      </c>
      <c r="B51" s="5">
        <v>8</v>
      </c>
      <c r="C51" s="5">
        <v>32</v>
      </c>
      <c r="D51" s="5"/>
      <c r="E51" s="5" t="s">
        <v>60</v>
      </c>
      <c r="F51" s="5"/>
      <c r="G51" s="5"/>
    </row>
    <row r="52" spans="1:7" x14ac:dyDescent="0.25">
      <c r="A52" s="5" t="s">
        <v>49</v>
      </c>
      <c r="B52" s="5">
        <v>4</v>
      </c>
      <c r="C52" s="5">
        <v>36</v>
      </c>
      <c r="D52" s="5"/>
      <c r="E52" s="5"/>
      <c r="F52" s="5"/>
      <c r="G52" s="5"/>
    </row>
    <row r="53" spans="1:7" x14ac:dyDescent="0.25">
      <c r="A53" s="5" t="s">
        <v>50</v>
      </c>
      <c r="B53" s="5">
        <v>2</v>
      </c>
      <c r="C53" s="5">
        <v>38</v>
      </c>
      <c r="D53" s="5"/>
      <c r="E53" s="5"/>
      <c r="F53" s="5"/>
      <c r="G53" s="5"/>
    </row>
    <row r="54" spans="1:7" x14ac:dyDescent="0.25">
      <c r="A54" s="5" t="s">
        <v>51</v>
      </c>
      <c r="B54" s="5">
        <v>1</v>
      </c>
      <c r="C54" s="5">
        <v>39</v>
      </c>
      <c r="D54" s="5"/>
      <c r="E54" s="5"/>
      <c r="F54" s="5"/>
      <c r="G54" s="5"/>
    </row>
    <row r="55" spans="1:7" x14ac:dyDescent="0.25">
      <c r="A55" s="5" t="s">
        <v>52</v>
      </c>
      <c r="B55" s="5">
        <v>1</v>
      </c>
      <c r="C55" s="5">
        <v>40</v>
      </c>
      <c r="D55" s="5"/>
      <c r="E55" s="5"/>
      <c r="F55" s="5"/>
      <c r="G55" s="5"/>
    </row>
    <row r="58" spans="1:7" x14ac:dyDescent="0.25">
      <c r="A58" t="s">
        <v>63</v>
      </c>
    </row>
    <row r="61" spans="1:7" x14ac:dyDescent="0.25">
      <c r="A61" s="7" t="s">
        <v>64</v>
      </c>
      <c r="B61" s="7" t="s">
        <v>32</v>
      </c>
      <c r="C61" s="7" t="s">
        <v>33</v>
      </c>
      <c r="D61" s="5"/>
      <c r="E61" s="5"/>
      <c r="F61" s="5"/>
      <c r="G61" s="5"/>
    </row>
    <row r="62" spans="1:7" x14ac:dyDescent="0.25">
      <c r="A62" s="5" t="s">
        <v>65</v>
      </c>
      <c r="B62" s="5">
        <v>2</v>
      </c>
      <c r="C62" s="5">
        <v>2</v>
      </c>
      <c r="D62" s="5"/>
      <c r="E62" s="5" t="s">
        <v>74</v>
      </c>
      <c r="F62" s="5"/>
      <c r="G62" s="5"/>
    </row>
    <row r="63" spans="1:7" x14ac:dyDescent="0.25">
      <c r="A63" s="5" t="s">
        <v>66</v>
      </c>
      <c r="B63" s="5">
        <v>7</v>
      </c>
      <c r="C63" s="5">
        <v>9</v>
      </c>
      <c r="D63" s="5"/>
      <c r="E63" s="5" t="s">
        <v>75</v>
      </c>
      <c r="F63" s="5" t="s">
        <v>40</v>
      </c>
      <c r="G63" s="5" t="s">
        <v>79</v>
      </c>
    </row>
    <row r="64" spans="1:7" x14ac:dyDescent="0.25">
      <c r="A64" s="5" t="s">
        <v>67</v>
      </c>
      <c r="B64" s="5">
        <v>12</v>
      </c>
      <c r="C64" s="5">
        <v>21</v>
      </c>
      <c r="D64" s="5"/>
      <c r="E64" s="5" t="s">
        <v>73</v>
      </c>
      <c r="F64" s="5"/>
      <c r="G64" s="5">
        <f>1/5</f>
        <v>0.2</v>
      </c>
    </row>
    <row r="65" spans="1:7" x14ac:dyDescent="0.25">
      <c r="A65" s="5" t="s">
        <v>68</v>
      </c>
      <c r="B65" s="5">
        <v>5</v>
      </c>
      <c r="C65" s="5">
        <v>26</v>
      </c>
      <c r="D65" s="5"/>
      <c r="E65" s="5" t="s">
        <v>76</v>
      </c>
      <c r="F65" s="5"/>
      <c r="G65" s="5">
        <f>G64*7</f>
        <v>1.4000000000000001</v>
      </c>
    </row>
    <row r="66" spans="1:7" x14ac:dyDescent="0.25">
      <c r="A66" s="5" t="s">
        <v>69</v>
      </c>
      <c r="B66" s="5">
        <v>6</v>
      </c>
      <c r="C66" s="5">
        <v>32</v>
      </c>
      <c r="D66" s="5"/>
      <c r="E66" s="5" t="s">
        <v>77</v>
      </c>
      <c r="F66" s="5"/>
      <c r="G66" s="5">
        <f>34+G65</f>
        <v>35.4</v>
      </c>
    </row>
    <row r="67" spans="1:7" x14ac:dyDescent="0.25">
      <c r="A67" s="5" t="s">
        <v>70</v>
      </c>
      <c r="B67" s="5">
        <v>1</v>
      </c>
      <c r="C67" s="5">
        <v>33</v>
      </c>
      <c r="D67" s="5"/>
      <c r="E67" s="5" t="s">
        <v>78</v>
      </c>
      <c r="F67" s="5"/>
      <c r="G67" s="5"/>
    </row>
    <row r="68" spans="1:7" x14ac:dyDescent="0.25">
      <c r="A68" s="5" t="s">
        <v>71</v>
      </c>
      <c r="B68" s="5">
        <v>9</v>
      </c>
      <c r="C68" s="5">
        <v>42</v>
      </c>
      <c r="D68" s="5"/>
      <c r="E68" s="5"/>
      <c r="F68" s="5"/>
      <c r="G68" s="5"/>
    </row>
    <row r="69" spans="1:7" x14ac:dyDescent="0.25">
      <c r="A69" s="5" t="s">
        <v>72</v>
      </c>
      <c r="B69" s="5">
        <v>2</v>
      </c>
      <c r="C69" s="5">
        <v>44</v>
      </c>
      <c r="D69" s="5"/>
      <c r="E69" s="5"/>
      <c r="F69" s="5"/>
      <c r="G69" s="5"/>
    </row>
    <row r="70" spans="1:7" x14ac:dyDescent="0.25">
      <c r="A70" s="5" t="s">
        <v>53</v>
      </c>
      <c r="B70" s="5">
        <f>SUM(B62:B69)</f>
        <v>44</v>
      </c>
      <c r="C70" s="5"/>
      <c r="D70" s="5"/>
      <c r="E70" s="5"/>
      <c r="F70" s="5"/>
      <c r="G70" s="5"/>
    </row>
    <row r="73" spans="1:7" x14ac:dyDescent="0.25">
      <c r="A73" t="s">
        <v>80</v>
      </c>
    </row>
    <row r="75" spans="1:7" x14ac:dyDescent="0.25">
      <c r="A75" s="5" t="s">
        <v>81</v>
      </c>
      <c r="B75" s="5" t="s">
        <v>82</v>
      </c>
      <c r="C75" s="5" t="s">
        <v>33</v>
      </c>
      <c r="D75" s="5"/>
      <c r="E75" s="5"/>
      <c r="F75" s="5"/>
      <c r="G75" s="5"/>
    </row>
    <row r="76" spans="1:7" x14ac:dyDescent="0.25">
      <c r="A76" s="5" t="s">
        <v>83</v>
      </c>
      <c r="B76" s="5">
        <v>9</v>
      </c>
      <c r="C76" s="5">
        <v>9</v>
      </c>
      <c r="D76" s="5"/>
      <c r="E76" s="5"/>
      <c r="F76" s="5"/>
      <c r="G76" s="5"/>
    </row>
    <row r="77" spans="1:7" x14ac:dyDescent="0.25">
      <c r="A77" s="5" t="s">
        <v>84</v>
      </c>
      <c r="B77" s="5">
        <v>5</v>
      </c>
      <c r="C77" s="5">
        <v>14</v>
      </c>
      <c r="D77" s="5"/>
      <c r="E77" s="5" t="s">
        <v>92</v>
      </c>
      <c r="F77" s="5"/>
      <c r="G77" s="5"/>
    </row>
    <row r="78" spans="1:7" x14ac:dyDescent="0.25">
      <c r="A78" s="5" t="s">
        <v>85</v>
      </c>
      <c r="B78" s="5">
        <v>14</v>
      </c>
      <c r="C78" s="5">
        <v>28</v>
      </c>
      <c r="D78" s="5"/>
      <c r="E78" s="5" t="s">
        <v>93</v>
      </c>
      <c r="F78" s="5" t="s">
        <v>40</v>
      </c>
      <c r="G78" s="5" t="s">
        <v>98</v>
      </c>
    </row>
    <row r="79" spans="1:7" x14ac:dyDescent="0.25">
      <c r="A79" s="5" t="s">
        <v>86</v>
      </c>
      <c r="B79" s="5">
        <v>3</v>
      </c>
      <c r="C79" s="5">
        <v>31</v>
      </c>
      <c r="D79" s="5"/>
      <c r="E79" s="5" t="s">
        <v>94</v>
      </c>
      <c r="F79" s="5"/>
      <c r="G79" s="5">
        <f>5/14</f>
        <v>0.35714285714285715</v>
      </c>
    </row>
    <row r="80" spans="1:7" x14ac:dyDescent="0.25">
      <c r="A80" s="5" t="s">
        <v>87</v>
      </c>
      <c r="B80" s="5">
        <v>1</v>
      </c>
      <c r="C80" s="5">
        <v>32</v>
      </c>
      <c r="D80" s="5"/>
      <c r="E80" s="5" t="s">
        <v>95</v>
      </c>
      <c r="F80" s="5"/>
      <c r="G80" s="5">
        <f>G79*5</f>
        <v>1.7857142857142858</v>
      </c>
    </row>
    <row r="81" spans="1:7" x14ac:dyDescent="0.25">
      <c r="A81" s="5" t="s">
        <v>88</v>
      </c>
      <c r="B81" s="5">
        <v>2</v>
      </c>
      <c r="C81" s="5">
        <v>34</v>
      </c>
      <c r="D81" s="5"/>
      <c r="E81" s="5" t="s">
        <v>96</v>
      </c>
      <c r="F81" s="5"/>
      <c r="G81" s="5">
        <f>42+G80</f>
        <v>43.785714285714285</v>
      </c>
    </row>
    <row r="82" spans="1:7" x14ac:dyDescent="0.25">
      <c r="A82" s="5" t="s">
        <v>89</v>
      </c>
      <c r="B82" s="5">
        <v>2</v>
      </c>
      <c r="C82" s="5">
        <v>36</v>
      </c>
      <c r="D82" s="5"/>
      <c r="E82" s="5" t="s">
        <v>97</v>
      </c>
      <c r="F82" s="5"/>
      <c r="G82" s="5"/>
    </row>
    <row r="83" spans="1:7" x14ac:dyDescent="0.25">
      <c r="A83" s="5" t="s">
        <v>90</v>
      </c>
      <c r="B83" s="5">
        <v>1</v>
      </c>
      <c r="C83" s="5">
        <v>37</v>
      </c>
      <c r="D83" s="5"/>
      <c r="E83" s="5"/>
      <c r="F83" s="5"/>
      <c r="G83" s="5"/>
    </row>
    <row r="84" spans="1:7" x14ac:dyDescent="0.25">
      <c r="A84" s="5" t="s">
        <v>91</v>
      </c>
      <c r="B84" s="5">
        <v>1</v>
      </c>
      <c r="C84" s="5">
        <v>38</v>
      </c>
      <c r="D84" s="5"/>
      <c r="E84" s="5"/>
      <c r="F84" s="5"/>
      <c r="G84" s="5"/>
    </row>
    <row r="85" spans="1:7" x14ac:dyDescent="0.25">
      <c r="A85" s="5" t="s">
        <v>53</v>
      </c>
      <c r="B85" s="5">
        <f>SUM(B76:B84)</f>
        <v>38</v>
      </c>
      <c r="C85" s="5"/>
      <c r="D85" s="5"/>
      <c r="E85" s="5"/>
      <c r="F85" s="5"/>
      <c r="G85" s="5"/>
    </row>
    <row r="88" spans="1:7" x14ac:dyDescent="0.25">
      <c r="A88" t="s">
        <v>99</v>
      </c>
    </row>
    <row r="90" spans="1:7" x14ac:dyDescent="0.25">
      <c r="A90" s="5" t="s">
        <v>100</v>
      </c>
      <c r="B90" s="5" t="s">
        <v>101</v>
      </c>
      <c r="C90" s="5" t="s">
        <v>33</v>
      </c>
      <c r="D90" s="5"/>
      <c r="E90" s="5"/>
      <c r="F90" s="5"/>
      <c r="G90" s="5"/>
    </row>
    <row r="91" spans="1:7" x14ac:dyDescent="0.25">
      <c r="A91" s="8" t="s">
        <v>102</v>
      </c>
      <c r="B91" s="5">
        <v>7</v>
      </c>
      <c r="C91" s="5">
        <v>7</v>
      </c>
      <c r="D91" s="5"/>
      <c r="E91" s="5" t="s">
        <v>106</v>
      </c>
      <c r="F91" s="5"/>
      <c r="G91" s="5"/>
    </row>
    <row r="92" spans="1:7" x14ac:dyDescent="0.25">
      <c r="A92" s="5" t="s">
        <v>103</v>
      </c>
      <c r="B92" s="5">
        <v>3</v>
      </c>
      <c r="C92" s="5">
        <v>10</v>
      </c>
      <c r="D92" s="5"/>
      <c r="E92" s="5" t="s">
        <v>107</v>
      </c>
      <c r="F92" s="5" t="s">
        <v>40</v>
      </c>
      <c r="G92" s="5" t="s">
        <v>111</v>
      </c>
    </row>
    <row r="93" spans="1:7" x14ac:dyDescent="0.25">
      <c r="A93" s="5" t="s">
        <v>104</v>
      </c>
      <c r="B93" s="5">
        <v>3</v>
      </c>
      <c r="C93" s="5">
        <v>13</v>
      </c>
      <c r="D93" s="5"/>
      <c r="E93" s="5" t="s">
        <v>108</v>
      </c>
      <c r="F93" s="5"/>
      <c r="G93" s="5">
        <f>0.5/3</f>
        <v>0.16666666666666666</v>
      </c>
    </row>
    <row r="94" spans="1:7" x14ac:dyDescent="0.25">
      <c r="A94" s="5" t="s">
        <v>105</v>
      </c>
      <c r="B94" s="5">
        <v>2</v>
      </c>
      <c r="C94" s="5">
        <v>15</v>
      </c>
      <c r="D94" s="5"/>
      <c r="E94" s="5" t="s">
        <v>109</v>
      </c>
      <c r="F94" s="5"/>
      <c r="G94" s="5">
        <f>G93*3</f>
        <v>0.5</v>
      </c>
    </row>
    <row r="95" spans="1:7" x14ac:dyDescent="0.25">
      <c r="A95" s="5" t="s">
        <v>53</v>
      </c>
      <c r="B95" s="5">
        <v>15</v>
      </c>
      <c r="C95" s="5"/>
      <c r="D95" s="5"/>
      <c r="E95" s="5" t="s">
        <v>110</v>
      </c>
      <c r="F95" s="5"/>
      <c r="G95" s="5">
        <f>3+G94</f>
        <v>3.5</v>
      </c>
    </row>
    <row r="96" spans="1:7" x14ac:dyDescent="0.25">
      <c r="A96" s="5"/>
      <c r="B96" s="5"/>
      <c r="C96" s="5"/>
      <c r="D96" s="5"/>
      <c r="E96" s="5" t="s">
        <v>60</v>
      </c>
      <c r="F96" s="5"/>
      <c r="G96" s="5"/>
    </row>
    <row r="99" spans="1:7" x14ac:dyDescent="0.25">
      <c r="A99" t="s">
        <v>112</v>
      </c>
    </row>
    <row r="101" spans="1:7" x14ac:dyDescent="0.25">
      <c r="A101" s="5" t="s">
        <v>113</v>
      </c>
      <c r="B101" s="5" t="s">
        <v>32</v>
      </c>
      <c r="C101" s="5" t="s">
        <v>33</v>
      </c>
      <c r="D101" s="5"/>
      <c r="E101" s="5"/>
      <c r="F101" s="5"/>
      <c r="G101" s="5"/>
    </row>
    <row r="102" spans="1:7" x14ac:dyDescent="0.25">
      <c r="A102" s="5" t="s">
        <v>114</v>
      </c>
      <c r="B102" s="5">
        <v>1</v>
      </c>
      <c r="C102" s="5">
        <v>1</v>
      </c>
      <c r="D102" s="5"/>
      <c r="E102" s="5" t="s">
        <v>120</v>
      </c>
      <c r="F102" s="5"/>
      <c r="G102" s="5"/>
    </row>
    <row r="103" spans="1:7" x14ac:dyDescent="0.25">
      <c r="A103" s="5" t="s">
        <v>115</v>
      </c>
      <c r="B103" s="5">
        <v>4</v>
      </c>
      <c r="C103" s="5">
        <v>5</v>
      </c>
      <c r="D103" s="5"/>
      <c r="E103" s="5" t="s">
        <v>121</v>
      </c>
      <c r="F103" s="5" t="s">
        <v>40</v>
      </c>
      <c r="G103" s="5" t="s">
        <v>126</v>
      </c>
    </row>
    <row r="104" spans="1:7" x14ac:dyDescent="0.25">
      <c r="A104" s="5" t="s">
        <v>119</v>
      </c>
      <c r="B104" s="5">
        <v>6</v>
      </c>
      <c r="C104" s="5">
        <v>11</v>
      </c>
      <c r="D104" s="5"/>
      <c r="E104" s="5" t="s">
        <v>122</v>
      </c>
      <c r="F104" s="5"/>
      <c r="G104" s="5">
        <f>5/6</f>
        <v>0.83333333333333337</v>
      </c>
    </row>
    <row r="105" spans="1:7" x14ac:dyDescent="0.25">
      <c r="A105" s="5" t="s">
        <v>116</v>
      </c>
      <c r="B105" s="5">
        <v>4</v>
      </c>
      <c r="C105" s="5">
        <v>15</v>
      </c>
      <c r="D105" s="5"/>
      <c r="E105" s="5" t="s">
        <v>123</v>
      </c>
      <c r="F105" s="5"/>
      <c r="G105" s="5">
        <f>G104*6</f>
        <v>5</v>
      </c>
    </row>
    <row r="106" spans="1:7" x14ac:dyDescent="0.25">
      <c r="A106" s="5" t="s">
        <v>117</v>
      </c>
      <c r="B106" s="5">
        <v>2</v>
      </c>
      <c r="C106" s="5">
        <v>17</v>
      </c>
      <c r="D106" s="5"/>
      <c r="E106" s="5" t="s">
        <v>124</v>
      </c>
      <c r="F106" s="5"/>
      <c r="G106" s="5">
        <f>15+G105</f>
        <v>20</v>
      </c>
    </row>
    <row r="107" spans="1:7" x14ac:dyDescent="0.25">
      <c r="A107" s="5" t="s">
        <v>118</v>
      </c>
      <c r="B107" s="5">
        <v>3</v>
      </c>
      <c r="C107" s="5">
        <v>20</v>
      </c>
      <c r="D107" s="5"/>
      <c r="E107" s="5" t="s">
        <v>125</v>
      </c>
      <c r="F107" s="5"/>
      <c r="G107" s="5"/>
    </row>
    <row r="108" spans="1:7" x14ac:dyDescent="0.25">
      <c r="A108" s="5" t="s">
        <v>53</v>
      </c>
      <c r="B108" s="5">
        <f>SUM(B102:B107)</f>
        <v>20</v>
      </c>
      <c r="C108" s="5"/>
      <c r="D108" s="5"/>
      <c r="E108" s="5"/>
      <c r="F108" s="5"/>
      <c r="G108" s="5"/>
    </row>
    <row r="111" spans="1:7" x14ac:dyDescent="0.25">
      <c r="A111" t="s">
        <v>127</v>
      </c>
    </row>
    <row r="114" spans="1:7" x14ac:dyDescent="0.25">
      <c r="A114" s="5" t="s">
        <v>128</v>
      </c>
      <c r="B114" s="5" t="s">
        <v>32</v>
      </c>
      <c r="C114" s="5" t="s">
        <v>33</v>
      </c>
      <c r="D114" s="5"/>
      <c r="E114" s="5"/>
      <c r="F114" s="5"/>
      <c r="G114" s="5"/>
    </row>
    <row r="115" spans="1:7" x14ac:dyDescent="0.25">
      <c r="A115" s="5" t="s">
        <v>129</v>
      </c>
      <c r="B115" s="5">
        <v>30</v>
      </c>
      <c r="C115" s="5">
        <v>30</v>
      </c>
      <c r="D115" s="5"/>
      <c r="E115" s="5" t="s">
        <v>134</v>
      </c>
      <c r="F115" s="5"/>
      <c r="G115" s="5"/>
    </row>
    <row r="116" spans="1:7" x14ac:dyDescent="0.25">
      <c r="A116" s="5" t="s">
        <v>130</v>
      </c>
      <c r="B116" s="5">
        <v>27</v>
      </c>
      <c r="C116" s="5">
        <v>57</v>
      </c>
      <c r="D116" s="5"/>
      <c r="E116" s="5" t="s">
        <v>135</v>
      </c>
      <c r="F116" s="5" t="s">
        <v>40</v>
      </c>
      <c r="G116" s="5" t="s">
        <v>139</v>
      </c>
    </row>
    <row r="117" spans="1:7" x14ac:dyDescent="0.25">
      <c r="A117" s="5" t="s">
        <v>131</v>
      </c>
      <c r="B117" s="5">
        <v>14</v>
      </c>
      <c r="C117" s="5">
        <v>71</v>
      </c>
      <c r="D117" s="5"/>
      <c r="E117" s="5" t="s">
        <v>136</v>
      </c>
      <c r="F117" s="5"/>
      <c r="G117" s="5">
        <f>11/14</f>
        <v>0.7857142857142857</v>
      </c>
    </row>
    <row r="118" spans="1:7" x14ac:dyDescent="0.25">
      <c r="A118" s="5" t="s">
        <v>132</v>
      </c>
      <c r="B118" s="5">
        <v>19</v>
      </c>
      <c r="C118" s="5">
        <v>90</v>
      </c>
      <c r="D118" s="5"/>
      <c r="E118" s="5" t="s">
        <v>137</v>
      </c>
      <c r="F118" s="5"/>
      <c r="G118" s="5">
        <f>G117*21</f>
        <v>16.5</v>
      </c>
    </row>
    <row r="119" spans="1:7" x14ac:dyDescent="0.25">
      <c r="A119" s="5" t="s">
        <v>133</v>
      </c>
      <c r="B119" s="5">
        <v>2</v>
      </c>
      <c r="C119" s="5">
        <v>92</v>
      </c>
      <c r="D119" s="5"/>
      <c r="E119" s="5" t="s">
        <v>96</v>
      </c>
      <c r="F119" s="5"/>
      <c r="G119" s="5">
        <f>30+G118</f>
        <v>46.5</v>
      </c>
    </row>
    <row r="120" spans="1:7" x14ac:dyDescent="0.25">
      <c r="A120" s="5" t="s">
        <v>53</v>
      </c>
      <c r="B120" s="5">
        <f>SUM(B115:B119)</f>
        <v>92</v>
      </c>
      <c r="C120" s="5"/>
      <c r="D120" s="5"/>
      <c r="E120" s="5" t="s">
        <v>138</v>
      </c>
      <c r="F120" s="5"/>
      <c r="G120" s="5"/>
    </row>
    <row r="123" spans="1:7" x14ac:dyDescent="0.25">
      <c r="A123" t="s">
        <v>140</v>
      </c>
    </row>
    <row r="125" spans="1:7" x14ac:dyDescent="0.25">
      <c r="A125" s="5" t="s">
        <v>141</v>
      </c>
      <c r="B125" s="5" t="s">
        <v>82</v>
      </c>
      <c r="C125" s="5" t="s">
        <v>33</v>
      </c>
      <c r="D125" s="5"/>
      <c r="E125" s="5"/>
    </row>
    <row r="126" spans="1:7" x14ac:dyDescent="0.25">
      <c r="A126" s="5">
        <v>3</v>
      </c>
      <c r="B126" s="5">
        <v>1</v>
      </c>
      <c r="C126" s="5"/>
      <c r="D126" s="5"/>
      <c r="E126" s="5"/>
    </row>
    <row r="127" spans="1:7" x14ac:dyDescent="0.25">
      <c r="A127" s="5">
        <v>9</v>
      </c>
      <c r="B127" s="5">
        <v>3</v>
      </c>
      <c r="C127" s="5"/>
      <c r="D127" s="5"/>
      <c r="E127" s="5"/>
    </row>
    <row r="128" spans="1:7" x14ac:dyDescent="0.25">
      <c r="A128" s="5">
        <v>12</v>
      </c>
      <c r="B128" s="5">
        <v>4</v>
      </c>
      <c r="C128" s="5"/>
      <c r="D128" s="5"/>
      <c r="E128" s="5" t="s">
        <v>142</v>
      </c>
    </row>
    <row r="129" spans="1:5" x14ac:dyDescent="0.25">
      <c r="A129" s="5">
        <v>14</v>
      </c>
      <c r="B129" s="5">
        <v>1</v>
      </c>
      <c r="C129" s="5"/>
      <c r="D129" s="5"/>
      <c r="E129" s="5">
        <f>5/2</f>
        <v>2.5</v>
      </c>
    </row>
    <row r="130" spans="1:5" x14ac:dyDescent="0.25">
      <c r="A130" s="5">
        <v>15</v>
      </c>
      <c r="B130" s="5">
        <v>4</v>
      </c>
      <c r="C130" s="5"/>
      <c r="D130" s="5"/>
      <c r="E130" s="5" t="s">
        <v>143</v>
      </c>
    </row>
    <row r="131" spans="1:5" x14ac:dyDescent="0.25">
      <c r="A131" s="5">
        <v>17</v>
      </c>
      <c r="B131" s="5">
        <v>2</v>
      </c>
      <c r="C131" s="5"/>
      <c r="D131" s="5"/>
      <c r="E131" s="5"/>
    </row>
    <row r="132" spans="1:5" x14ac:dyDescent="0.25">
      <c r="A132" s="5" t="s">
        <v>53</v>
      </c>
      <c r="B132" s="5">
        <f>SUM(B126:B131)</f>
        <v>15</v>
      </c>
      <c r="C132" s="5"/>
      <c r="D132" s="5"/>
      <c r="E132" s="5"/>
    </row>
    <row r="135" spans="1:5" x14ac:dyDescent="0.25">
      <c r="A135" t="s">
        <v>144</v>
      </c>
    </row>
    <row r="137" spans="1:5" x14ac:dyDescent="0.25">
      <c r="A137" s="5">
        <v>171</v>
      </c>
      <c r="B137" s="5"/>
      <c r="C137" s="5"/>
      <c r="D137" s="5"/>
      <c r="E137" s="5"/>
    </row>
    <row r="138" spans="1:5" x14ac:dyDescent="0.25">
      <c r="A138" s="5">
        <v>161</v>
      </c>
      <c r="B138" s="5"/>
      <c r="C138" s="5"/>
      <c r="D138" s="5"/>
      <c r="E138" s="5"/>
    </row>
    <row r="139" spans="1:5" x14ac:dyDescent="0.25">
      <c r="A139" s="5">
        <v>155</v>
      </c>
      <c r="B139" s="5"/>
      <c r="C139" s="5"/>
      <c r="D139" s="5"/>
      <c r="E139" s="5"/>
    </row>
    <row r="140" spans="1:5" x14ac:dyDescent="0.25">
      <c r="A140" s="5">
        <v>183</v>
      </c>
      <c r="B140" s="5"/>
      <c r="C140" s="5"/>
      <c r="D140" s="5"/>
      <c r="E140" s="5"/>
    </row>
    <row r="141" spans="1:5" x14ac:dyDescent="0.25">
      <c r="A141" s="5">
        <v>191</v>
      </c>
      <c r="B141" s="5"/>
      <c r="C141" s="5"/>
      <c r="D141" s="5"/>
      <c r="E141" s="5"/>
    </row>
    <row r="142" spans="1:5" x14ac:dyDescent="0.25">
      <c r="A142" s="5">
        <v>185</v>
      </c>
      <c r="B142" s="5"/>
      <c r="C142" s="5"/>
      <c r="D142" s="5"/>
      <c r="E142" s="5"/>
    </row>
    <row r="143" spans="1:5" x14ac:dyDescent="0.25">
      <c r="A143" s="5">
        <v>170</v>
      </c>
      <c r="B143" s="5"/>
      <c r="C143" s="5"/>
      <c r="D143" s="5"/>
      <c r="E143" s="5"/>
    </row>
    <row r="144" spans="1:5" x14ac:dyDescent="0.25">
      <c r="A144" s="5">
        <v>172</v>
      </c>
      <c r="B144" s="5"/>
      <c r="C144" s="5"/>
      <c r="D144" s="5"/>
      <c r="E144" s="5"/>
    </row>
    <row r="145" spans="1:5" x14ac:dyDescent="0.25">
      <c r="A145" s="5">
        <v>177</v>
      </c>
      <c r="B145" s="5"/>
      <c r="C145" s="5"/>
      <c r="D145" s="5"/>
      <c r="E145" s="5"/>
    </row>
    <row r="146" spans="1:5" x14ac:dyDescent="0.25">
      <c r="A146" s="5">
        <v>190</v>
      </c>
      <c r="B146" s="5"/>
      <c r="C146" s="5"/>
      <c r="D146" s="5"/>
      <c r="E146" s="5"/>
    </row>
    <row r="147" spans="1:5" x14ac:dyDescent="0.25">
      <c r="A147" s="5">
        <v>139</v>
      </c>
      <c r="B147" s="5"/>
      <c r="C147" s="5"/>
      <c r="D147" s="5"/>
      <c r="E147" s="5"/>
    </row>
    <row r="148" spans="1:5" x14ac:dyDescent="0.25">
      <c r="A148" s="5">
        <v>149</v>
      </c>
      <c r="B148" s="5"/>
      <c r="C148" s="5"/>
      <c r="D148" s="5"/>
      <c r="E148" s="5"/>
    </row>
    <row r="149" spans="1:5" x14ac:dyDescent="0.25">
      <c r="A149" s="5">
        <v>150</v>
      </c>
      <c r="B149" s="5"/>
      <c r="C149" s="5"/>
      <c r="D149" s="5"/>
      <c r="E149" s="5"/>
    </row>
    <row r="150" spans="1:5" x14ac:dyDescent="0.25">
      <c r="A150" s="5">
        <v>152</v>
      </c>
      <c r="B150" s="5"/>
      <c r="C150" s="5"/>
      <c r="D150" s="5"/>
      <c r="E150" s="5"/>
    </row>
    <row r="151" spans="1:5" x14ac:dyDescent="0.25">
      <c r="A151" s="5">
        <v>158</v>
      </c>
      <c r="B151" s="5"/>
      <c r="C151" s="5"/>
      <c r="D151" s="5"/>
      <c r="E151" s="5"/>
    </row>
    <row r="152" spans="1:5" x14ac:dyDescent="0.25">
      <c r="A152" s="5">
        <v>159</v>
      </c>
      <c r="B152" s="5"/>
      <c r="C152" s="5"/>
      <c r="D152" s="5"/>
      <c r="E152" s="5"/>
    </row>
    <row r="153" spans="1:5" x14ac:dyDescent="0.25">
      <c r="A153" s="5">
        <v>174</v>
      </c>
      <c r="B153" s="5"/>
      <c r="C153" s="5"/>
      <c r="D153" s="5"/>
      <c r="E153" s="5"/>
    </row>
    <row r="154" spans="1:5" x14ac:dyDescent="0.25">
      <c r="A154" s="5">
        <v>178</v>
      </c>
      <c r="B154" s="5"/>
      <c r="C154" s="5"/>
      <c r="D154" s="5"/>
      <c r="E154" s="5"/>
    </row>
    <row r="155" spans="1:5" x14ac:dyDescent="0.25">
      <c r="A155" s="5">
        <v>179</v>
      </c>
      <c r="B155" s="5"/>
      <c r="C155" s="5"/>
      <c r="D155" s="5"/>
      <c r="E155" s="5"/>
    </row>
    <row r="156" spans="1:5" x14ac:dyDescent="0.25">
      <c r="A156" s="5">
        <v>143</v>
      </c>
      <c r="B156" s="5"/>
      <c r="C156" s="5"/>
      <c r="D156" s="5"/>
      <c r="E156" s="5"/>
    </row>
    <row r="157" spans="1:5" x14ac:dyDescent="0.25">
      <c r="A157" s="5">
        <v>165</v>
      </c>
      <c r="B157" s="5"/>
      <c r="C157" s="5"/>
      <c r="D157" s="5"/>
      <c r="E157" s="5"/>
    </row>
    <row r="158" spans="1:5" x14ac:dyDescent="0.25">
      <c r="A158" s="5">
        <v>167</v>
      </c>
      <c r="B158" s="5"/>
      <c r="C158" s="5"/>
      <c r="D158" s="5"/>
      <c r="E158" s="5"/>
    </row>
    <row r="159" spans="1:5" x14ac:dyDescent="0.25">
      <c r="A159" s="5">
        <v>187</v>
      </c>
      <c r="B159" s="5"/>
      <c r="C159" s="5"/>
      <c r="D159" s="5"/>
      <c r="E159" s="5"/>
    </row>
    <row r="160" spans="1:5" x14ac:dyDescent="0.25">
      <c r="A160" s="5">
        <v>169</v>
      </c>
      <c r="B160" s="5"/>
      <c r="C160" s="5"/>
      <c r="D160" s="5"/>
      <c r="E160" s="5"/>
    </row>
    <row r="161" spans="1:5" x14ac:dyDescent="0.25">
      <c r="A161" s="5">
        <v>182</v>
      </c>
      <c r="B161" s="5"/>
      <c r="C161" s="5"/>
      <c r="D161" s="5"/>
      <c r="E161" s="5"/>
    </row>
    <row r="162" spans="1:5" x14ac:dyDescent="0.25">
      <c r="A162" s="5">
        <v>163</v>
      </c>
      <c r="B162" s="5"/>
      <c r="C162" s="5"/>
      <c r="D162" s="5"/>
      <c r="E162" s="5"/>
    </row>
    <row r="163" spans="1:5" x14ac:dyDescent="0.25">
      <c r="A163" s="5">
        <v>181</v>
      </c>
      <c r="B163" s="5"/>
      <c r="C163" s="5"/>
      <c r="D163" s="5"/>
      <c r="E163" s="5"/>
    </row>
    <row r="164" spans="1:5" x14ac:dyDescent="0.25">
      <c r="A164" s="5">
        <v>145</v>
      </c>
      <c r="B164" s="5"/>
      <c r="C164" s="5"/>
      <c r="D164" s="5"/>
      <c r="E164" s="5"/>
    </row>
    <row r="165" spans="1:5" x14ac:dyDescent="0.25">
      <c r="A165" s="5" t="s">
        <v>145</v>
      </c>
      <c r="B165" s="5">
        <v>28</v>
      </c>
      <c r="C165" s="5"/>
      <c r="D165" s="5"/>
      <c r="E165" s="5"/>
    </row>
    <row r="168" spans="1:5" x14ac:dyDescent="0.25">
      <c r="A168" t="s">
        <v>146</v>
      </c>
    </row>
    <row r="170" spans="1:5" x14ac:dyDescent="0.25">
      <c r="A170" s="5">
        <f ca="1">A170:E17224</f>
        <v>0</v>
      </c>
      <c r="B170" s="5"/>
      <c r="C170" s="5"/>
      <c r="D170" s="5"/>
    </row>
    <row r="171" spans="1:5" x14ac:dyDescent="0.25">
      <c r="A171" s="5">
        <v>32</v>
      </c>
      <c r="B171" s="5"/>
      <c r="C171" s="5"/>
      <c r="D171" s="5"/>
    </row>
    <row r="172" spans="1:5" x14ac:dyDescent="0.25">
      <c r="A172" s="5">
        <v>27</v>
      </c>
      <c r="B172" s="5"/>
      <c r="C172" s="5"/>
      <c r="D172" s="5"/>
    </row>
    <row r="173" spans="1:5" x14ac:dyDescent="0.25">
      <c r="A173" s="5">
        <v>23</v>
      </c>
      <c r="B173" s="5"/>
      <c r="C173" s="5"/>
      <c r="D173" s="5"/>
    </row>
    <row r="174" spans="1:5" x14ac:dyDescent="0.25">
      <c r="A174" s="5">
        <v>33</v>
      </c>
      <c r="B174" s="5"/>
      <c r="C174" s="5"/>
      <c r="D174" s="5"/>
    </row>
    <row r="175" spans="1:5" x14ac:dyDescent="0.25">
      <c r="A175" s="5">
        <v>29</v>
      </c>
      <c r="B175" s="5"/>
      <c r="C175" s="5"/>
      <c r="D175" s="5"/>
    </row>
    <row r="176" spans="1:5" x14ac:dyDescent="0.25">
      <c r="A176" s="5">
        <v>25</v>
      </c>
      <c r="B176" s="5"/>
      <c r="C176" s="5"/>
      <c r="D176" s="5"/>
    </row>
    <row r="177" spans="1:7" x14ac:dyDescent="0.25">
      <c r="A177" s="5">
        <v>28</v>
      </c>
      <c r="B177" s="5"/>
      <c r="C177" s="5"/>
      <c r="D177" s="5"/>
    </row>
    <row r="178" spans="1:7" x14ac:dyDescent="0.25">
      <c r="A178" s="5">
        <v>21</v>
      </c>
      <c r="B178" s="5"/>
      <c r="C178" s="5"/>
      <c r="D178" s="5"/>
    </row>
    <row r="179" spans="1:7" x14ac:dyDescent="0.25">
      <c r="A179" s="5">
        <v>26</v>
      </c>
      <c r="B179" s="5"/>
      <c r="C179" s="5"/>
      <c r="D179" s="5"/>
    </row>
    <row r="180" spans="1:7" x14ac:dyDescent="0.25">
      <c r="A180" s="5">
        <v>31</v>
      </c>
      <c r="B180" s="5"/>
      <c r="C180" s="5" t="s">
        <v>147</v>
      </c>
      <c r="D180" s="5">
        <v>28</v>
      </c>
    </row>
    <row r="181" spans="1:7" x14ac:dyDescent="0.25">
      <c r="A181" s="5">
        <v>20</v>
      </c>
      <c r="B181" s="5"/>
      <c r="C181" s="5"/>
      <c r="D181" s="5"/>
    </row>
    <row r="182" spans="1:7" x14ac:dyDescent="0.25">
      <c r="A182" s="5">
        <v>35</v>
      </c>
      <c r="B182" s="5"/>
      <c r="C182" s="5"/>
      <c r="D182" s="5"/>
    </row>
    <row r="183" spans="1:7" x14ac:dyDescent="0.25">
      <c r="A183" s="5">
        <v>34</v>
      </c>
      <c r="B183" s="5"/>
      <c r="C183" s="5"/>
      <c r="D183" s="5"/>
    </row>
    <row r="184" spans="1:7" x14ac:dyDescent="0.25">
      <c r="A184" s="5">
        <v>22</v>
      </c>
      <c r="B184" s="5"/>
      <c r="C184" s="5"/>
      <c r="D184" s="5"/>
    </row>
    <row r="185" spans="1:7" x14ac:dyDescent="0.25">
      <c r="A185" s="5" t="s">
        <v>145</v>
      </c>
      <c r="B185" s="5">
        <v>15</v>
      </c>
      <c r="C185" s="5"/>
      <c r="D185" s="5"/>
    </row>
    <row r="188" spans="1:7" x14ac:dyDescent="0.25">
      <c r="A188" t="s">
        <v>148</v>
      </c>
    </row>
    <row r="190" spans="1:7" x14ac:dyDescent="0.25">
      <c r="A190" s="5" t="s">
        <v>149</v>
      </c>
      <c r="B190" s="5" t="s">
        <v>150</v>
      </c>
      <c r="C190" s="5" t="s">
        <v>33</v>
      </c>
      <c r="D190" s="5"/>
      <c r="E190" s="5"/>
      <c r="F190" s="5"/>
      <c r="G190" s="5"/>
    </row>
    <row r="191" spans="1:7" x14ac:dyDescent="0.25">
      <c r="A191" s="5" t="s">
        <v>151</v>
      </c>
      <c r="B191" s="5">
        <v>2</v>
      </c>
      <c r="C191" s="5">
        <v>2</v>
      </c>
      <c r="D191" s="5"/>
      <c r="E191" s="5" t="s">
        <v>156</v>
      </c>
      <c r="F191" s="5"/>
      <c r="G191" s="5"/>
    </row>
    <row r="192" spans="1:7" x14ac:dyDescent="0.25">
      <c r="A192" s="5" t="s">
        <v>152</v>
      </c>
      <c r="B192" s="5">
        <v>3</v>
      </c>
      <c r="C192" s="5">
        <v>5</v>
      </c>
      <c r="D192" s="5"/>
      <c r="E192" s="5" t="s">
        <v>157</v>
      </c>
      <c r="F192" s="5" t="s">
        <v>40</v>
      </c>
      <c r="G192" s="9" t="s">
        <v>161</v>
      </c>
    </row>
    <row r="193" spans="1:7" x14ac:dyDescent="0.25">
      <c r="A193" s="8" t="s">
        <v>153</v>
      </c>
      <c r="B193" s="5">
        <v>8</v>
      </c>
      <c r="C193" s="5">
        <v>13</v>
      </c>
      <c r="D193" s="5"/>
      <c r="E193" s="5" t="s">
        <v>158</v>
      </c>
      <c r="F193" s="5"/>
      <c r="G193" s="5">
        <f>4/5</f>
        <v>0.8</v>
      </c>
    </row>
    <row r="194" spans="1:7" x14ac:dyDescent="0.25">
      <c r="A194" s="6" t="s">
        <v>154</v>
      </c>
      <c r="B194" s="5">
        <v>3</v>
      </c>
      <c r="C194" s="5">
        <v>16</v>
      </c>
      <c r="D194" s="5"/>
      <c r="E194" s="5" t="s">
        <v>123</v>
      </c>
      <c r="F194" s="5"/>
      <c r="G194" s="5">
        <f>G193*4</f>
        <v>3.2</v>
      </c>
    </row>
    <row r="195" spans="1:7" x14ac:dyDescent="0.25">
      <c r="A195" s="5" t="s">
        <v>155</v>
      </c>
      <c r="B195" s="5">
        <v>2</v>
      </c>
      <c r="C195" s="5">
        <v>18</v>
      </c>
      <c r="D195" s="5"/>
      <c r="E195" s="5" t="s">
        <v>159</v>
      </c>
      <c r="F195" s="5"/>
      <c r="G195" s="5">
        <f>8+G194</f>
        <v>11.2</v>
      </c>
    </row>
    <row r="196" spans="1:7" x14ac:dyDescent="0.25">
      <c r="A196" s="5"/>
      <c r="B196" s="5"/>
      <c r="C196" s="5"/>
      <c r="D196" s="5"/>
      <c r="E196" s="5" t="s">
        <v>160</v>
      </c>
      <c r="F196" s="5"/>
      <c r="G196" s="5"/>
    </row>
    <row r="197" spans="1:7" x14ac:dyDescent="0.25">
      <c r="A197" s="5" t="s">
        <v>53</v>
      </c>
      <c r="B197" s="5">
        <f>SUM(B191:B195)</f>
        <v>18</v>
      </c>
      <c r="C197" s="5"/>
      <c r="D197" s="5"/>
      <c r="E197" s="5"/>
      <c r="F197" s="5"/>
      <c r="G197" s="5"/>
    </row>
    <row r="200" spans="1:7" x14ac:dyDescent="0.25">
      <c r="A200" t="s">
        <v>162</v>
      </c>
    </row>
    <row r="202" spans="1:7" x14ac:dyDescent="0.25">
      <c r="A202" s="10" t="s">
        <v>163</v>
      </c>
      <c r="B202" s="10" t="s">
        <v>164</v>
      </c>
      <c r="C202" s="10" t="s">
        <v>33</v>
      </c>
      <c r="D202" s="5"/>
      <c r="E202" s="5"/>
      <c r="F202" s="5"/>
      <c r="G202" s="5"/>
    </row>
    <row r="203" spans="1:7" x14ac:dyDescent="0.25">
      <c r="A203" s="5" t="s">
        <v>165</v>
      </c>
      <c r="B203" s="5">
        <v>12</v>
      </c>
      <c r="C203" s="5">
        <v>12</v>
      </c>
      <c r="D203" s="5"/>
      <c r="E203" s="5" t="s">
        <v>169</v>
      </c>
      <c r="F203" s="5"/>
      <c r="G203" s="5"/>
    </row>
    <row r="204" spans="1:7" x14ac:dyDescent="0.25">
      <c r="A204" s="5" t="s">
        <v>166</v>
      </c>
      <c r="B204" s="5">
        <v>22</v>
      </c>
      <c r="C204" s="5">
        <v>34</v>
      </c>
      <c r="D204" s="5"/>
      <c r="E204" s="5" t="s">
        <v>181</v>
      </c>
      <c r="F204" s="5" t="s">
        <v>40</v>
      </c>
      <c r="G204" s="5" t="s">
        <v>173</v>
      </c>
    </row>
    <row r="205" spans="1:7" x14ac:dyDescent="0.25">
      <c r="A205" s="5" t="s">
        <v>167</v>
      </c>
      <c r="B205" s="5">
        <v>27</v>
      </c>
      <c r="C205" s="5">
        <v>61</v>
      </c>
      <c r="D205" s="5"/>
      <c r="E205" s="5" t="s">
        <v>170</v>
      </c>
      <c r="F205" s="5"/>
      <c r="G205" s="5">
        <f>6/27</f>
        <v>0.22222222222222221</v>
      </c>
    </row>
    <row r="206" spans="1:7" x14ac:dyDescent="0.25">
      <c r="A206" s="5" t="s">
        <v>168</v>
      </c>
      <c r="B206" s="5">
        <v>19</v>
      </c>
      <c r="C206" s="5">
        <v>80</v>
      </c>
      <c r="D206" s="5"/>
      <c r="E206" s="5" t="s">
        <v>171</v>
      </c>
      <c r="F206" s="5"/>
      <c r="G206" s="5">
        <f>G205*3</f>
        <v>0.66666666666666663</v>
      </c>
    </row>
    <row r="207" spans="1:7" x14ac:dyDescent="0.25">
      <c r="A207" s="5"/>
      <c r="B207" s="5"/>
      <c r="C207" s="5"/>
      <c r="D207" s="5"/>
      <c r="E207" s="5" t="s">
        <v>172</v>
      </c>
      <c r="F207" s="5"/>
      <c r="G207" s="5">
        <f>5+G206</f>
        <v>5.666666666666667</v>
      </c>
    </row>
    <row r="208" spans="1:7" x14ac:dyDescent="0.25">
      <c r="A208" s="7" t="s">
        <v>53</v>
      </c>
      <c r="B208" s="7">
        <f>SUM(B203:B206)</f>
        <v>80</v>
      </c>
      <c r="C208" s="5"/>
      <c r="D208" s="5"/>
      <c r="E208" s="5" t="s">
        <v>60</v>
      </c>
      <c r="F208" s="5"/>
      <c r="G208" s="5"/>
    </row>
    <row r="211" spans="1:7" x14ac:dyDescent="0.25">
      <c r="A211" t="s">
        <v>174</v>
      </c>
    </row>
    <row r="213" spans="1:7" x14ac:dyDescent="0.25">
      <c r="A213" s="10" t="s">
        <v>175</v>
      </c>
      <c r="B213" s="10" t="s">
        <v>164</v>
      </c>
      <c r="C213" s="10" t="s">
        <v>33</v>
      </c>
      <c r="D213" s="5"/>
      <c r="E213" s="5"/>
      <c r="F213" s="5"/>
      <c r="G213" s="5"/>
    </row>
    <row r="214" spans="1:7" x14ac:dyDescent="0.25">
      <c r="A214" s="5" t="s">
        <v>176</v>
      </c>
      <c r="B214" s="5">
        <v>7</v>
      </c>
      <c r="C214" s="5">
        <v>7</v>
      </c>
      <c r="D214" s="5"/>
      <c r="E214" s="5" t="s">
        <v>134</v>
      </c>
      <c r="F214" s="5"/>
      <c r="G214" s="5"/>
    </row>
    <row r="215" spans="1:7" x14ac:dyDescent="0.25">
      <c r="A215" s="5" t="s">
        <v>177</v>
      </c>
      <c r="B215" s="5">
        <v>5</v>
      </c>
      <c r="C215" s="5">
        <v>12</v>
      </c>
      <c r="D215" s="5"/>
      <c r="E215" s="5" t="s">
        <v>135</v>
      </c>
      <c r="F215" s="5" t="s">
        <v>40</v>
      </c>
      <c r="G215" s="5" t="s">
        <v>184</v>
      </c>
    </row>
    <row r="216" spans="1:7" x14ac:dyDescent="0.25">
      <c r="A216" s="5" t="s">
        <v>130</v>
      </c>
      <c r="B216" s="5">
        <v>6</v>
      </c>
      <c r="C216" s="5">
        <v>18</v>
      </c>
      <c r="D216" s="5"/>
      <c r="E216" s="5" t="s">
        <v>57</v>
      </c>
      <c r="F216" s="5"/>
      <c r="G216" s="5">
        <f>2/12</f>
        <v>0.16666666666666666</v>
      </c>
    </row>
    <row r="217" spans="1:7" x14ac:dyDescent="0.25">
      <c r="A217" s="5" t="s">
        <v>131</v>
      </c>
      <c r="B217" s="5">
        <v>12</v>
      </c>
      <c r="C217" s="5">
        <v>30</v>
      </c>
      <c r="D217" s="5"/>
      <c r="E217" s="5" t="s">
        <v>180</v>
      </c>
      <c r="F217" s="5"/>
      <c r="G217" s="5">
        <f>G216*11</f>
        <v>1.8333333333333333</v>
      </c>
    </row>
    <row r="218" spans="1:7" x14ac:dyDescent="0.25">
      <c r="A218" s="5" t="s">
        <v>178</v>
      </c>
      <c r="B218" s="5">
        <v>8</v>
      </c>
      <c r="C218" s="5">
        <v>38</v>
      </c>
      <c r="D218" s="5"/>
      <c r="E218" s="5" t="s">
        <v>182</v>
      </c>
      <c r="F218" s="5"/>
      <c r="G218" s="5">
        <f>30+G217</f>
        <v>31.833333333333332</v>
      </c>
    </row>
    <row r="219" spans="1:7" x14ac:dyDescent="0.25">
      <c r="A219" s="5" t="s">
        <v>179</v>
      </c>
      <c r="B219" s="5">
        <v>2</v>
      </c>
      <c r="C219" s="5">
        <v>40</v>
      </c>
      <c r="D219" s="5"/>
      <c r="E219" s="5" t="s">
        <v>183</v>
      </c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 t="s">
        <v>53</v>
      </c>
      <c r="B221" s="5">
        <f>SUM(B214:B219)</f>
        <v>40</v>
      </c>
      <c r="C221" s="5"/>
      <c r="D221" s="5"/>
      <c r="E221" s="5"/>
      <c r="F221" s="5"/>
      <c r="G221" s="5"/>
    </row>
    <row r="224" spans="1:7" x14ac:dyDescent="0.25">
      <c r="A224" t="s">
        <v>185</v>
      </c>
    </row>
    <row r="226" spans="1:7" x14ac:dyDescent="0.25">
      <c r="A226" s="5" t="s">
        <v>175</v>
      </c>
      <c r="B226" s="5" t="s">
        <v>101</v>
      </c>
      <c r="C226" s="5" t="s">
        <v>33</v>
      </c>
      <c r="D226" s="5"/>
      <c r="E226" s="5"/>
      <c r="F226" s="5"/>
      <c r="G226" s="5"/>
    </row>
    <row r="227" spans="1:7" x14ac:dyDescent="0.25">
      <c r="A227" s="5" t="s">
        <v>186</v>
      </c>
      <c r="B227" s="5">
        <v>6</v>
      </c>
      <c r="C227" s="5">
        <v>6</v>
      </c>
      <c r="D227" s="5"/>
      <c r="E227" s="5"/>
      <c r="F227" s="5"/>
      <c r="G227" s="5"/>
    </row>
    <row r="228" spans="1:7" x14ac:dyDescent="0.25">
      <c r="A228" s="5" t="s">
        <v>187</v>
      </c>
      <c r="B228" s="5">
        <v>10</v>
      </c>
      <c r="C228" s="5">
        <v>16</v>
      </c>
      <c r="D228" s="5"/>
      <c r="E228" s="5" t="s">
        <v>191</v>
      </c>
      <c r="F228" s="5" t="s">
        <v>40</v>
      </c>
      <c r="G228" s="5" t="s">
        <v>194</v>
      </c>
    </row>
    <row r="229" spans="1:7" x14ac:dyDescent="0.25">
      <c r="A229" s="5" t="s">
        <v>188</v>
      </c>
      <c r="B229" s="5">
        <v>8</v>
      </c>
      <c r="C229" s="5">
        <v>24</v>
      </c>
      <c r="D229" s="5"/>
      <c r="E229" s="5" t="s">
        <v>192</v>
      </c>
      <c r="F229" s="5"/>
      <c r="G229" s="5">
        <f>4/8</f>
        <v>0.5</v>
      </c>
    </row>
    <row r="230" spans="1:7" x14ac:dyDescent="0.25">
      <c r="A230" s="5" t="s">
        <v>189</v>
      </c>
      <c r="B230" s="5">
        <v>12</v>
      </c>
      <c r="C230" s="5">
        <v>36</v>
      </c>
      <c r="D230" s="5"/>
      <c r="E230" s="5" t="s">
        <v>57</v>
      </c>
      <c r="F230" s="5"/>
      <c r="G230" s="5">
        <f>G229*11</f>
        <v>5.5</v>
      </c>
    </row>
    <row r="231" spans="1:7" x14ac:dyDescent="0.25">
      <c r="A231" s="5" t="s">
        <v>190</v>
      </c>
      <c r="B231" s="5">
        <v>4</v>
      </c>
      <c r="C231" s="5">
        <v>40</v>
      </c>
      <c r="D231" s="5"/>
      <c r="E231" s="5" t="s">
        <v>193</v>
      </c>
      <c r="F231" s="5"/>
      <c r="G231" s="5">
        <f>G230+45</f>
        <v>50.5</v>
      </c>
    </row>
    <row r="232" spans="1:7" x14ac:dyDescent="0.25">
      <c r="A232" s="5"/>
      <c r="B232" s="5"/>
      <c r="C232" s="5"/>
      <c r="D232" s="5"/>
      <c r="E232" s="5" t="s">
        <v>159</v>
      </c>
      <c r="F232" s="5"/>
      <c r="G232" s="5"/>
    </row>
    <row r="233" spans="1:7" x14ac:dyDescent="0.25">
      <c r="A233" s="5" t="s">
        <v>53</v>
      </c>
      <c r="B233" s="5">
        <f>SUM(B227:B231)</f>
        <v>40</v>
      </c>
      <c r="C233" s="5"/>
      <c r="D233" s="5"/>
      <c r="E233" s="5" t="s">
        <v>183</v>
      </c>
      <c r="F233" s="5"/>
      <c r="G233" s="5"/>
    </row>
    <row r="236" spans="1:7" x14ac:dyDescent="0.25">
      <c r="A236" t="s">
        <v>195</v>
      </c>
    </row>
    <row r="238" spans="1:7" x14ac:dyDescent="0.25">
      <c r="A238" s="5" t="s">
        <v>175</v>
      </c>
      <c r="B238" s="5" t="s">
        <v>101</v>
      </c>
      <c r="C238" s="5" t="s">
        <v>33</v>
      </c>
      <c r="D238" s="5"/>
      <c r="E238" s="5"/>
      <c r="F238" s="5"/>
      <c r="G238" s="5"/>
    </row>
    <row r="239" spans="1:7" x14ac:dyDescent="0.25">
      <c r="A239" s="5" t="s">
        <v>196</v>
      </c>
      <c r="B239" s="5">
        <v>6</v>
      </c>
      <c r="C239" s="5">
        <v>6</v>
      </c>
      <c r="D239" s="5"/>
      <c r="E239" s="5" t="s">
        <v>201</v>
      </c>
      <c r="F239" s="5"/>
      <c r="G239" s="5"/>
    </row>
    <row r="240" spans="1:7" x14ac:dyDescent="0.25">
      <c r="A240" s="5" t="s">
        <v>197</v>
      </c>
      <c r="B240" s="5">
        <v>9</v>
      </c>
      <c r="C240" s="5">
        <v>15</v>
      </c>
      <c r="D240" s="5"/>
      <c r="E240" s="5" t="s">
        <v>202</v>
      </c>
      <c r="F240" s="5" t="s">
        <v>40</v>
      </c>
      <c r="G240" s="5" t="s">
        <v>207</v>
      </c>
    </row>
    <row r="241" spans="1:7" x14ac:dyDescent="0.25">
      <c r="A241" s="5" t="s">
        <v>198</v>
      </c>
      <c r="B241" s="5">
        <v>15</v>
      </c>
      <c r="C241" s="5">
        <v>30</v>
      </c>
      <c r="D241" s="5"/>
      <c r="E241" s="5" t="s">
        <v>203</v>
      </c>
      <c r="F241" s="5"/>
      <c r="G241" s="5">
        <f>10/15</f>
        <v>0.66666666666666663</v>
      </c>
    </row>
    <row r="242" spans="1:7" x14ac:dyDescent="0.25">
      <c r="A242" s="5" t="s">
        <v>199</v>
      </c>
      <c r="B242" s="5">
        <v>12</v>
      </c>
      <c r="C242" s="5">
        <v>42</v>
      </c>
      <c r="D242" s="5"/>
      <c r="E242" s="5" t="s">
        <v>204</v>
      </c>
      <c r="F242" s="5"/>
      <c r="G242" s="5">
        <f>G241*101</f>
        <v>67.333333333333329</v>
      </c>
    </row>
    <row r="243" spans="1:7" x14ac:dyDescent="0.25">
      <c r="A243" s="5" t="s">
        <v>200</v>
      </c>
      <c r="B243" s="5">
        <v>8</v>
      </c>
      <c r="C243" s="5">
        <v>50</v>
      </c>
      <c r="D243" s="5"/>
      <c r="E243" s="5" t="s">
        <v>205</v>
      </c>
      <c r="F243" s="5"/>
      <c r="G243" s="5">
        <f>G242+200</f>
        <v>267.33333333333331</v>
      </c>
    </row>
    <row r="244" spans="1:7" x14ac:dyDescent="0.25">
      <c r="A244" s="5"/>
      <c r="B244" s="5"/>
      <c r="C244" s="5"/>
      <c r="D244" s="5"/>
      <c r="E244" s="5" t="s">
        <v>206</v>
      </c>
      <c r="F244" s="5"/>
      <c r="G244" s="5"/>
    </row>
    <row r="245" spans="1:7" x14ac:dyDescent="0.25">
      <c r="A245" s="5" t="s">
        <v>53</v>
      </c>
      <c r="B245" s="5">
        <f>SUM(B239:B243)</f>
        <v>50</v>
      </c>
      <c r="C245" s="5"/>
      <c r="D245" s="5"/>
      <c r="E245" s="5"/>
      <c r="F245" s="5"/>
      <c r="G245" s="5"/>
    </row>
    <row r="247" spans="1:7" x14ac:dyDescent="0.25">
      <c r="A247" t="s">
        <v>208</v>
      </c>
    </row>
    <row r="250" spans="1:7" x14ac:dyDescent="0.25">
      <c r="A250" s="5" t="s">
        <v>175</v>
      </c>
      <c r="B250" s="5" t="s">
        <v>101</v>
      </c>
      <c r="C250" s="5" t="s">
        <v>33</v>
      </c>
      <c r="D250" s="5"/>
      <c r="E250" s="5"/>
      <c r="F250" s="5"/>
      <c r="G250" s="5"/>
    </row>
    <row r="251" spans="1:7" x14ac:dyDescent="0.25">
      <c r="A251" s="5" t="s">
        <v>209</v>
      </c>
      <c r="B251" s="5">
        <v>8</v>
      </c>
      <c r="C251" s="5">
        <v>8</v>
      </c>
      <c r="D251" s="5"/>
      <c r="E251" s="5" t="s">
        <v>215</v>
      </c>
      <c r="F251" s="5"/>
      <c r="G251" s="5"/>
    </row>
    <row r="252" spans="1:7" x14ac:dyDescent="0.25">
      <c r="A252" s="5" t="s">
        <v>210</v>
      </c>
      <c r="B252" s="5">
        <v>10</v>
      </c>
      <c r="C252" s="5">
        <v>18</v>
      </c>
      <c r="D252" s="5"/>
      <c r="E252" s="5" t="s">
        <v>216</v>
      </c>
      <c r="F252" s="5" t="s">
        <v>40</v>
      </c>
      <c r="G252" s="5" t="s">
        <v>218</v>
      </c>
    </row>
    <row r="253" spans="1:7" x14ac:dyDescent="0.25">
      <c r="A253" s="5" t="s">
        <v>211</v>
      </c>
      <c r="B253" s="5">
        <v>16</v>
      </c>
      <c r="C253" s="5">
        <v>34</v>
      </c>
      <c r="D253" s="5"/>
      <c r="E253" s="5" t="s">
        <v>170</v>
      </c>
      <c r="F253" s="5"/>
      <c r="G253" s="5">
        <f>6/23</f>
        <v>0.2608695652173913</v>
      </c>
    </row>
    <row r="254" spans="1:7" x14ac:dyDescent="0.25">
      <c r="A254" s="5" t="s">
        <v>212</v>
      </c>
      <c r="B254" s="5">
        <v>23</v>
      </c>
      <c r="C254" s="5">
        <v>57</v>
      </c>
      <c r="D254" s="5"/>
      <c r="E254" s="5" t="s">
        <v>171</v>
      </c>
      <c r="F254" s="5"/>
      <c r="G254" s="5">
        <f>G253*7</f>
        <v>1.826086956521739</v>
      </c>
    </row>
    <row r="255" spans="1:7" x14ac:dyDescent="0.25">
      <c r="A255" s="5" t="s">
        <v>213</v>
      </c>
      <c r="B255" s="5">
        <v>12</v>
      </c>
      <c r="C255" s="5">
        <v>69</v>
      </c>
      <c r="D255" s="5"/>
      <c r="E255" s="5" t="s">
        <v>217</v>
      </c>
      <c r="F255" s="5"/>
      <c r="G255" s="5">
        <f>G254+102</f>
        <v>103.82608695652173</v>
      </c>
    </row>
    <row r="256" spans="1:7" x14ac:dyDescent="0.25">
      <c r="A256" s="5" t="s">
        <v>214</v>
      </c>
      <c r="B256" s="5">
        <v>11</v>
      </c>
      <c r="C256" s="5">
        <v>80</v>
      </c>
      <c r="D256" s="5"/>
      <c r="E256" s="5" t="s">
        <v>78</v>
      </c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 t="s">
        <v>53</v>
      </c>
      <c r="B258" s="5">
        <f>SUM(B251:B256)</f>
        <v>80</v>
      </c>
      <c r="C258" s="5"/>
      <c r="D258" s="5"/>
      <c r="E258" s="5"/>
      <c r="F258" s="5"/>
      <c r="G258" s="5"/>
    </row>
    <row r="261" spans="1:7" x14ac:dyDescent="0.25">
      <c r="A261" t="s">
        <v>219</v>
      </c>
    </row>
    <row r="263" spans="1:7" x14ac:dyDescent="0.25">
      <c r="A263" s="5" t="s">
        <v>220</v>
      </c>
      <c r="B263" s="5" t="s">
        <v>221</v>
      </c>
      <c r="C263" s="5" t="s">
        <v>33</v>
      </c>
      <c r="D263" s="5"/>
      <c r="E263" s="5"/>
      <c r="F263" s="5"/>
      <c r="G263" s="5"/>
    </row>
    <row r="264" spans="1:7" x14ac:dyDescent="0.25">
      <c r="A264" s="5" t="s">
        <v>176</v>
      </c>
      <c r="B264" s="5">
        <v>20</v>
      </c>
      <c r="C264" s="5">
        <v>20</v>
      </c>
      <c r="D264" s="5"/>
      <c r="E264" s="5" t="s">
        <v>222</v>
      </c>
      <c r="F264" s="5"/>
      <c r="G264" s="5"/>
    </row>
    <row r="265" spans="1:7" x14ac:dyDescent="0.25">
      <c r="A265" s="5" t="s">
        <v>177</v>
      </c>
      <c r="B265" s="5">
        <v>24</v>
      </c>
      <c r="C265" s="5">
        <v>44</v>
      </c>
      <c r="D265" s="5"/>
      <c r="E265" s="5" t="s">
        <v>223</v>
      </c>
      <c r="F265" s="5" t="s">
        <v>40</v>
      </c>
      <c r="G265" s="5" t="s">
        <v>227</v>
      </c>
    </row>
    <row r="266" spans="1:7" x14ac:dyDescent="0.25">
      <c r="A266" s="5" t="s">
        <v>130</v>
      </c>
      <c r="B266" s="5">
        <v>40</v>
      </c>
      <c r="C266" s="5">
        <v>84</v>
      </c>
      <c r="D266" s="5"/>
      <c r="E266" s="5" t="s">
        <v>224</v>
      </c>
      <c r="F266" s="5"/>
      <c r="G266" s="5">
        <f>26/40</f>
        <v>0.65</v>
      </c>
    </row>
    <row r="267" spans="1:7" x14ac:dyDescent="0.25">
      <c r="A267" s="5" t="s">
        <v>131</v>
      </c>
      <c r="B267" s="5">
        <v>36</v>
      </c>
      <c r="C267" s="5">
        <v>120</v>
      </c>
      <c r="D267" s="5"/>
      <c r="E267" s="5" t="s">
        <v>225</v>
      </c>
      <c r="F267" s="5"/>
      <c r="G267" s="5">
        <f>G266*11</f>
        <v>7.15</v>
      </c>
    </row>
    <row r="268" spans="1:7" x14ac:dyDescent="0.25">
      <c r="A268" s="5" t="s">
        <v>178</v>
      </c>
      <c r="B268" s="5">
        <v>20</v>
      </c>
      <c r="C268" s="5">
        <v>140</v>
      </c>
      <c r="D268" s="5"/>
      <c r="E268" s="5" t="s">
        <v>226</v>
      </c>
      <c r="F268" s="5"/>
      <c r="G268" s="5">
        <f>G267+20</f>
        <v>27.15</v>
      </c>
    </row>
    <row r="269" spans="1:7" x14ac:dyDescent="0.25">
      <c r="A269" s="5"/>
      <c r="B269" s="5"/>
      <c r="C269" s="5"/>
      <c r="D269" s="5"/>
      <c r="E269" s="5" t="s">
        <v>183</v>
      </c>
      <c r="F269" s="5"/>
      <c r="G269" s="5"/>
    </row>
    <row r="270" spans="1:7" x14ac:dyDescent="0.25">
      <c r="A270" s="5" t="s">
        <v>53</v>
      </c>
      <c r="B270" s="5">
        <f>SUM(B264:B268)</f>
        <v>140</v>
      </c>
      <c r="C270" s="5"/>
      <c r="D270" s="5"/>
      <c r="E270" s="5"/>
      <c r="F270" s="5"/>
      <c r="G270" s="5"/>
    </row>
    <row r="272" spans="1:7" x14ac:dyDescent="0.25">
      <c r="A272" t="s">
        <v>228</v>
      </c>
    </row>
    <row r="274" spans="1:7" x14ac:dyDescent="0.25">
      <c r="A274" s="5" t="s">
        <v>175</v>
      </c>
      <c r="B274" s="5" t="s">
        <v>101</v>
      </c>
      <c r="C274" s="5" t="s">
        <v>33</v>
      </c>
      <c r="D274" s="5"/>
      <c r="E274" s="5"/>
      <c r="F274" s="5"/>
      <c r="G274" s="5"/>
    </row>
    <row r="275" spans="1:7" x14ac:dyDescent="0.25">
      <c r="A275" s="5" t="s">
        <v>6</v>
      </c>
      <c r="B275" s="5">
        <v>4</v>
      </c>
      <c r="C275" s="5">
        <v>4</v>
      </c>
      <c r="D275" s="5"/>
      <c r="E275" s="5"/>
      <c r="F275" s="5"/>
      <c r="G275" s="5"/>
    </row>
    <row r="276" spans="1:7" x14ac:dyDescent="0.25">
      <c r="A276" s="5" t="s">
        <v>7</v>
      </c>
      <c r="B276" s="5">
        <v>14</v>
      </c>
      <c r="C276" s="5">
        <v>18</v>
      </c>
      <c r="D276" s="5"/>
      <c r="E276" s="5" t="s">
        <v>230</v>
      </c>
      <c r="F276" s="5"/>
      <c r="G276" s="5"/>
    </row>
    <row r="277" spans="1:7" x14ac:dyDescent="0.25">
      <c r="A277" s="5" t="s">
        <v>8</v>
      </c>
      <c r="B277" s="5">
        <v>22</v>
      </c>
      <c r="C277" s="5">
        <v>40</v>
      </c>
      <c r="D277" s="5"/>
      <c r="E277" s="5" t="s">
        <v>231</v>
      </c>
      <c r="F277" s="5" t="s">
        <v>40</v>
      </c>
      <c r="G277" s="5" t="s">
        <v>235</v>
      </c>
    </row>
    <row r="278" spans="1:7" x14ac:dyDescent="0.25">
      <c r="A278" s="5" t="s">
        <v>9</v>
      </c>
      <c r="B278" s="5">
        <v>16</v>
      </c>
      <c r="C278" s="5">
        <v>56</v>
      </c>
      <c r="D278" s="5"/>
      <c r="E278" s="5" t="s">
        <v>232</v>
      </c>
      <c r="F278" s="5"/>
      <c r="G278" s="5">
        <f>-5/16</f>
        <v>-0.3125</v>
      </c>
    </row>
    <row r="279" spans="1:7" x14ac:dyDescent="0.25">
      <c r="A279" s="5" t="s">
        <v>10</v>
      </c>
      <c r="B279" s="5">
        <v>6</v>
      </c>
      <c r="C279" s="5">
        <v>62</v>
      </c>
      <c r="D279" s="5"/>
      <c r="E279" s="5" t="s">
        <v>233</v>
      </c>
      <c r="F279" s="5"/>
      <c r="G279" s="5">
        <f>G278*5</f>
        <v>-1.5625</v>
      </c>
    </row>
    <row r="280" spans="1:7" x14ac:dyDescent="0.25">
      <c r="A280" s="5" t="s">
        <v>11</v>
      </c>
      <c r="B280" s="5">
        <v>5</v>
      </c>
      <c r="C280" s="5">
        <v>67</v>
      </c>
      <c r="D280" s="5"/>
      <c r="E280" s="5" t="s">
        <v>234</v>
      </c>
      <c r="F280" s="5"/>
      <c r="G280" s="5">
        <f>G279+40</f>
        <v>38.4375</v>
      </c>
    </row>
    <row r="281" spans="1:7" x14ac:dyDescent="0.25">
      <c r="A281" s="5" t="s">
        <v>229</v>
      </c>
      <c r="B281" s="5">
        <v>3</v>
      </c>
      <c r="C281" s="5">
        <v>70</v>
      </c>
      <c r="D281" s="5"/>
      <c r="E281" s="5" t="s">
        <v>97</v>
      </c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 t="s">
        <v>53</v>
      </c>
      <c r="B283" s="5">
        <f>SUM(B275:B281)</f>
        <v>70</v>
      </c>
      <c r="C283" s="5"/>
      <c r="D283" s="5"/>
      <c r="E283" s="5"/>
      <c r="F283" s="5"/>
      <c r="G283" s="5"/>
    </row>
    <row r="285" spans="1:7" x14ac:dyDescent="0.25">
      <c r="A285" t="s">
        <v>236</v>
      </c>
    </row>
    <row r="287" spans="1:7" x14ac:dyDescent="0.25">
      <c r="A287" s="5" t="s">
        <v>175</v>
      </c>
      <c r="B287" s="5" t="s">
        <v>101</v>
      </c>
      <c r="C287" s="5" t="s">
        <v>33</v>
      </c>
      <c r="D287" s="5"/>
      <c r="E287" s="5"/>
      <c r="F287" s="5"/>
      <c r="G287" s="5"/>
    </row>
    <row r="288" spans="1:7" x14ac:dyDescent="0.25">
      <c r="A288" s="5" t="s">
        <v>176</v>
      </c>
      <c r="B288" s="5">
        <v>5</v>
      </c>
      <c r="C288" s="5">
        <v>5</v>
      </c>
      <c r="D288" s="5"/>
      <c r="E288" s="5" t="s">
        <v>242</v>
      </c>
      <c r="F288" s="5"/>
      <c r="G288" s="5"/>
    </row>
    <row r="289" spans="1:7" x14ac:dyDescent="0.25">
      <c r="A289" s="5" t="s">
        <v>177</v>
      </c>
      <c r="B289" s="5">
        <v>9</v>
      </c>
      <c r="C289" s="5">
        <v>14</v>
      </c>
      <c r="D289" s="5"/>
      <c r="E289" s="5" t="s">
        <v>243</v>
      </c>
      <c r="F289" s="5" t="s">
        <v>247</v>
      </c>
      <c r="G289" s="5" t="s">
        <v>248</v>
      </c>
    </row>
    <row r="290" spans="1:7" x14ac:dyDescent="0.25">
      <c r="A290" s="5" t="s">
        <v>237</v>
      </c>
      <c r="B290" s="5">
        <v>17</v>
      </c>
      <c r="C290" s="5">
        <v>31</v>
      </c>
      <c r="D290" s="5"/>
      <c r="E290" s="5" t="s">
        <v>244</v>
      </c>
      <c r="F290" s="5"/>
      <c r="G290" s="5">
        <f>150.5/85</f>
        <v>1.7705882352941176</v>
      </c>
    </row>
    <row r="291" spans="1:7" x14ac:dyDescent="0.25">
      <c r="A291" s="5" t="s">
        <v>131</v>
      </c>
      <c r="B291" s="5">
        <v>29</v>
      </c>
      <c r="C291" s="5">
        <v>60</v>
      </c>
      <c r="D291" s="5"/>
      <c r="E291" s="5" t="s">
        <v>245</v>
      </c>
      <c r="F291" s="5"/>
      <c r="G291" s="5">
        <f>G290*11</f>
        <v>19.476470588235294</v>
      </c>
    </row>
    <row r="292" spans="1:7" x14ac:dyDescent="0.25">
      <c r="A292" s="5" t="s">
        <v>178</v>
      </c>
      <c r="B292" s="5">
        <v>45</v>
      </c>
      <c r="C292" s="5">
        <v>105</v>
      </c>
      <c r="D292" s="5"/>
      <c r="E292" s="5" t="s">
        <v>246</v>
      </c>
      <c r="F292" s="5"/>
      <c r="G292" s="5">
        <f>G291+90</f>
        <v>109.47647058823529</v>
      </c>
    </row>
    <row r="293" spans="1:7" x14ac:dyDescent="0.25">
      <c r="A293" s="5" t="s">
        <v>179</v>
      </c>
      <c r="B293" s="5">
        <v>60</v>
      </c>
      <c r="C293" s="5">
        <v>165</v>
      </c>
      <c r="D293" s="5"/>
      <c r="E293" s="5" t="s">
        <v>183</v>
      </c>
      <c r="F293" s="5"/>
      <c r="G293" s="5"/>
    </row>
    <row r="294" spans="1:7" x14ac:dyDescent="0.25">
      <c r="A294" s="5" t="s">
        <v>238</v>
      </c>
      <c r="B294" s="5">
        <v>70</v>
      </c>
      <c r="C294" s="5">
        <v>235</v>
      </c>
      <c r="D294" s="5"/>
      <c r="E294" s="5"/>
      <c r="F294" s="5"/>
      <c r="G294" s="5"/>
    </row>
    <row r="295" spans="1:7" x14ac:dyDescent="0.25">
      <c r="A295" s="5" t="s">
        <v>239</v>
      </c>
      <c r="B295" s="5">
        <v>78</v>
      </c>
      <c r="C295" s="5">
        <v>313</v>
      </c>
      <c r="D295" s="5"/>
      <c r="E295" s="5"/>
      <c r="F295" s="5"/>
      <c r="G295" s="5"/>
    </row>
    <row r="296" spans="1:7" x14ac:dyDescent="0.25">
      <c r="A296" s="5" t="s">
        <v>240</v>
      </c>
      <c r="B296" s="5">
        <v>83</v>
      </c>
      <c r="C296" s="5">
        <v>396</v>
      </c>
      <c r="D296" s="5"/>
      <c r="E296" s="5"/>
      <c r="F296" s="5"/>
      <c r="G296" s="5"/>
    </row>
    <row r="297" spans="1:7" x14ac:dyDescent="0.25">
      <c r="A297" s="5" t="s">
        <v>241</v>
      </c>
      <c r="B297" s="5">
        <v>85</v>
      </c>
      <c r="C297" s="5">
        <v>481</v>
      </c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 t="s">
        <v>53</v>
      </c>
      <c r="B299" s="5">
        <f>SUM(B288:B297)</f>
        <v>481</v>
      </c>
      <c r="C299" s="5"/>
      <c r="D299" s="5"/>
      <c r="E299" s="5"/>
      <c r="F299" s="5"/>
      <c r="G29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2022-04-05T09:49:53Z</dcterms:created>
  <dcterms:modified xsi:type="dcterms:W3CDTF">2022-05-12T09:57:23Z</dcterms:modified>
</cp:coreProperties>
</file>