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rs\OneDrive\Desktop\stati\"/>
    </mc:Choice>
  </mc:AlternateContent>
  <xr:revisionPtr revIDLastSave="0" documentId="8_{80DD0F9F-A1A9-44B2-97CA-80F77FCDFCBD}" xr6:coauthVersionLast="47" xr6:coauthVersionMax="47" xr10:uidLastSave="{00000000-0000-0000-0000-000000000000}"/>
  <bookViews>
    <workbookView xWindow="-120" yWindow="-120" windowWidth="20730" windowHeight="11040" xr2:uid="{47017A5A-E8E9-4B1D-8038-4ADFA68535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02" i="1" l="1"/>
  <c r="F401" i="1"/>
  <c r="F400" i="1"/>
  <c r="D412" i="1"/>
  <c r="D411" i="1"/>
  <c r="E412" i="1"/>
  <c r="E410" i="1"/>
  <c r="D410" i="1"/>
  <c r="B410" i="1"/>
  <c r="E400" i="1"/>
  <c r="E401" i="1"/>
  <c r="E402" i="1"/>
  <c r="E403" i="1"/>
  <c r="E404" i="1"/>
  <c r="E405" i="1"/>
  <c r="E406" i="1"/>
  <c r="E407" i="1"/>
  <c r="E408" i="1"/>
  <c r="D400" i="1"/>
  <c r="D401" i="1"/>
  <c r="D402" i="1"/>
  <c r="D403" i="1"/>
  <c r="D404" i="1"/>
  <c r="D405" i="1"/>
  <c r="D406" i="1"/>
  <c r="D407" i="1"/>
  <c r="D408" i="1"/>
  <c r="E399" i="1"/>
  <c r="D399" i="1"/>
  <c r="F387" i="1"/>
  <c r="F386" i="1"/>
  <c r="F385" i="1"/>
  <c r="D394" i="1"/>
  <c r="D393" i="1"/>
  <c r="E394" i="1"/>
  <c r="E392" i="1"/>
  <c r="D392" i="1"/>
  <c r="B392" i="1"/>
  <c r="E385" i="1"/>
  <c r="E386" i="1"/>
  <c r="E387" i="1"/>
  <c r="E388" i="1"/>
  <c r="E389" i="1"/>
  <c r="E390" i="1"/>
  <c r="D385" i="1"/>
  <c r="D386" i="1"/>
  <c r="D387" i="1"/>
  <c r="D388" i="1"/>
  <c r="D389" i="1"/>
  <c r="D390" i="1"/>
  <c r="E384" i="1"/>
  <c r="D384" i="1"/>
  <c r="F374" i="1"/>
  <c r="F373" i="1"/>
  <c r="F372" i="1"/>
  <c r="D379" i="1"/>
  <c r="D378" i="1"/>
  <c r="E379" i="1"/>
  <c r="E377" i="1"/>
  <c r="D377" i="1"/>
  <c r="B377" i="1"/>
  <c r="E372" i="1"/>
  <c r="E373" i="1"/>
  <c r="E374" i="1"/>
  <c r="E375" i="1"/>
  <c r="D372" i="1"/>
  <c r="D373" i="1"/>
  <c r="D374" i="1"/>
  <c r="D375" i="1"/>
  <c r="E371" i="1"/>
  <c r="D371" i="1"/>
  <c r="F360" i="1"/>
  <c r="F359" i="1"/>
  <c r="F358" i="1"/>
  <c r="D365" i="1"/>
  <c r="D366" i="1"/>
  <c r="E366" i="1"/>
  <c r="E364" i="1"/>
  <c r="D364" i="1"/>
  <c r="B364" i="1"/>
  <c r="E358" i="1"/>
  <c r="E359" i="1"/>
  <c r="E360" i="1"/>
  <c r="E361" i="1"/>
  <c r="E362" i="1"/>
  <c r="E357" i="1"/>
  <c r="D358" i="1"/>
  <c r="D359" i="1"/>
  <c r="D360" i="1"/>
  <c r="D361" i="1"/>
  <c r="D362" i="1"/>
  <c r="D357" i="1"/>
  <c r="F346" i="1"/>
  <c r="F345" i="1"/>
  <c r="F344" i="1"/>
  <c r="D351" i="1"/>
  <c r="D352" i="1"/>
  <c r="E352" i="1"/>
  <c r="E350" i="1"/>
  <c r="D350" i="1"/>
  <c r="B350" i="1"/>
  <c r="E344" i="1"/>
  <c r="E345" i="1"/>
  <c r="E346" i="1"/>
  <c r="E347" i="1"/>
  <c r="E343" i="1"/>
  <c r="D344" i="1"/>
  <c r="D345" i="1"/>
  <c r="D346" i="1"/>
  <c r="D347" i="1"/>
  <c r="D343" i="1"/>
  <c r="F333" i="1"/>
  <c r="F332" i="1"/>
  <c r="F331" i="1"/>
  <c r="D337" i="1"/>
  <c r="D338" i="1"/>
  <c r="E338" i="1"/>
  <c r="E336" i="1"/>
  <c r="D336" i="1"/>
  <c r="B336" i="1"/>
  <c r="E331" i="1"/>
  <c r="E332" i="1"/>
  <c r="E333" i="1"/>
  <c r="E334" i="1"/>
  <c r="E330" i="1"/>
  <c r="D331" i="1"/>
  <c r="D332" i="1"/>
  <c r="D333" i="1"/>
  <c r="D334" i="1"/>
  <c r="D330" i="1"/>
  <c r="F317" i="1"/>
  <c r="F316" i="1"/>
  <c r="F304" i="1"/>
  <c r="F303" i="1"/>
  <c r="F302" i="1"/>
  <c r="F315" i="1"/>
  <c r="D323" i="1"/>
  <c r="D324" i="1"/>
  <c r="D308" i="1"/>
  <c r="D309" i="1"/>
  <c r="E324" i="1"/>
  <c r="E309" i="1"/>
  <c r="E322" i="1"/>
  <c r="D322" i="1"/>
  <c r="B322" i="1"/>
  <c r="E315" i="1"/>
  <c r="E316" i="1"/>
  <c r="E317" i="1"/>
  <c r="E318" i="1"/>
  <c r="E319" i="1"/>
  <c r="E314" i="1"/>
  <c r="D315" i="1"/>
  <c r="D316" i="1"/>
  <c r="D317" i="1"/>
  <c r="D318" i="1"/>
  <c r="D319" i="1"/>
  <c r="D314" i="1"/>
  <c r="F242" i="1"/>
  <c r="F258" i="1"/>
  <c r="F290" i="1"/>
  <c r="F289" i="1"/>
  <c r="F288" i="1"/>
  <c r="D295" i="1"/>
  <c r="D296" i="1"/>
  <c r="E295" i="1"/>
  <c r="E307" i="1"/>
  <c r="D307" i="1"/>
  <c r="B306" i="1"/>
  <c r="E287" i="1"/>
  <c r="E302" i="1"/>
  <c r="E303" i="1"/>
  <c r="E304" i="1"/>
  <c r="E301" i="1"/>
  <c r="D302" i="1"/>
  <c r="D303" i="1"/>
  <c r="D304" i="1"/>
  <c r="D301" i="1"/>
  <c r="B182" i="1"/>
  <c r="F257" i="1" l="1"/>
  <c r="E293" i="1"/>
  <c r="D293" i="1"/>
  <c r="B293" i="1"/>
  <c r="E288" i="1"/>
  <c r="E289" i="1"/>
  <c r="E290" i="1"/>
  <c r="E291" i="1"/>
  <c r="D288" i="1"/>
  <c r="D289" i="1"/>
  <c r="D290" i="1"/>
  <c r="D291" i="1"/>
  <c r="D287" i="1"/>
  <c r="D256" i="1"/>
  <c r="D255" i="1"/>
  <c r="F241" i="1"/>
  <c r="F240" i="1"/>
  <c r="D248" i="1"/>
  <c r="D249" i="1"/>
  <c r="E248" i="1"/>
  <c r="E246" i="1"/>
  <c r="D246" i="1"/>
  <c r="E240" i="1"/>
  <c r="E241" i="1"/>
  <c r="E242" i="1"/>
  <c r="E243" i="1"/>
  <c r="E244" i="1"/>
  <c r="E239" i="1"/>
  <c r="D240" i="1"/>
  <c r="D241" i="1"/>
  <c r="D242" i="1"/>
  <c r="D243" i="1"/>
  <c r="D244" i="1"/>
  <c r="D239" i="1"/>
  <c r="B246" i="1"/>
  <c r="B278" i="1"/>
  <c r="D272" i="1"/>
  <c r="D273" i="1"/>
  <c r="D274" i="1"/>
  <c r="D275" i="1"/>
  <c r="D276" i="1"/>
  <c r="D271" i="1"/>
  <c r="C272" i="1"/>
  <c r="C273" i="1"/>
  <c r="C274" i="1"/>
  <c r="C275" i="1"/>
  <c r="C276" i="1"/>
  <c r="C271" i="1"/>
  <c r="B261" i="1"/>
  <c r="E256" i="1"/>
  <c r="E257" i="1"/>
  <c r="E258" i="1"/>
  <c r="E259" i="1"/>
  <c r="E255" i="1"/>
  <c r="D257" i="1"/>
  <c r="D258" i="1"/>
  <c r="D259" i="1"/>
  <c r="D261" i="1"/>
  <c r="D264" i="1" s="1"/>
  <c r="D263" i="1" s="1"/>
  <c r="C190" i="1"/>
  <c r="C191" i="1"/>
  <c r="C231" i="1" s="1"/>
  <c r="C233" i="1" s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189" i="1"/>
  <c r="B231" i="1"/>
  <c r="B234" i="1" s="1"/>
  <c r="B233" i="1" s="1"/>
  <c r="D190" i="1" s="1"/>
  <c r="D191" i="1" s="1"/>
  <c r="B181" i="1"/>
  <c r="D149" i="1" s="1"/>
  <c r="D150" i="1" s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48" i="1"/>
  <c r="C179" i="1" s="1"/>
  <c r="C181" i="1" s="1"/>
  <c r="B179" i="1"/>
  <c r="E140" i="1"/>
  <c r="E141" i="1" s="1"/>
  <c r="F136" i="1" s="1"/>
  <c r="F137" i="1" s="1"/>
  <c r="F138" i="1" s="1"/>
  <c r="B140" i="1"/>
  <c r="E136" i="1"/>
  <c r="E137" i="1"/>
  <c r="E138" i="1"/>
  <c r="E135" i="1"/>
  <c r="D137" i="1"/>
  <c r="D136" i="1"/>
  <c r="D140" i="1" s="1"/>
  <c r="D142" i="1" s="1"/>
  <c r="D141" i="1" s="1"/>
  <c r="D138" i="1"/>
  <c r="D135" i="1"/>
  <c r="B127" i="1"/>
  <c r="E125" i="1"/>
  <c r="E124" i="1"/>
  <c r="E123" i="1"/>
  <c r="E122" i="1"/>
  <c r="E121" i="1"/>
  <c r="E120" i="1"/>
  <c r="E119" i="1"/>
  <c r="E118" i="1"/>
  <c r="E117" i="1"/>
  <c r="E127" i="1" s="1"/>
  <c r="E129" i="1" s="1"/>
  <c r="F118" i="1" s="1"/>
  <c r="F119" i="1" s="1"/>
  <c r="F120" i="1" s="1"/>
  <c r="D125" i="1"/>
  <c r="D124" i="1"/>
  <c r="D123" i="1"/>
  <c r="D122" i="1"/>
  <c r="D121" i="1"/>
  <c r="D120" i="1"/>
  <c r="D119" i="1"/>
  <c r="D118" i="1"/>
  <c r="D117" i="1"/>
  <c r="D127" i="1" s="1"/>
  <c r="D130" i="1" s="1"/>
  <c r="D129" i="1" s="1"/>
  <c r="E261" i="1" l="1"/>
  <c r="E263" i="1" s="1"/>
  <c r="F256" i="1" s="1"/>
  <c r="C278" i="1"/>
  <c r="C281" i="1" s="1"/>
  <c r="C280" i="1" s="1"/>
  <c r="D278" i="1"/>
  <c r="D280" i="1" s="1"/>
  <c r="E272" i="1"/>
  <c r="E273" i="1" s="1"/>
  <c r="B108" i="1"/>
  <c r="E106" i="1"/>
  <c r="E105" i="1"/>
  <c r="E104" i="1"/>
  <c r="E103" i="1"/>
  <c r="E102" i="1"/>
  <c r="E101" i="1"/>
  <c r="E108" i="1" s="1"/>
  <c r="E110" i="1" s="1"/>
  <c r="F100" i="1" s="1"/>
  <c r="F101" i="1" s="1"/>
  <c r="F102" i="1" s="1"/>
  <c r="E100" i="1"/>
  <c r="E99" i="1"/>
  <c r="D100" i="1"/>
  <c r="D101" i="1"/>
  <c r="D102" i="1"/>
  <c r="D103" i="1"/>
  <c r="D104" i="1"/>
  <c r="D105" i="1"/>
  <c r="D106" i="1"/>
  <c r="D99" i="1"/>
  <c r="D108" i="1" s="1"/>
  <c r="D111" i="1" s="1"/>
  <c r="D110" i="1" s="1"/>
  <c r="E88" i="1"/>
  <c r="E87" i="1"/>
  <c r="E86" i="1"/>
  <c r="E85" i="1"/>
  <c r="E84" i="1"/>
  <c r="E83" i="1"/>
  <c r="E82" i="1"/>
  <c r="E81" i="1"/>
  <c r="E80" i="1"/>
  <c r="E90" i="1" s="1"/>
  <c r="E79" i="1"/>
  <c r="D88" i="1"/>
  <c r="D87" i="1"/>
  <c r="D86" i="1"/>
  <c r="D85" i="1"/>
  <c r="D84" i="1"/>
  <c r="D83" i="1"/>
  <c r="D82" i="1"/>
  <c r="D81" i="1"/>
  <c r="D80" i="1"/>
  <c r="D79" i="1"/>
  <c r="D90" i="1" s="1"/>
  <c r="D93" i="1" s="1"/>
  <c r="D92" i="1" s="1"/>
  <c r="B90" i="1"/>
  <c r="F80" i="1" l="1"/>
  <c r="F81" i="1" s="1"/>
  <c r="F82" i="1" s="1"/>
  <c r="E92" i="1"/>
  <c r="D71" i="1"/>
  <c r="D69" i="1"/>
  <c r="B69" i="1"/>
  <c r="E67" i="1"/>
  <c r="E66" i="1"/>
  <c r="E65" i="1"/>
  <c r="E64" i="1"/>
  <c r="E69" i="1" s="1"/>
  <c r="E71" i="1" s="1"/>
  <c r="F64" i="1" s="1"/>
  <c r="F65" i="1" s="1"/>
  <c r="F66" i="1" s="1"/>
  <c r="E63" i="1"/>
  <c r="F49" i="1"/>
  <c r="F50" i="1" s="1"/>
  <c r="F48" i="1"/>
  <c r="D55" i="1"/>
  <c r="E55" i="1"/>
  <c r="E51" i="1"/>
  <c r="E50" i="1"/>
  <c r="E49" i="1"/>
  <c r="E48" i="1"/>
  <c r="E53" i="1" s="1"/>
  <c r="E47" i="1"/>
  <c r="E46" i="1"/>
  <c r="D47" i="1"/>
  <c r="D53" i="1" s="1"/>
  <c r="D48" i="1"/>
  <c r="D49" i="1"/>
  <c r="D50" i="1"/>
  <c r="D51" i="1"/>
  <c r="D46" i="1"/>
  <c r="B53" i="1"/>
  <c r="C38" i="1"/>
  <c r="D33" i="1"/>
  <c r="D32" i="1"/>
  <c r="D31" i="1"/>
  <c r="D30" i="1"/>
  <c r="D29" i="1"/>
  <c r="D28" i="1"/>
  <c r="D27" i="1"/>
  <c r="D26" i="1"/>
  <c r="D35" i="1" s="1"/>
  <c r="D37" i="1" s="1"/>
  <c r="C39" i="1" s="1"/>
  <c r="E26" i="1" s="1"/>
  <c r="C27" i="1"/>
  <c r="C28" i="1"/>
  <c r="C29" i="1"/>
  <c r="C30" i="1"/>
  <c r="C31" i="1"/>
  <c r="C32" i="1"/>
  <c r="C33" i="1"/>
  <c r="C26" i="1"/>
  <c r="C35" i="1" s="1"/>
  <c r="B35" i="1"/>
  <c r="B18" i="1"/>
  <c r="D6" i="1" s="1"/>
  <c r="B17" i="1"/>
  <c r="C13" i="1"/>
  <c r="C15" i="1" s="1"/>
  <c r="C19" i="1" s="1"/>
  <c r="C12" i="1"/>
  <c r="C11" i="1"/>
  <c r="C10" i="1"/>
  <c r="C9" i="1"/>
  <c r="C8" i="1"/>
  <c r="C7" i="1"/>
  <c r="C6" i="1"/>
  <c r="B15" i="1"/>
</calcChain>
</file>

<file path=xl/sharedStrings.xml><?xml version="1.0" encoding="utf-8"?>
<sst xmlns="http://schemas.openxmlformats.org/spreadsheetml/2006/main" count="281" uniqueCount="124">
  <si>
    <t>individual series</t>
  </si>
  <si>
    <t>X</t>
  </si>
  <si>
    <t>X^2</t>
  </si>
  <si>
    <t>std Deviation</t>
  </si>
  <si>
    <t>total</t>
  </si>
  <si>
    <t>n</t>
  </si>
  <si>
    <t>Question 1</t>
  </si>
  <si>
    <t>Question 2</t>
  </si>
  <si>
    <t>Discrete series</t>
  </si>
  <si>
    <t>f</t>
  </si>
  <si>
    <t>X.f</t>
  </si>
  <si>
    <t>f(X^2)</t>
  </si>
  <si>
    <t>std deviation</t>
  </si>
  <si>
    <t>Question 3</t>
  </si>
  <si>
    <t>Continuous series</t>
  </si>
  <si>
    <t>Xi</t>
  </si>
  <si>
    <t>f.Xi</t>
  </si>
  <si>
    <t>f.(Xi^2)</t>
  </si>
  <si>
    <t>0-10</t>
  </si>
  <si>
    <t>10--20</t>
  </si>
  <si>
    <t>20-30</t>
  </si>
  <si>
    <t>30-40</t>
  </si>
  <si>
    <t>50-60</t>
  </si>
  <si>
    <t>40-50</t>
  </si>
  <si>
    <t>Question 4</t>
  </si>
  <si>
    <t>continuous series</t>
  </si>
  <si>
    <t>1--10</t>
  </si>
  <si>
    <t>11--20</t>
  </si>
  <si>
    <t>21-30</t>
  </si>
  <si>
    <t>31-40</t>
  </si>
  <si>
    <t>41-50</t>
  </si>
  <si>
    <t>Question 5</t>
  </si>
  <si>
    <t>70-72</t>
  </si>
  <si>
    <t>67-69</t>
  </si>
  <si>
    <t>64-66</t>
  </si>
  <si>
    <t>61-63</t>
  </si>
  <si>
    <t>58-60</t>
  </si>
  <si>
    <t>55-57</t>
  </si>
  <si>
    <t>52-54</t>
  </si>
  <si>
    <t>49-51</t>
  </si>
  <si>
    <t>46-48</t>
  </si>
  <si>
    <t>43-45</t>
  </si>
  <si>
    <t>Question 6</t>
  </si>
  <si>
    <t>13-19</t>
  </si>
  <si>
    <t>20-26</t>
  </si>
  <si>
    <t>27-33</t>
  </si>
  <si>
    <t>34-40</t>
  </si>
  <si>
    <t>41-47</t>
  </si>
  <si>
    <t>48-54</t>
  </si>
  <si>
    <t>55-61</t>
  </si>
  <si>
    <t>62-68</t>
  </si>
  <si>
    <t>Question 7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</si>
  <si>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</si>
  <si>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</si>
  <si>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</si>
  <si>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</si>
  <si>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</si>
  <si>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</si>
  <si>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</si>
  <si>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</si>
  <si>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</si>
  <si>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1--2</t>
  </si>
  <si>
    <t>3--4</t>
  </si>
  <si>
    <t>5--6</t>
  </si>
  <si>
    <t>7--8</t>
  </si>
  <si>
    <t>Question 8</t>
  </si>
  <si>
    <t>Question 9</t>
  </si>
  <si>
    <t>Question 11</t>
  </si>
  <si>
    <t>Question 12</t>
  </si>
  <si>
    <t>5--10</t>
  </si>
  <si>
    <t>10--15</t>
  </si>
  <si>
    <t>15--20</t>
  </si>
  <si>
    <t>20--25</t>
  </si>
  <si>
    <t>25--30</t>
  </si>
  <si>
    <t>30--35</t>
  </si>
  <si>
    <t>Question 13</t>
  </si>
  <si>
    <t>Question 14</t>
  </si>
  <si>
    <t>Question 15</t>
  </si>
  <si>
    <t>0-3</t>
  </si>
  <si>
    <t>4--7</t>
  </si>
  <si>
    <t>8--11</t>
  </si>
  <si>
    <t>12--15</t>
  </si>
  <si>
    <t>16-19</t>
  </si>
  <si>
    <t>Question 16</t>
  </si>
  <si>
    <t>1--3</t>
  </si>
  <si>
    <t>3--5</t>
  </si>
  <si>
    <t>5--7</t>
  </si>
  <si>
    <t>7--9</t>
  </si>
  <si>
    <t>Question 17</t>
  </si>
  <si>
    <t>Question 18</t>
  </si>
  <si>
    <t>25-35</t>
  </si>
  <si>
    <t>35-45</t>
  </si>
  <si>
    <t>45-55</t>
  </si>
  <si>
    <t>55-65</t>
  </si>
  <si>
    <t>65-75</t>
  </si>
  <si>
    <t xml:space="preserve">total </t>
  </si>
  <si>
    <t>Question 19</t>
  </si>
  <si>
    <t>0-100</t>
  </si>
  <si>
    <t>100-200</t>
  </si>
  <si>
    <t>200-300</t>
  </si>
  <si>
    <t>300-400</t>
  </si>
  <si>
    <t>400-500</t>
  </si>
  <si>
    <t>Question 20</t>
  </si>
  <si>
    <t>84-90</t>
  </si>
  <si>
    <t>90-96</t>
  </si>
  <si>
    <t>96-102</t>
  </si>
  <si>
    <t>102-108</t>
  </si>
  <si>
    <t>108-114</t>
  </si>
  <si>
    <t>114-120</t>
  </si>
  <si>
    <t>Question 21</t>
  </si>
  <si>
    <t>Question 22</t>
  </si>
  <si>
    <t>25-29</t>
  </si>
  <si>
    <t>30-34</t>
  </si>
  <si>
    <t>35-39</t>
  </si>
  <si>
    <t>40-44</t>
  </si>
  <si>
    <t>45-49</t>
  </si>
  <si>
    <t>50-54</t>
  </si>
  <si>
    <t>55-59</t>
  </si>
  <si>
    <t>Question 23</t>
  </si>
  <si>
    <t>20--30</t>
  </si>
  <si>
    <t>60-70</t>
  </si>
  <si>
    <t>70-80</t>
  </si>
  <si>
    <t>80-90</t>
  </si>
  <si>
    <t>90-100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</si>
</sst>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17" fontId="0" fillId="0" borderId="1" xfId="0" applyNumberFormat="1" applyBorder="1"/>
    <xf numFmtId="0" fontId="0" fillId="3" borderId="1" xfId="0" applyFill="1" applyBorder="1"/>
    <xf numFmtId="16" fontId="0" fillId="0" borderId="1" xfId="0" applyNumberFormat="1" applyBorder="1"/>
    <xf numFmtId="2" fontId="0" fillId="0" borderId="1" xfId="0" applyNumberFormat="1" applyBorder="1"/>
    <xf numFmtId="16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F91E-7B65-474D-8EA6-AD0FB59D3DB8}">
  <dimension ref="A2:F412"/>
  <sheetViews>
    <sheetView tabSelected="1" topLeftCell="A328" zoomScaleNormal="100" workbookViewId="0">
      <selection activeCell="A399" sqref="A399:B410"/>
    </sheetView>
  </sheetViews>
  <sheetFormatPr defaultRowHeight="15" x14ac:dyDescent="0.25"/>
  <cols>
    <col min="1" max="1" width="11.28515625" customWidth="1"/>
    <col min="2" max="2" width="17" customWidth="1"/>
    <col min="3" max="3" width="9.85546875" customWidth="1"/>
    <col min="4" max="4" width="16" customWidth="1"/>
    <col min="5" max="6" width="12.5703125" bestFit="1" customWidth="1"/>
  </cols>
  <sheetData>
    <row r="2" spans="1:4" x14ac:dyDescent="0.25">
      <c r="A2" t="s">
        <v>6</v>
      </c>
    </row>
    <row r="4" spans="1:4" x14ac:dyDescent="0.25">
      <c r="A4" s="1"/>
      <c r="B4" s="1" t="s">
        <v>0</v>
      </c>
      <c r="C4" s="1"/>
      <c r="D4" s="1"/>
    </row>
    <row r="5" spans="1:4" x14ac:dyDescent="0.25">
      <c r="A5" s="1"/>
      <c r="B5" s="2" t="s">
        <v>1</v>
      </c>
      <c r="C5" s="2" t="s">
        <v>2</v>
      </c>
      <c r="D5" s="2" t="s">
        <v>3</v>
      </c>
    </row>
    <row r="6" spans="1:4" x14ac:dyDescent="0.25">
      <c r="A6" s="1"/>
      <c r="B6" s="1">
        <v>4</v>
      </c>
      <c r="C6" s="1">
        <f>4*4</f>
        <v>16</v>
      </c>
      <c r="D6" s="1">
        <f>SQRT(B18)</f>
        <v>4.5757513044307814</v>
      </c>
    </row>
    <row r="7" spans="1:4" x14ac:dyDescent="0.25">
      <c r="A7" s="1"/>
      <c r="B7" s="1">
        <v>7</v>
      </c>
      <c r="C7" s="1">
        <f>B7*7</f>
        <v>49</v>
      </c>
      <c r="D7" s="1"/>
    </row>
    <row r="8" spans="1:4" x14ac:dyDescent="0.25">
      <c r="A8" s="1"/>
      <c r="B8" s="1">
        <v>7</v>
      </c>
      <c r="C8" s="1">
        <f t="shared" ref="C8" si="0">B8*7</f>
        <v>49</v>
      </c>
      <c r="D8" s="1"/>
    </row>
    <row r="9" spans="1:4" x14ac:dyDescent="0.25">
      <c r="A9" s="1"/>
      <c r="B9" s="1">
        <v>8</v>
      </c>
      <c r="C9" s="1">
        <f>8*8</f>
        <v>64</v>
      </c>
      <c r="D9" s="1"/>
    </row>
    <row r="10" spans="1:4" x14ac:dyDescent="0.25">
      <c r="A10" s="1"/>
      <c r="B10" s="1">
        <v>10</v>
      </c>
      <c r="C10" s="1">
        <f>10*10</f>
        <v>100</v>
      </c>
      <c r="D10" s="1"/>
    </row>
    <row r="11" spans="1:4" x14ac:dyDescent="0.25">
      <c r="A11" s="1"/>
      <c r="B11" s="1">
        <v>12</v>
      </c>
      <c r="C11" s="1">
        <f>12*12</f>
        <v>144</v>
      </c>
      <c r="D11" s="1"/>
    </row>
    <row r="12" spans="1:4" x14ac:dyDescent="0.25">
      <c r="A12" s="1"/>
      <c r="B12" s="1">
        <v>15</v>
      </c>
      <c r="C12" s="1">
        <f>15*15</f>
        <v>225</v>
      </c>
      <c r="D12" s="1"/>
    </row>
    <row r="13" spans="1:4" x14ac:dyDescent="0.25">
      <c r="A13" s="1"/>
      <c r="B13" s="1">
        <v>19</v>
      </c>
      <c r="C13" s="1">
        <f>19*19</f>
        <v>361</v>
      </c>
      <c r="D13" s="1"/>
    </row>
    <row r="14" spans="1:4" x14ac:dyDescent="0.25">
      <c r="A14" s="1"/>
      <c r="B14" s="1"/>
      <c r="C14" s="1"/>
      <c r="D14" s="1"/>
    </row>
    <row r="15" spans="1:4" x14ac:dyDescent="0.25">
      <c r="A15" s="2" t="s">
        <v>4</v>
      </c>
      <c r="B15" s="1">
        <f>SUM(B6:B13)</f>
        <v>82</v>
      </c>
      <c r="C15" s="1">
        <f>SUM(C6:C13)</f>
        <v>1008</v>
      </c>
      <c r="D15" s="1"/>
    </row>
    <row r="16" spans="1:4" x14ac:dyDescent="0.25">
      <c r="A16" s="2" t="s">
        <v>5</v>
      </c>
      <c r="B16" s="1">
        <v>8</v>
      </c>
      <c r="C16" s="1"/>
      <c r="D16" s="1"/>
    </row>
    <row r="17" spans="1:5" x14ac:dyDescent="0.25">
      <c r="A17" s="1"/>
      <c r="B17" s="1">
        <f>10.25*10.25</f>
        <v>105.0625</v>
      </c>
      <c r="C17" s="1"/>
      <c r="D17" s="1"/>
    </row>
    <row r="18" spans="1:5" x14ac:dyDescent="0.25">
      <c r="A18" s="1"/>
      <c r="B18" s="1">
        <f>126-105.0625</f>
        <v>20.9375</v>
      </c>
      <c r="C18" s="1"/>
      <c r="D18" s="1"/>
    </row>
    <row r="19" spans="1:5" x14ac:dyDescent="0.25">
      <c r="A19" s="1"/>
      <c r="B19" s="1"/>
      <c r="C19" s="1">
        <f>C15/B16</f>
        <v>126</v>
      </c>
      <c r="D19" s="1"/>
    </row>
    <row r="22" spans="1:5" x14ac:dyDescent="0.25">
      <c r="A22" t="s">
        <v>7</v>
      </c>
    </row>
    <row r="24" spans="1:5" x14ac:dyDescent="0.25">
      <c r="B24" t="s">
        <v>8</v>
      </c>
    </row>
    <row r="25" spans="1:5" x14ac:dyDescent="0.25">
      <c r="A25" s="2" t="s">
        <v>1</v>
      </c>
      <c r="B25" s="2" t="s">
        <v>9</v>
      </c>
      <c r="C25" s="2" t="s">
        <v>10</v>
      </c>
      <c r="D25" s="2" t="s">
        <v>11</v>
      </c>
      <c r="E25" s="2" t="s">
        <v>12</v>
      </c>
    </row>
    <row r="26" spans="1:5" x14ac:dyDescent="0.25">
      <c r="A26" s="1">
        <v>4</v>
      </c>
      <c r="B26" s="1">
        <v>2</v>
      </c>
      <c r="C26" s="1">
        <f>A26*B26</f>
        <v>8</v>
      </c>
      <c r="D26" s="1">
        <f>16*B26</f>
        <v>32</v>
      </c>
      <c r="E26" s="1">
        <f>SQRT(C39)</f>
        <v>4.5504255172249142</v>
      </c>
    </row>
    <row r="27" spans="1:5" x14ac:dyDescent="0.25">
      <c r="A27" s="1">
        <v>7</v>
      </c>
      <c r="B27" s="1">
        <v>5</v>
      </c>
      <c r="C27" s="1">
        <f t="shared" ref="C27:C33" si="1">A27*B27</f>
        <v>35</v>
      </c>
      <c r="D27" s="1">
        <f>49*B27</f>
        <v>245</v>
      </c>
      <c r="E27" s="1"/>
    </row>
    <row r="28" spans="1:5" x14ac:dyDescent="0.25">
      <c r="A28" s="1">
        <v>7</v>
      </c>
      <c r="B28" s="1">
        <v>4</v>
      </c>
      <c r="C28" s="1">
        <f t="shared" si="1"/>
        <v>28</v>
      </c>
      <c r="D28" s="1">
        <f>49*B28</f>
        <v>196</v>
      </c>
      <c r="E28" s="1"/>
    </row>
    <row r="29" spans="1:5" x14ac:dyDescent="0.25">
      <c r="A29" s="1">
        <v>8</v>
      </c>
      <c r="B29" s="1">
        <v>5</v>
      </c>
      <c r="C29" s="1">
        <f t="shared" si="1"/>
        <v>40</v>
      </c>
      <c r="D29" s="1">
        <f>64*B29</f>
        <v>320</v>
      </c>
      <c r="E29" s="1"/>
    </row>
    <row r="30" spans="1:5" x14ac:dyDescent="0.25">
      <c r="A30" s="1">
        <v>10</v>
      </c>
      <c r="B30" s="1">
        <v>3</v>
      </c>
      <c r="C30" s="1">
        <f t="shared" si="1"/>
        <v>30</v>
      </c>
      <c r="D30" s="1">
        <f>100*B30</f>
        <v>300</v>
      </c>
      <c r="E30" s="1"/>
    </row>
    <row r="31" spans="1:5" x14ac:dyDescent="0.25">
      <c r="A31" s="1">
        <v>12</v>
      </c>
      <c r="B31" s="1">
        <v>6</v>
      </c>
      <c r="C31" s="1">
        <f t="shared" si="1"/>
        <v>72</v>
      </c>
      <c r="D31" s="1">
        <f>144*B31</f>
        <v>864</v>
      </c>
      <c r="E31" s="1"/>
    </row>
    <row r="32" spans="1:5" x14ac:dyDescent="0.25">
      <c r="A32" s="1">
        <v>15</v>
      </c>
      <c r="B32" s="1">
        <v>7</v>
      </c>
      <c r="C32" s="1">
        <f t="shared" si="1"/>
        <v>105</v>
      </c>
      <c r="D32" s="1">
        <f>225*B32</f>
        <v>1575</v>
      </c>
      <c r="E32" s="1"/>
    </row>
    <row r="33" spans="1:6" x14ac:dyDescent="0.25">
      <c r="A33" s="1">
        <v>19</v>
      </c>
      <c r="B33" s="1">
        <v>6</v>
      </c>
      <c r="C33" s="1">
        <f t="shared" si="1"/>
        <v>114</v>
      </c>
      <c r="D33" s="1">
        <f>361*B33</f>
        <v>2166</v>
      </c>
      <c r="E33" s="1"/>
    </row>
    <row r="34" spans="1:6" x14ac:dyDescent="0.25">
      <c r="A34" s="1"/>
      <c r="B34" s="1"/>
      <c r="C34" s="1"/>
      <c r="E34" s="1"/>
    </row>
    <row r="35" spans="1:6" x14ac:dyDescent="0.25">
      <c r="A35" s="1" t="s">
        <v>4</v>
      </c>
      <c r="B35" s="1">
        <f>SUM(B26:B33)</f>
        <v>38</v>
      </c>
      <c r="C35" s="1">
        <f>SUM(C26:C33)</f>
        <v>432</v>
      </c>
      <c r="D35" s="1">
        <f>SUM(D26:D33)</f>
        <v>5698</v>
      </c>
      <c r="E35" s="1"/>
    </row>
    <row r="36" spans="1:6" x14ac:dyDescent="0.25">
      <c r="A36" s="1"/>
      <c r="B36" s="1"/>
      <c r="C36" s="1"/>
      <c r="D36" s="1"/>
      <c r="E36" s="1"/>
    </row>
    <row r="37" spans="1:6" x14ac:dyDescent="0.25">
      <c r="A37" s="1"/>
      <c r="B37" s="1"/>
      <c r="C37" s="1"/>
      <c r="D37" s="1">
        <f>D35/B35</f>
        <v>149.94736842105263</v>
      </c>
      <c r="E37" s="1"/>
    </row>
    <row r="38" spans="1:6" x14ac:dyDescent="0.25">
      <c r="A38" s="1"/>
      <c r="B38" s="1"/>
      <c r="C38" s="1">
        <f>11.368421*11.368421</f>
        <v>129.240996033241</v>
      </c>
      <c r="D38" s="1"/>
      <c r="E38" s="1"/>
    </row>
    <row r="39" spans="1:6" x14ac:dyDescent="0.25">
      <c r="A39" s="1"/>
      <c r="B39" s="1"/>
      <c r="C39" s="1">
        <f>D37-C38</f>
        <v>20.706372387811626</v>
      </c>
      <c r="D39" s="1"/>
      <c r="E39" s="1"/>
    </row>
    <row r="42" spans="1:6" x14ac:dyDescent="0.25">
      <c r="A42" t="s">
        <v>13</v>
      </c>
    </row>
    <row r="44" spans="1:6" x14ac:dyDescent="0.25">
      <c r="B44" t="s">
        <v>14</v>
      </c>
    </row>
    <row r="45" spans="1:6" x14ac:dyDescent="0.25">
      <c r="A45" s="2" t="s">
        <v>1</v>
      </c>
      <c r="B45" s="2" t="s">
        <v>9</v>
      </c>
      <c r="C45" s="2" t="s">
        <v>15</v>
      </c>
      <c r="D45" s="2" t="s">
        <v>16</v>
      </c>
      <c r="E45" s="2" t="s">
        <v>17</v>
      </c>
      <c r="F45" s="2" t="s">
        <v>12</v>
      </c>
    </row>
    <row r="46" spans="1:6" x14ac:dyDescent="0.25">
      <c r="A46" s="1" t="s">
        <v>18</v>
      </c>
      <c r="B46" s="1">
        <v>2</v>
      </c>
      <c r="C46" s="1">
        <v>5</v>
      </c>
      <c r="D46" s="1">
        <f>C46*B46</f>
        <v>10</v>
      </c>
      <c r="E46" s="1">
        <f>2*25</f>
        <v>50</v>
      </c>
      <c r="F46" s="1"/>
    </row>
    <row r="47" spans="1:6" x14ac:dyDescent="0.25">
      <c r="A47" s="3" t="s">
        <v>19</v>
      </c>
      <c r="B47" s="1">
        <v>4</v>
      </c>
      <c r="C47" s="1">
        <v>15</v>
      </c>
      <c r="D47" s="1">
        <f t="shared" ref="D47:D51" si="2">C47*B47</f>
        <v>60</v>
      </c>
      <c r="E47" s="1">
        <f>4*225</f>
        <v>900</v>
      </c>
      <c r="F47" s="1"/>
    </row>
    <row r="48" spans="1:6" x14ac:dyDescent="0.25">
      <c r="A48" s="1" t="s">
        <v>20</v>
      </c>
      <c r="B48" s="1">
        <v>6</v>
      </c>
      <c r="C48" s="1">
        <v>25</v>
      </c>
      <c r="D48" s="1">
        <f t="shared" si="2"/>
        <v>150</v>
      </c>
      <c r="E48" s="1">
        <f>6*625</f>
        <v>3750</v>
      </c>
      <c r="F48" s="1">
        <f>1554.411765-1308.737024</f>
        <v>245.67474100000004</v>
      </c>
    </row>
    <row r="49" spans="1:6" x14ac:dyDescent="0.25">
      <c r="A49" s="1" t="s">
        <v>21</v>
      </c>
      <c r="B49" s="1">
        <v>8</v>
      </c>
      <c r="C49" s="1">
        <v>35</v>
      </c>
      <c r="D49" s="1">
        <f t="shared" si="2"/>
        <v>280</v>
      </c>
      <c r="E49" s="1">
        <f>8*1225</f>
        <v>9800</v>
      </c>
      <c r="F49" s="1">
        <f>SQRT(F48)</f>
        <v>15.674014833475182</v>
      </c>
    </row>
    <row r="50" spans="1:6" x14ac:dyDescent="0.25">
      <c r="A50" s="1" t="s">
        <v>23</v>
      </c>
      <c r="B50" s="1">
        <v>4</v>
      </c>
      <c r="C50" s="1">
        <v>45</v>
      </c>
      <c r="D50" s="1">
        <f t="shared" si="2"/>
        <v>180</v>
      </c>
      <c r="E50" s="1">
        <f>4*2025</f>
        <v>8100</v>
      </c>
      <c r="F50" s="1">
        <f>F49*10</f>
        <v>156.74014833475181</v>
      </c>
    </row>
    <row r="51" spans="1:6" x14ac:dyDescent="0.25">
      <c r="A51" s="1" t="s">
        <v>22</v>
      </c>
      <c r="B51" s="1">
        <v>10</v>
      </c>
      <c r="C51" s="1">
        <v>55</v>
      </c>
      <c r="D51" s="1">
        <f t="shared" si="2"/>
        <v>550</v>
      </c>
      <c r="E51" s="1">
        <f>10*3025</f>
        <v>30250</v>
      </c>
      <c r="F51" s="1"/>
    </row>
    <row r="52" spans="1:6" x14ac:dyDescent="0.25">
      <c r="A52" s="4"/>
      <c r="B52" s="1"/>
      <c r="C52" s="1"/>
      <c r="D52" s="1"/>
      <c r="E52" s="1"/>
      <c r="F52" s="1"/>
    </row>
    <row r="53" spans="1:6" x14ac:dyDescent="0.25">
      <c r="A53" s="2" t="s">
        <v>4</v>
      </c>
      <c r="B53" s="1">
        <f>SUM(B46:B51)</f>
        <v>34</v>
      </c>
      <c r="C53" s="1"/>
      <c r="D53" s="1">
        <f>SUM(D46:D51)</f>
        <v>1230</v>
      </c>
      <c r="E53" s="1">
        <f>SUM(E46:E51)</f>
        <v>52850</v>
      </c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>
        <f>36.17647059*36.17647059</f>
        <v>1308.737024349135</v>
      </c>
      <c r="E55" s="1">
        <f>52850/34</f>
        <v>1554.4117647058824</v>
      </c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60" spans="1:6" x14ac:dyDescent="0.25">
      <c r="A60" t="s">
        <v>24</v>
      </c>
    </row>
    <row r="61" spans="1:6" x14ac:dyDescent="0.25">
      <c r="B61" t="s">
        <v>25</v>
      </c>
    </row>
    <row r="62" spans="1:6" x14ac:dyDescent="0.25">
      <c r="A62" s="2" t="s">
        <v>1</v>
      </c>
      <c r="B62" s="2" t="s">
        <v>9</v>
      </c>
      <c r="C62" s="2" t="s">
        <v>15</v>
      </c>
      <c r="D62" s="2" t="s">
        <v>16</v>
      </c>
      <c r="E62" s="2" t="s">
        <v>17</v>
      </c>
      <c r="F62" s="2" t="s">
        <v>12</v>
      </c>
    </row>
    <row r="63" spans="1:6" x14ac:dyDescent="0.25">
      <c r="A63" s="1" t="s">
        <v>26</v>
      </c>
      <c r="B63" s="1">
        <v>2</v>
      </c>
      <c r="C63" s="1">
        <v>5</v>
      </c>
      <c r="D63" s="1">
        <v>10</v>
      </c>
      <c r="E63" s="1">
        <f>2*25</f>
        <v>50</v>
      </c>
      <c r="F63" s="1"/>
    </row>
    <row r="64" spans="1:6" x14ac:dyDescent="0.25">
      <c r="A64" s="1" t="s">
        <v>27</v>
      </c>
      <c r="B64" s="1">
        <v>7</v>
      </c>
      <c r="C64" s="1">
        <v>15</v>
      </c>
      <c r="D64" s="1">
        <v>105</v>
      </c>
      <c r="E64" s="1">
        <f>7*225</f>
        <v>1575</v>
      </c>
      <c r="F64" s="1">
        <f>E71-D71</f>
        <v>302.69376178525528</v>
      </c>
    </row>
    <row r="65" spans="1:6" x14ac:dyDescent="0.25">
      <c r="A65" s="1" t="s">
        <v>28</v>
      </c>
      <c r="B65" s="1">
        <v>10</v>
      </c>
      <c r="C65" s="1">
        <v>25</v>
      </c>
      <c r="D65" s="1">
        <v>125</v>
      </c>
      <c r="E65" s="1">
        <f>10*625</f>
        <v>6250</v>
      </c>
      <c r="F65" s="1">
        <f>SQRT(F64)</f>
        <v>17.398096498906288</v>
      </c>
    </row>
    <row r="66" spans="1:6" x14ac:dyDescent="0.25">
      <c r="A66" s="1" t="s">
        <v>29</v>
      </c>
      <c r="B66" s="1">
        <v>3</v>
      </c>
      <c r="C66" s="1">
        <v>35</v>
      </c>
      <c r="D66" s="1">
        <v>105</v>
      </c>
      <c r="E66" s="1">
        <f>3*1225</f>
        <v>3675</v>
      </c>
      <c r="F66" s="1">
        <f>F65*10</f>
        <v>173.98096498906287</v>
      </c>
    </row>
    <row r="67" spans="1:6" x14ac:dyDescent="0.25">
      <c r="A67" s="1" t="s">
        <v>30</v>
      </c>
      <c r="B67" s="1">
        <v>1</v>
      </c>
      <c r="C67" s="1">
        <v>45</v>
      </c>
      <c r="D67" s="1">
        <v>45</v>
      </c>
      <c r="E67" s="1">
        <f>1*2025</f>
        <v>2025</v>
      </c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2" t="s">
        <v>4</v>
      </c>
      <c r="B69" s="1">
        <f>SUM(B63:B67)</f>
        <v>23</v>
      </c>
      <c r="C69" s="1"/>
      <c r="D69" s="1">
        <f>SUM(D63:D67)</f>
        <v>390</v>
      </c>
      <c r="E69" s="1">
        <f>SUM(E63:E67)</f>
        <v>13575</v>
      </c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>
        <f>D73*D73</f>
        <v>287.52362951909259</v>
      </c>
      <c r="E71" s="1">
        <f>E69/B69</f>
        <v>590.21739130434787</v>
      </c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>
        <v>16.956521739999999</v>
      </c>
      <c r="E73" s="1"/>
      <c r="F73" s="1"/>
    </row>
    <row r="76" spans="1:6" x14ac:dyDescent="0.25">
      <c r="A76" t="s">
        <v>31</v>
      </c>
    </row>
    <row r="78" spans="1:6" x14ac:dyDescent="0.25">
      <c r="A78" s="2" t="s">
        <v>1</v>
      </c>
      <c r="B78" s="2" t="s">
        <v>9</v>
      </c>
      <c r="C78" s="2" t="s">
        <v>15</v>
      </c>
      <c r="D78" s="2" t="s">
        <v>16</v>
      </c>
      <c r="E78" s="2" t="s">
        <v>17</v>
      </c>
      <c r="F78" s="2" t="s">
        <v>12</v>
      </c>
    </row>
    <row r="79" spans="1:6" x14ac:dyDescent="0.25">
      <c r="A79" s="1" t="s">
        <v>32</v>
      </c>
      <c r="B79" s="1">
        <v>2</v>
      </c>
      <c r="C79" s="1">
        <v>71</v>
      </c>
      <c r="D79" s="1">
        <f t="shared" ref="D79:D88" si="3">C79*B79</f>
        <v>142</v>
      </c>
      <c r="E79" s="1">
        <f>71*71*2</f>
        <v>10082</v>
      </c>
      <c r="F79" s="1"/>
    </row>
    <row r="80" spans="1:6" x14ac:dyDescent="0.25">
      <c r="A80" s="1" t="s">
        <v>33</v>
      </c>
      <c r="B80" s="1">
        <v>2</v>
      </c>
      <c r="C80" s="1">
        <v>68</v>
      </c>
      <c r="D80" s="1">
        <f t="shared" si="3"/>
        <v>136</v>
      </c>
      <c r="E80" s="1">
        <f>68*68*2</f>
        <v>9248</v>
      </c>
      <c r="F80" s="1">
        <f>E90-D90</f>
        <v>136862</v>
      </c>
    </row>
    <row r="81" spans="1:6" x14ac:dyDescent="0.25">
      <c r="A81" s="1" t="s">
        <v>34</v>
      </c>
      <c r="B81" s="1">
        <v>4</v>
      </c>
      <c r="C81" s="1">
        <v>65</v>
      </c>
      <c r="D81" s="1">
        <f t="shared" si="3"/>
        <v>260</v>
      </c>
      <c r="E81" s="1">
        <f>65*65*4</f>
        <v>16900</v>
      </c>
      <c r="F81" s="1">
        <f>SQRT(F80)</f>
        <v>369.94864508469283</v>
      </c>
    </row>
    <row r="82" spans="1:6" x14ac:dyDescent="0.25">
      <c r="A82" s="1" t="s">
        <v>35</v>
      </c>
      <c r="B82" s="1">
        <v>5</v>
      </c>
      <c r="C82" s="1">
        <v>62</v>
      </c>
      <c r="D82" s="1">
        <f t="shared" si="3"/>
        <v>310</v>
      </c>
      <c r="E82" s="1">
        <f>62*62*5</f>
        <v>19220</v>
      </c>
      <c r="F82" s="1">
        <f>F81*3</f>
        <v>1109.8459352540785</v>
      </c>
    </row>
    <row r="83" spans="1:6" x14ac:dyDescent="0.25">
      <c r="A83" s="1" t="s">
        <v>36</v>
      </c>
      <c r="B83" s="1">
        <v>11</v>
      </c>
      <c r="C83" s="1">
        <v>59</v>
      </c>
      <c r="D83" s="1">
        <f t="shared" si="3"/>
        <v>649</v>
      </c>
      <c r="E83" s="1">
        <f>59*59*11</f>
        <v>38291</v>
      </c>
      <c r="F83" s="1"/>
    </row>
    <row r="84" spans="1:6" x14ac:dyDescent="0.25">
      <c r="A84" s="1" t="s">
        <v>37</v>
      </c>
      <c r="B84" s="1">
        <v>8</v>
      </c>
      <c r="C84" s="1">
        <v>56</v>
      </c>
      <c r="D84" s="1">
        <f t="shared" si="3"/>
        <v>448</v>
      </c>
      <c r="E84" s="1">
        <f>56*56*8</f>
        <v>25088</v>
      </c>
      <c r="F84" s="1"/>
    </row>
    <row r="85" spans="1:6" x14ac:dyDescent="0.25">
      <c r="A85" s="1" t="s">
        <v>38</v>
      </c>
      <c r="B85" s="1">
        <v>4</v>
      </c>
      <c r="C85" s="1">
        <v>53</v>
      </c>
      <c r="D85" s="1">
        <f t="shared" si="3"/>
        <v>212</v>
      </c>
      <c r="E85" s="1">
        <f>53*53*4</f>
        <v>11236</v>
      </c>
      <c r="F85" s="1"/>
    </row>
    <row r="86" spans="1:6" x14ac:dyDescent="0.25">
      <c r="A86" s="1" t="s">
        <v>39</v>
      </c>
      <c r="B86" s="1">
        <v>2</v>
      </c>
      <c r="C86" s="1">
        <v>50</v>
      </c>
      <c r="D86" s="1">
        <f t="shared" si="3"/>
        <v>100</v>
      </c>
      <c r="E86" s="1">
        <f>50*50*2</f>
        <v>5000</v>
      </c>
      <c r="F86" s="1"/>
    </row>
    <row r="87" spans="1:6" x14ac:dyDescent="0.25">
      <c r="A87" s="1" t="s">
        <v>40</v>
      </c>
      <c r="B87" s="1">
        <v>1</v>
      </c>
      <c r="C87" s="1">
        <v>47</v>
      </c>
      <c r="D87" s="1">
        <f t="shared" si="3"/>
        <v>47</v>
      </c>
      <c r="E87" s="1">
        <f>47*47*1</f>
        <v>2209</v>
      </c>
      <c r="F87" s="1"/>
    </row>
    <row r="88" spans="1:6" x14ac:dyDescent="0.25">
      <c r="A88" s="1" t="s">
        <v>41</v>
      </c>
      <c r="B88" s="1">
        <v>1</v>
      </c>
      <c r="C88" s="1">
        <v>44</v>
      </c>
      <c r="D88" s="1">
        <f t="shared" si="3"/>
        <v>44</v>
      </c>
      <c r="E88" s="1">
        <f>44*44*1</f>
        <v>1936</v>
      </c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 t="s">
        <v>4</v>
      </c>
      <c r="B90" s="1">
        <f>SUM(B79:B88)</f>
        <v>40</v>
      </c>
      <c r="C90" s="1"/>
      <c r="D90" s="1">
        <f>SUM(D79:D88)</f>
        <v>2348</v>
      </c>
      <c r="E90" s="1">
        <f>SUM(E79:E88)</f>
        <v>139210</v>
      </c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>
        <f>D93*D93</f>
        <v>3445.6900000000005</v>
      </c>
      <c r="E92" s="1">
        <f>E90/B90</f>
        <v>3480.25</v>
      </c>
      <c r="F92" s="1"/>
    </row>
    <row r="93" spans="1:6" x14ac:dyDescent="0.25">
      <c r="A93" s="1"/>
      <c r="B93" s="1"/>
      <c r="C93" s="1"/>
      <c r="D93" s="1">
        <f>D90/B90</f>
        <v>58.7</v>
      </c>
      <c r="E93" s="1"/>
      <c r="F93" s="1"/>
    </row>
    <row r="96" spans="1:6" x14ac:dyDescent="0.25">
      <c r="A96" t="s">
        <v>42</v>
      </c>
    </row>
    <row r="98" spans="1:6" x14ac:dyDescent="0.25">
      <c r="A98" s="2" t="s">
        <v>1</v>
      </c>
      <c r="B98" s="2" t="s">
        <v>9</v>
      </c>
      <c r="C98" s="2" t="s">
        <v>15</v>
      </c>
      <c r="D98" s="2" t="s">
        <v>16</v>
      </c>
      <c r="E98" s="2" t="s">
        <v>17</v>
      </c>
      <c r="F98" s="2" t="s">
        <v>12</v>
      </c>
    </row>
    <row r="99" spans="1:6" x14ac:dyDescent="0.25">
      <c r="A99" s="1" t="s">
        <v>43</v>
      </c>
      <c r="B99" s="1">
        <v>2</v>
      </c>
      <c r="C99" s="1">
        <v>16</v>
      </c>
      <c r="D99" s="1">
        <f>C99*B99</f>
        <v>32</v>
      </c>
      <c r="E99" s="1">
        <f>16*16*B99</f>
        <v>512</v>
      </c>
      <c r="F99" s="1"/>
    </row>
    <row r="100" spans="1:6" x14ac:dyDescent="0.25">
      <c r="A100" s="1" t="s">
        <v>44</v>
      </c>
      <c r="B100" s="1">
        <v>7</v>
      </c>
      <c r="C100" s="1">
        <v>23</v>
      </c>
      <c r="D100" s="1">
        <f t="shared" ref="D100:D106" si="4">C100*B100</f>
        <v>161</v>
      </c>
      <c r="E100" s="1">
        <f>23*23*7</f>
        <v>3703</v>
      </c>
      <c r="F100" s="1">
        <f>E110-D110</f>
        <v>198.50568181818176</v>
      </c>
    </row>
    <row r="101" spans="1:6" x14ac:dyDescent="0.25">
      <c r="A101" s="1" t="s">
        <v>45</v>
      </c>
      <c r="B101" s="1">
        <v>12</v>
      </c>
      <c r="C101" s="1">
        <v>30</v>
      </c>
      <c r="D101" s="1">
        <f t="shared" si="4"/>
        <v>360</v>
      </c>
      <c r="E101" s="1">
        <f>30*30*12</f>
        <v>10800</v>
      </c>
      <c r="F101" s="1">
        <f>SQRT(F100)</f>
        <v>14.089204442344563</v>
      </c>
    </row>
    <row r="102" spans="1:6" x14ac:dyDescent="0.25">
      <c r="A102" s="1" t="s">
        <v>46</v>
      </c>
      <c r="B102" s="1">
        <v>5</v>
      </c>
      <c r="C102" s="1">
        <v>37</v>
      </c>
      <c r="D102" s="1">
        <f t="shared" si="4"/>
        <v>185</v>
      </c>
      <c r="E102" s="1">
        <f>37*37*5</f>
        <v>6845</v>
      </c>
      <c r="F102" s="1">
        <f>F101*7</f>
        <v>98.624431096411939</v>
      </c>
    </row>
    <row r="103" spans="1:6" x14ac:dyDescent="0.25">
      <c r="A103" s="1" t="s">
        <v>47</v>
      </c>
      <c r="B103" s="1">
        <v>6</v>
      </c>
      <c r="C103" s="1">
        <v>44</v>
      </c>
      <c r="D103" s="1">
        <f t="shared" si="4"/>
        <v>264</v>
      </c>
      <c r="E103" s="1">
        <f>44*44*6</f>
        <v>11616</v>
      </c>
      <c r="F103" s="1"/>
    </row>
    <row r="104" spans="1:6" x14ac:dyDescent="0.25">
      <c r="A104" s="1" t="s">
        <v>48</v>
      </c>
      <c r="B104" s="1">
        <v>1</v>
      </c>
      <c r="C104" s="1">
        <v>51</v>
      </c>
      <c r="D104" s="1">
        <f t="shared" si="4"/>
        <v>51</v>
      </c>
      <c r="E104" s="1">
        <f>51*51*1</f>
        <v>2601</v>
      </c>
      <c r="F104" s="1"/>
    </row>
    <row r="105" spans="1:6" x14ac:dyDescent="0.25">
      <c r="A105" s="1" t="s">
        <v>49</v>
      </c>
      <c r="B105" s="1">
        <v>9</v>
      </c>
      <c r="C105" s="1">
        <v>58</v>
      </c>
      <c r="D105" s="1">
        <f t="shared" si="4"/>
        <v>522</v>
      </c>
      <c r="E105" s="1">
        <f>58*58*9</f>
        <v>30276</v>
      </c>
      <c r="F105" s="1"/>
    </row>
    <row r="106" spans="1:6" x14ac:dyDescent="0.25">
      <c r="A106" s="1" t="s">
        <v>50</v>
      </c>
      <c r="B106" s="1">
        <v>2</v>
      </c>
      <c r="C106" s="1">
        <v>65</v>
      </c>
      <c r="D106" s="1">
        <f t="shared" si="4"/>
        <v>130</v>
      </c>
      <c r="E106" s="1">
        <f>65*65*2</f>
        <v>8450</v>
      </c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 t="s">
        <v>4</v>
      </c>
      <c r="B108" s="1">
        <f>SUM(B99:B106)</f>
        <v>44</v>
      </c>
      <c r="C108" s="1"/>
      <c r="D108" s="1">
        <f>SUM(D99:D106)</f>
        <v>1705</v>
      </c>
      <c r="E108" s="1">
        <f>SUM(E99:E106)</f>
        <v>74803</v>
      </c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>
        <f>D111*D111</f>
        <v>1501.5625</v>
      </c>
      <c r="E110" s="1">
        <f>E108/B108</f>
        <v>1700.0681818181818</v>
      </c>
      <c r="F110" s="1"/>
    </row>
    <row r="111" spans="1:6" x14ac:dyDescent="0.25">
      <c r="A111" s="1"/>
      <c r="B111" s="1"/>
      <c r="C111" s="1"/>
      <c r="D111" s="1">
        <f>D108/B108</f>
        <v>38.75</v>
      </c>
      <c r="E111" s="1"/>
      <c r="F111" s="1"/>
    </row>
    <row r="114" spans="1:6" x14ac:dyDescent="0.25">
      <c r="A114" t="s">
        <v>51</v>
      </c>
    </row>
    <row r="116" spans="1:6" x14ac:dyDescent="0.25">
      <c r="A116" s="2" t="s">
        <v>1</v>
      </c>
      <c r="B116" s="2" t="s">
        <v>9</v>
      </c>
      <c r="C116" s="2" t="s">
        <v>15</v>
      </c>
      <c r="D116" s="2" t="s">
        <v>16</v>
      </c>
      <c r="E116" s="2" t="s">
        <v>17</v>
      </c>
      <c r="F116" s="2" t="s">
        <v>12</v>
      </c>
    </row>
    <row r="117" spans="1:6" x14ac:dyDescent="0.25">
      <c r="A117" s="1" t="s">
        <v>52</v>
      </c>
      <c r="B117" s="1">
        <v>9</v>
      </c>
      <c r="C117" s="1">
        <v>33</v>
      </c>
      <c r="D117" s="1">
        <f t="shared" ref="D117:D125" si="5">C117*B117</f>
        <v>297</v>
      </c>
      <c r="E117" s="1">
        <f>33*33*9</f>
        <v>9801</v>
      </c>
      <c r="F117" s="1"/>
    </row>
    <row r="118" spans="1:6" x14ac:dyDescent="0.25">
      <c r="A118" s="1" t="s">
        <v>53</v>
      </c>
      <c r="B118" s="1">
        <v>5</v>
      </c>
      <c r="C118" s="1">
        <v>38</v>
      </c>
      <c r="D118" s="1">
        <f t="shared" si="5"/>
        <v>190</v>
      </c>
      <c r="E118" s="1">
        <f>38*38*5</f>
        <v>7220</v>
      </c>
      <c r="F118" s="1">
        <f>E129-D129</f>
        <v>103.75692520775647</v>
      </c>
    </row>
    <row r="119" spans="1:6" x14ac:dyDescent="0.25">
      <c r="A119" s="1" t="s">
        <v>54</v>
      </c>
      <c r="B119" s="1">
        <v>14</v>
      </c>
      <c r="C119" s="1">
        <v>43</v>
      </c>
      <c r="D119" s="1">
        <f t="shared" si="5"/>
        <v>602</v>
      </c>
      <c r="E119" s="1">
        <f>43*43*14</f>
        <v>25886</v>
      </c>
      <c r="F119" s="1">
        <f>SQRT(F118)</f>
        <v>10.186114333137857</v>
      </c>
    </row>
    <row r="120" spans="1:6" x14ac:dyDescent="0.25">
      <c r="A120" s="1" t="s">
        <v>55</v>
      </c>
      <c r="B120" s="1">
        <v>3</v>
      </c>
      <c r="C120" s="1">
        <v>48</v>
      </c>
      <c r="D120" s="1">
        <f t="shared" si="5"/>
        <v>144</v>
      </c>
      <c r="E120" s="1">
        <f>48*48*3</f>
        <v>6912</v>
      </c>
      <c r="F120" s="1">
        <f>F119*5</f>
        <v>50.930571665689286</v>
      </c>
    </row>
    <row r="121" spans="1:6" x14ac:dyDescent="0.25">
      <c r="A121" s="1" t="s">
        <v>56</v>
      </c>
      <c r="B121" s="1">
        <v>1</v>
      </c>
      <c r="C121" s="1">
        <v>53</v>
      </c>
      <c r="D121" s="1">
        <f t="shared" si="5"/>
        <v>53</v>
      </c>
      <c r="E121" s="1">
        <f>53*53*1</f>
        <v>2809</v>
      </c>
      <c r="F121" s="1"/>
    </row>
    <row r="122" spans="1:6" x14ac:dyDescent="0.25">
      <c r="A122" s="1" t="s">
        <v>57</v>
      </c>
      <c r="B122" s="1">
        <v>2</v>
      </c>
      <c r="C122" s="1">
        <v>58</v>
      </c>
      <c r="D122" s="1">
        <f t="shared" si="5"/>
        <v>116</v>
      </c>
      <c r="E122" s="1">
        <f>58*58*2</f>
        <v>6728</v>
      </c>
      <c r="F122" s="1"/>
    </row>
    <row r="123" spans="1:6" x14ac:dyDescent="0.25">
      <c r="A123" s="1" t="s">
        <v>58</v>
      </c>
      <c r="B123" s="1">
        <v>2</v>
      </c>
      <c r="C123" s="1">
        <v>63</v>
      </c>
      <c r="D123" s="1">
        <f t="shared" si="5"/>
        <v>126</v>
      </c>
      <c r="E123" s="1">
        <f>63*63*2</f>
        <v>7938</v>
      </c>
      <c r="F123" s="1"/>
    </row>
    <row r="124" spans="1:6" x14ac:dyDescent="0.25">
      <c r="A124" s="1" t="s">
        <v>59</v>
      </c>
      <c r="B124" s="1">
        <v>1</v>
      </c>
      <c r="C124" s="1">
        <v>68</v>
      </c>
      <c r="D124" s="1">
        <f t="shared" si="5"/>
        <v>68</v>
      </c>
      <c r="E124" s="1">
        <f>68*68*1</f>
        <v>4624</v>
      </c>
      <c r="F124" s="1"/>
    </row>
    <row r="125" spans="1:6" x14ac:dyDescent="0.25">
      <c r="A125" s="1" t="s">
        <v>60</v>
      </c>
      <c r="B125" s="1">
        <v>1</v>
      </c>
      <c r="C125" s="1">
        <v>73</v>
      </c>
      <c r="D125" s="1">
        <f t="shared" si="5"/>
        <v>73</v>
      </c>
      <c r="E125" s="1">
        <f>73*73*1</f>
        <v>5329</v>
      </c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 t="s">
        <v>4</v>
      </c>
      <c r="B127" s="1">
        <f>SUM(B117:B125)</f>
        <v>38</v>
      </c>
      <c r="C127" s="1"/>
      <c r="D127" s="1">
        <f>SUM(D117:D125)</f>
        <v>1669</v>
      </c>
      <c r="E127" s="1">
        <f>SUM(E117:E125)</f>
        <v>77247</v>
      </c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>
        <f>D130*D130</f>
        <v>1929.0588642659277</v>
      </c>
      <c r="E129" s="1">
        <f>E127/B127</f>
        <v>2032.8157894736842</v>
      </c>
      <c r="F129" s="1"/>
    </row>
    <row r="130" spans="1:6" x14ac:dyDescent="0.25">
      <c r="A130" s="1"/>
      <c r="B130" s="1"/>
      <c r="C130" s="1"/>
      <c r="D130" s="1">
        <f>D127/B127</f>
        <v>43.921052631578945</v>
      </c>
      <c r="E130" s="1"/>
      <c r="F130" s="1"/>
    </row>
    <row r="132" spans="1:6" x14ac:dyDescent="0.25">
      <c r="A132" t="s">
        <v>65</v>
      </c>
    </row>
    <row r="134" spans="1:6" x14ac:dyDescent="0.25">
      <c r="A134" s="2" t="s">
        <v>1</v>
      </c>
      <c r="B134" s="2" t="s">
        <v>9</v>
      </c>
      <c r="C134" s="2" t="s">
        <v>15</v>
      </c>
      <c r="D134" s="2" t="s">
        <v>16</v>
      </c>
      <c r="E134" s="2" t="s">
        <v>17</v>
      </c>
      <c r="F134" s="2" t="s">
        <v>12</v>
      </c>
    </row>
    <row r="135" spans="1:6" x14ac:dyDescent="0.25">
      <c r="A135" s="5" t="s">
        <v>61</v>
      </c>
      <c r="B135" s="1">
        <v>7</v>
      </c>
      <c r="C135" s="1">
        <v>1.5</v>
      </c>
      <c r="D135" s="1">
        <f>C135*B135</f>
        <v>10.5</v>
      </c>
      <c r="E135" s="1">
        <f>C135*C135*B135</f>
        <v>15.75</v>
      </c>
      <c r="F135" s="1"/>
    </row>
    <row r="136" spans="1:6" x14ac:dyDescent="0.25">
      <c r="A136" s="6" t="s">
        <v>62</v>
      </c>
      <c r="B136" s="1">
        <v>3</v>
      </c>
      <c r="C136" s="1">
        <v>3.5</v>
      </c>
      <c r="D136" s="1">
        <f>C136*B136</f>
        <v>10.5</v>
      </c>
      <c r="E136" s="1">
        <f>C136*C136*B136</f>
        <v>36.75</v>
      </c>
      <c r="F136" s="1">
        <f>E141-D141</f>
        <v>4.8000000000000007</v>
      </c>
    </row>
    <row r="137" spans="1:6" x14ac:dyDescent="0.25">
      <c r="A137" s="5" t="s">
        <v>63</v>
      </c>
      <c r="B137" s="1">
        <v>3</v>
      </c>
      <c r="C137" s="1">
        <v>5.5</v>
      </c>
      <c r="D137" s="1">
        <f>C137*B137</f>
        <v>16.5</v>
      </c>
      <c r="E137" s="1">
        <f t="shared" ref="E137:E138" si="6">C137*C137*B137</f>
        <v>90.75</v>
      </c>
      <c r="F137" s="1">
        <f>SQRT(F136)</f>
        <v>2.1908902300206647</v>
      </c>
    </row>
    <row r="138" spans="1:6" x14ac:dyDescent="0.25">
      <c r="A138" s="5" t="s">
        <v>64</v>
      </c>
      <c r="B138" s="1">
        <v>2</v>
      </c>
      <c r="C138" s="1">
        <v>7.5</v>
      </c>
      <c r="D138" s="1">
        <f t="shared" ref="D138" si="7">C138*B138</f>
        <v>15</v>
      </c>
      <c r="E138" s="1">
        <f t="shared" si="6"/>
        <v>112.5</v>
      </c>
      <c r="F138" s="1">
        <f>F137*2</f>
        <v>4.3817804600413295</v>
      </c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7" t="s">
        <v>4</v>
      </c>
      <c r="B140" s="1">
        <f>SUM(B135:B138)</f>
        <v>15</v>
      </c>
      <c r="C140" s="1"/>
      <c r="D140" s="1">
        <f>SUM(D135:D138)</f>
        <v>52.5</v>
      </c>
      <c r="E140" s="1">
        <f>SUM(E135:E138)</f>
        <v>255.75</v>
      </c>
      <c r="F140" s="1"/>
    </row>
    <row r="141" spans="1:6" x14ac:dyDescent="0.25">
      <c r="A141" s="1"/>
      <c r="B141" s="1"/>
      <c r="C141" s="1"/>
      <c r="D141" s="1">
        <f>D142*D142</f>
        <v>12.25</v>
      </c>
      <c r="E141" s="1">
        <f>E140/B140</f>
        <v>17.05</v>
      </c>
      <c r="F141" s="1"/>
    </row>
    <row r="142" spans="1:6" x14ac:dyDescent="0.25">
      <c r="A142" s="1"/>
      <c r="B142" s="1"/>
      <c r="C142" s="1"/>
      <c r="D142" s="1">
        <f>D140/B140</f>
        <v>3.5</v>
      </c>
      <c r="E142" s="1"/>
      <c r="F142" s="1"/>
    </row>
    <row r="144" spans="1:6" x14ac:dyDescent="0.25">
      <c r="A144" t="s">
        <v>66</v>
      </c>
    </row>
    <row r="146" spans="1:4" x14ac:dyDescent="0.25">
      <c r="A146" s="1"/>
      <c r="B146" s="1" t="s">
        <v>0</v>
      </c>
      <c r="C146" s="1"/>
      <c r="D146" s="1"/>
    </row>
    <row r="147" spans="1:4" x14ac:dyDescent="0.25">
      <c r="A147" s="1"/>
      <c r="B147" s="2" t="s">
        <v>1</v>
      </c>
      <c r="C147" s="2" t="s">
        <v>2</v>
      </c>
      <c r="D147" s="2" t="s">
        <v>3</v>
      </c>
    </row>
    <row r="148" spans="1:4" x14ac:dyDescent="0.25">
      <c r="A148" s="1"/>
      <c r="B148" s="1">
        <v>24</v>
      </c>
      <c r="C148" s="1">
        <f>B148*B148</f>
        <v>576</v>
      </c>
      <c r="D148" s="1"/>
    </row>
    <row r="149" spans="1:4" x14ac:dyDescent="0.25">
      <c r="A149" s="1"/>
      <c r="B149" s="1">
        <v>32</v>
      </c>
      <c r="C149" s="1">
        <f t="shared" ref="C149:C177" si="8">B149*B149</f>
        <v>1024</v>
      </c>
      <c r="D149" s="1">
        <f>SUM(B181-C181)</f>
        <v>8.989298454221057</v>
      </c>
    </row>
    <row r="150" spans="1:4" x14ac:dyDescent="0.25">
      <c r="A150" s="1"/>
      <c r="B150" s="1">
        <v>27</v>
      </c>
      <c r="C150" s="1">
        <f t="shared" si="8"/>
        <v>729</v>
      </c>
      <c r="D150" s="1">
        <f>SQRT(D149)</f>
        <v>2.9982158785219348</v>
      </c>
    </row>
    <row r="151" spans="1:4" x14ac:dyDescent="0.25">
      <c r="A151" s="1"/>
      <c r="B151" s="1">
        <v>23</v>
      </c>
      <c r="C151" s="1">
        <f t="shared" si="8"/>
        <v>529</v>
      </c>
      <c r="D151" s="1"/>
    </row>
    <row r="152" spans="1:4" x14ac:dyDescent="0.25">
      <c r="A152" s="1"/>
      <c r="B152" s="1">
        <v>33</v>
      </c>
      <c r="C152" s="1">
        <f t="shared" si="8"/>
        <v>1089</v>
      </c>
      <c r="D152" s="1"/>
    </row>
    <row r="153" spans="1:4" x14ac:dyDescent="0.25">
      <c r="A153" s="1"/>
      <c r="B153" s="1">
        <v>33</v>
      </c>
      <c r="C153" s="1">
        <f t="shared" si="8"/>
        <v>1089</v>
      </c>
      <c r="D153" s="1"/>
    </row>
    <row r="154" spans="1:4" x14ac:dyDescent="0.25">
      <c r="A154" s="1"/>
      <c r="B154" s="1">
        <v>29</v>
      </c>
      <c r="C154" s="1">
        <f t="shared" si="8"/>
        <v>841</v>
      </c>
      <c r="D154" s="1"/>
    </row>
    <row r="155" spans="1:4" x14ac:dyDescent="0.25">
      <c r="A155" s="1"/>
      <c r="B155" s="1">
        <v>25</v>
      </c>
      <c r="C155" s="1">
        <f t="shared" si="8"/>
        <v>625</v>
      </c>
      <c r="D155" s="1"/>
    </row>
    <row r="156" spans="1:4" x14ac:dyDescent="0.25">
      <c r="A156" s="1"/>
      <c r="B156" s="1">
        <v>23</v>
      </c>
      <c r="C156" s="1">
        <f t="shared" si="8"/>
        <v>529</v>
      </c>
      <c r="D156" s="1"/>
    </row>
    <row r="157" spans="1:4" x14ac:dyDescent="0.25">
      <c r="A157" s="1"/>
      <c r="B157" s="1">
        <v>28</v>
      </c>
      <c r="C157" s="1">
        <f t="shared" si="8"/>
        <v>784</v>
      </c>
      <c r="D157" s="1"/>
    </row>
    <row r="158" spans="1:4" x14ac:dyDescent="0.25">
      <c r="A158" s="1"/>
      <c r="B158" s="1">
        <v>21</v>
      </c>
      <c r="C158" s="1">
        <f t="shared" si="8"/>
        <v>441</v>
      </c>
      <c r="D158" s="1"/>
    </row>
    <row r="159" spans="1:4" x14ac:dyDescent="0.25">
      <c r="A159" s="1"/>
      <c r="B159" s="1">
        <v>26</v>
      </c>
      <c r="C159" s="1">
        <f t="shared" si="8"/>
        <v>676</v>
      </c>
      <c r="D159" s="1"/>
    </row>
    <row r="160" spans="1:4" x14ac:dyDescent="0.25">
      <c r="A160" s="1"/>
      <c r="B160" s="1">
        <v>31</v>
      </c>
      <c r="C160" s="1">
        <f t="shared" si="8"/>
        <v>961</v>
      </c>
      <c r="D160" s="1"/>
    </row>
    <row r="161" spans="1:4" x14ac:dyDescent="0.25">
      <c r="A161" s="1"/>
      <c r="B161" s="1">
        <v>20</v>
      </c>
      <c r="C161" s="1">
        <f t="shared" si="8"/>
        <v>400</v>
      </c>
      <c r="D161" s="1"/>
    </row>
    <row r="162" spans="1:4" x14ac:dyDescent="0.25">
      <c r="A162" s="1"/>
      <c r="B162" s="1">
        <v>27</v>
      </c>
      <c r="C162" s="1">
        <f t="shared" si="8"/>
        <v>729</v>
      </c>
      <c r="D162" s="1"/>
    </row>
    <row r="163" spans="1:4" x14ac:dyDescent="0.25">
      <c r="A163" s="1"/>
      <c r="B163" s="1">
        <v>33</v>
      </c>
      <c r="C163" s="1">
        <f t="shared" si="8"/>
        <v>1089</v>
      </c>
      <c r="D163" s="1"/>
    </row>
    <row r="164" spans="1:4" x14ac:dyDescent="0.25">
      <c r="A164" s="1"/>
      <c r="B164" s="1">
        <v>27</v>
      </c>
      <c r="C164" s="1">
        <f t="shared" si="8"/>
        <v>729</v>
      </c>
      <c r="D164" s="1"/>
    </row>
    <row r="165" spans="1:4" x14ac:dyDescent="0.25">
      <c r="A165" s="1"/>
      <c r="B165" s="1">
        <v>23</v>
      </c>
      <c r="C165" s="1">
        <f t="shared" si="8"/>
        <v>529</v>
      </c>
      <c r="D165" s="1"/>
    </row>
    <row r="166" spans="1:4" x14ac:dyDescent="0.25">
      <c r="A166" s="1"/>
      <c r="B166" s="1">
        <v>28</v>
      </c>
      <c r="C166" s="1">
        <f t="shared" si="8"/>
        <v>784</v>
      </c>
      <c r="D166" s="1"/>
    </row>
    <row r="167" spans="1:4" x14ac:dyDescent="0.25">
      <c r="A167" s="1"/>
      <c r="B167" s="1">
        <v>29</v>
      </c>
      <c r="C167" s="1">
        <f t="shared" si="8"/>
        <v>841</v>
      </c>
      <c r="D167" s="1"/>
    </row>
    <row r="168" spans="1:4" x14ac:dyDescent="0.25">
      <c r="A168" s="1"/>
      <c r="B168" s="1">
        <v>31</v>
      </c>
      <c r="C168" s="1">
        <f t="shared" si="8"/>
        <v>961</v>
      </c>
      <c r="D168" s="1"/>
    </row>
    <row r="169" spans="1:4" x14ac:dyDescent="0.25">
      <c r="A169" s="1"/>
      <c r="B169" s="1">
        <v>35</v>
      </c>
      <c r="C169" s="1">
        <f t="shared" si="8"/>
        <v>1225</v>
      </c>
      <c r="D169" s="1"/>
    </row>
    <row r="170" spans="1:4" x14ac:dyDescent="0.25">
      <c r="A170" s="1"/>
      <c r="B170" s="1">
        <v>34</v>
      </c>
      <c r="C170" s="1">
        <f t="shared" si="8"/>
        <v>1156</v>
      </c>
      <c r="D170" s="1"/>
    </row>
    <row r="171" spans="1:4" x14ac:dyDescent="0.25">
      <c r="A171" s="1"/>
      <c r="B171" s="1">
        <v>22</v>
      </c>
      <c r="C171" s="1">
        <f t="shared" si="8"/>
        <v>484</v>
      </c>
      <c r="D171" s="1"/>
    </row>
    <row r="172" spans="1:4" x14ac:dyDescent="0.25">
      <c r="A172" s="1"/>
      <c r="B172" s="1">
        <v>26</v>
      </c>
      <c r="C172" s="1">
        <f t="shared" si="8"/>
        <v>676</v>
      </c>
      <c r="D172" s="1"/>
    </row>
    <row r="173" spans="1:4" x14ac:dyDescent="0.25">
      <c r="A173" s="1"/>
      <c r="B173" s="1">
        <v>28</v>
      </c>
      <c r="C173" s="1">
        <f t="shared" si="8"/>
        <v>784</v>
      </c>
      <c r="D173" s="1"/>
    </row>
    <row r="174" spans="1:4" x14ac:dyDescent="0.25">
      <c r="A174" s="1"/>
      <c r="B174" s="1">
        <v>23</v>
      </c>
      <c r="C174" s="1">
        <f t="shared" si="8"/>
        <v>529</v>
      </c>
      <c r="D174" s="1"/>
    </row>
    <row r="175" spans="1:4" x14ac:dyDescent="0.25">
      <c r="A175" s="1"/>
      <c r="B175" s="1">
        <v>35</v>
      </c>
      <c r="C175" s="1">
        <f t="shared" si="8"/>
        <v>1225</v>
      </c>
      <c r="D175" s="1"/>
    </row>
    <row r="176" spans="1:4" x14ac:dyDescent="0.25">
      <c r="A176" s="1"/>
      <c r="B176" s="1">
        <v>31</v>
      </c>
      <c r="C176" s="1">
        <f t="shared" si="8"/>
        <v>961</v>
      </c>
      <c r="D176" s="1"/>
    </row>
    <row r="177" spans="1:4" x14ac:dyDescent="0.25">
      <c r="A177" s="1"/>
      <c r="B177" s="1">
        <v>27</v>
      </c>
      <c r="C177" s="1">
        <f t="shared" si="8"/>
        <v>729</v>
      </c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 t="s">
        <v>4</v>
      </c>
      <c r="B179" s="1">
        <f>SUM(B148:B177)</f>
        <v>834</v>
      </c>
      <c r="C179" s="1">
        <f>SUM(C148:C177)</f>
        <v>23724</v>
      </c>
      <c r="D179" s="1"/>
    </row>
    <row r="180" spans="1:4" x14ac:dyDescent="0.25">
      <c r="A180" s="1" t="s">
        <v>5</v>
      </c>
      <c r="B180" s="1">
        <v>29</v>
      </c>
      <c r="C180" s="1"/>
      <c r="D180" s="1"/>
    </row>
    <row r="181" spans="1:4" x14ac:dyDescent="0.25">
      <c r="A181" s="1"/>
      <c r="B181" s="1">
        <f>B182*B182</f>
        <v>827.05826397146245</v>
      </c>
      <c r="C181" s="1">
        <f>C179/B180</f>
        <v>818.06896551724139</v>
      </c>
      <c r="D181" s="1"/>
    </row>
    <row r="182" spans="1:4" x14ac:dyDescent="0.25">
      <c r="A182" s="1"/>
      <c r="B182" s="1">
        <f>B179/B180</f>
        <v>28.758620689655171</v>
      </c>
      <c r="C182" s="1"/>
      <c r="D182" s="1"/>
    </row>
    <row r="185" spans="1:4" x14ac:dyDescent="0.25">
      <c r="A185" t="s">
        <v>67</v>
      </c>
    </row>
    <row r="187" spans="1:4" x14ac:dyDescent="0.25">
      <c r="A187" s="1"/>
      <c r="B187" s="1" t="s">
        <v>0</v>
      </c>
      <c r="C187" s="1"/>
      <c r="D187" s="1"/>
    </row>
    <row r="188" spans="1:4" x14ac:dyDescent="0.25">
      <c r="A188" s="1"/>
      <c r="B188" s="2" t="s">
        <v>1</v>
      </c>
      <c r="C188" s="2" t="s">
        <v>2</v>
      </c>
      <c r="D188" s="2" t="s">
        <v>3</v>
      </c>
    </row>
    <row r="189" spans="1:4" x14ac:dyDescent="0.25">
      <c r="A189" s="1"/>
      <c r="B189" s="1">
        <v>171</v>
      </c>
      <c r="C189" s="1">
        <f>B189*B189</f>
        <v>29241</v>
      </c>
      <c r="D189" s="1"/>
    </row>
    <row r="190" spans="1:4" x14ac:dyDescent="0.25">
      <c r="A190" s="1"/>
      <c r="B190" s="1">
        <v>161</v>
      </c>
      <c r="C190" s="1">
        <f t="shared" ref="C190:C229" si="9">B190*B190</f>
        <v>25921</v>
      </c>
      <c r="D190" s="1">
        <f>B233-C233</f>
        <v>515.45999999999913</v>
      </c>
    </row>
    <row r="191" spans="1:4" x14ac:dyDescent="0.25">
      <c r="A191" s="1"/>
      <c r="B191" s="1">
        <v>155</v>
      </c>
      <c r="C191" s="1">
        <f t="shared" si="9"/>
        <v>24025</v>
      </c>
      <c r="D191" s="1">
        <f>SQRT(D190)</f>
        <v>22.703744184605302</v>
      </c>
    </row>
    <row r="192" spans="1:4" x14ac:dyDescent="0.25">
      <c r="A192" s="1"/>
      <c r="B192" s="1">
        <v>183</v>
      </c>
      <c r="C192" s="1">
        <f t="shared" si="9"/>
        <v>33489</v>
      </c>
      <c r="D192" s="1"/>
    </row>
    <row r="193" spans="1:4" x14ac:dyDescent="0.25">
      <c r="A193" s="1"/>
      <c r="B193" s="1">
        <v>191</v>
      </c>
      <c r="C193" s="1">
        <f t="shared" si="9"/>
        <v>36481</v>
      </c>
      <c r="D193" s="1"/>
    </row>
    <row r="194" spans="1:4" x14ac:dyDescent="0.25">
      <c r="A194" s="1"/>
      <c r="B194" s="1">
        <v>185</v>
      </c>
      <c r="C194" s="1">
        <f t="shared" si="9"/>
        <v>34225</v>
      </c>
      <c r="D194" s="1"/>
    </row>
    <row r="195" spans="1:4" x14ac:dyDescent="0.25">
      <c r="A195" s="1"/>
      <c r="B195" s="1">
        <v>170</v>
      </c>
      <c r="C195" s="1">
        <f t="shared" si="9"/>
        <v>28900</v>
      </c>
      <c r="D195" s="1"/>
    </row>
    <row r="196" spans="1:4" x14ac:dyDescent="0.25">
      <c r="A196" s="1"/>
      <c r="B196" s="1">
        <v>172</v>
      </c>
      <c r="C196" s="1">
        <f t="shared" si="9"/>
        <v>29584</v>
      </c>
      <c r="D196" s="1"/>
    </row>
    <row r="197" spans="1:4" x14ac:dyDescent="0.25">
      <c r="A197" s="1"/>
      <c r="B197" s="1">
        <v>177</v>
      </c>
      <c r="C197" s="1">
        <f t="shared" si="9"/>
        <v>31329</v>
      </c>
      <c r="D197" s="1"/>
    </row>
    <row r="198" spans="1:4" x14ac:dyDescent="0.25">
      <c r="A198" s="1"/>
      <c r="B198" s="1">
        <v>183</v>
      </c>
      <c r="C198" s="1">
        <f t="shared" si="9"/>
        <v>33489</v>
      </c>
      <c r="D198" s="1"/>
    </row>
    <row r="199" spans="1:4" x14ac:dyDescent="0.25">
      <c r="A199" s="1"/>
      <c r="B199" s="1">
        <v>190</v>
      </c>
      <c r="C199" s="1">
        <f t="shared" si="9"/>
        <v>36100</v>
      </c>
      <c r="D199" s="1"/>
    </row>
    <row r="200" spans="1:4" x14ac:dyDescent="0.25">
      <c r="A200" s="1"/>
      <c r="B200" s="1">
        <v>139</v>
      </c>
      <c r="C200" s="1">
        <f t="shared" si="9"/>
        <v>19321</v>
      </c>
      <c r="D200" s="1"/>
    </row>
    <row r="201" spans="1:4" x14ac:dyDescent="0.25">
      <c r="A201" s="1"/>
      <c r="B201" s="1">
        <v>149</v>
      </c>
      <c r="C201" s="1">
        <f t="shared" si="9"/>
        <v>22201</v>
      </c>
      <c r="D201" s="1"/>
    </row>
    <row r="202" spans="1:4" x14ac:dyDescent="0.25">
      <c r="A202" s="1"/>
      <c r="B202" s="1">
        <v>150</v>
      </c>
      <c r="C202" s="1">
        <f t="shared" si="9"/>
        <v>22500</v>
      </c>
      <c r="D202" s="1"/>
    </row>
    <row r="203" spans="1:4" x14ac:dyDescent="0.25">
      <c r="A203" s="1"/>
      <c r="B203" s="1">
        <v>150</v>
      </c>
      <c r="C203" s="1">
        <f t="shared" si="9"/>
        <v>22500</v>
      </c>
      <c r="D203" s="1"/>
    </row>
    <row r="204" spans="1:4" x14ac:dyDescent="0.25">
      <c r="A204" s="1"/>
      <c r="B204" s="1">
        <v>152</v>
      </c>
      <c r="C204" s="1">
        <f t="shared" si="9"/>
        <v>23104</v>
      </c>
      <c r="D204" s="1"/>
    </row>
    <row r="205" spans="1:4" x14ac:dyDescent="0.25">
      <c r="A205" s="1"/>
      <c r="B205" s="1">
        <v>158</v>
      </c>
      <c r="C205" s="1">
        <f t="shared" si="9"/>
        <v>24964</v>
      </c>
      <c r="D205" s="1"/>
    </row>
    <row r="206" spans="1:4" x14ac:dyDescent="0.25">
      <c r="A206" s="1"/>
      <c r="B206" s="1">
        <v>159</v>
      </c>
      <c r="C206" s="1">
        <f t="shared" si="9"/>
        <v>25281</v>
      </c>
      <c r="D206" s="1"/>
    </row>
    <row r="207" spans="1:4" x14ac:dyDescent="0.25">
      <c r="A207" s="1"/>
      <c r="B207" s="1">
        <v>174</v>
      </c>
      <c r="C207" s="1">
        <f t="shared" si="9"/>
        <v>30276</v>
      </c>
      <c r="D207" s="1"/>
    </row>
    <row r="208" spans="1:4" x14ac:dyDescent="0.25">
      <c r="A208" s="1"/>
      <c r="B208" s="1">
        <v>178</v>
      </c>
      <c r="C208" s="1">
        <f t="shared" si="9"/>
        <v>31684</v>
      </c>
      <c r="D208" s="1"/>
    </row>
    <row r="209" spans="1:4" x14ac:dyDescent="0.25">
      <c r="A209" s="1"/>
      <c r="B209" s="1">
        <v>179</v>
      </c>
      <c r="C209" s="1">
        <f t="shared" si="9"/>
        <v>32041</v>
      </c>
      <c r="D209" s="1"/>
    </row>
    <row r="210" spans="1:4" x14ac:dyDescent="0.25">
      <c r="A210" s="1"/>
      <c r="B210" s="1">
        <v>190</v>
      </c>
      <c r="C210" s="1">
        <f t="shared" si="9"/>
        <v>36100</v>
      </c>
      <c r="D210" s="1"/>
    </row>
    <row r="211" spans="1:4" x14ac:dyDescent="0.25">
      <c r="A211" s="1"/>
      <c r="B211" s="1">
        <v>170</v>
      </c>
      <c r="C211" s="1">
        <f t="shared" si="9"/>
        <v>28900</v>
      </c>
      <c r="D211" s="1"/>
    </row>
    <row r="212" spans="1:4" x14ac:dyDescent="0.25">
      <c r="A212" s="1"/>
      <c r="B212" s="1">
        <v>143</v>
      </c>
      <c r="C212" s="1">
        <f t="shared" si="9"/>
        <v>20449</v>
      </c>
      <c r="D212" s="1"/>
    </row>
    <row r="213" spans="1:4" x14ac:dyDescent="0.25">
      <c r="A213" s="1"/>
      <c r="B213" s="1">
        <v>165</v>
      </c>
      <c r="C213" s="1">
        <f t="shared" si="9"/>
        <v>27225</v>
      </c>
      <c r="D213" s="1"/>
    </row>
    <row r="214" spans="1:4" x14ac:dyDescent="0.25">
      <c r="A214" s="1"/>
      <c r="B214" s="1">
        <v>167</v>
      </c>
      <c r="C214" s="1">
        <f t="shared" si="9"/>
        <v>27889</v>
      </c>
      <c r="D214" s="1"/>
    </row>
    <row r="215" spans="1:4" x14ac:dyDescent="0.25">
      <c r="A215" s="1"/>
      <c r="B215" s="1">
        <v>187</v>
      </c>
      <c r="C215" s="1">
        <f t="shared" si="9"/>
        <v>34969</v>
      </c>
      <c r="D215" s="1"/>
    </row>
    <row r="216" spans="1:4" x14ac:dyDescent="0.25">
      <c r="A216" s="1"/>
      <c r="B216" s="1">
        <v>169</v>
      </c>
      <c r="C216" s="1">
        <f t="shared" si="9"/>
        <v>28561</v>
      </c>
      <c r="D216" s="1"/>
    </row>
    <row r="217" spans="1:4" x14ac:dyDescent="0.25">
      <c r="A217" s="1"/>
      <c r="B217" s="1">
        <v>182</v>
      </c>
      <c r="C217" s="1">
        <f t="shared" si="9"/>
        <v>33124</v>
      </c>
      <c r="D217" s="1"/>
    </row>
    <row r="218" spans="1:4" x14ac:dyDescent="0.25">
      <c r="A218" s="1"/>
      <c r="B218" s="1">
        <v>163</v>
      </c>
      <c r="C218" s="1">
        <f t="shared" si="9"/>
        <v>26569</v>
      </c>
      <c r="D218" s="1"/>
    </row>
    <row r="219" spans="1:4" x14ac:dyDescent="0.25">
      <c r="A219" s="1"/>
      <c r="B219" s="1">
        <v>149</v>
      </c>
      <c r="C219" s="1">
        <f t="shared" si="9"/>
        <v>22201</v>
      </c>
      <c r="D219" s="1"/>
    </row>
    <row r="220" spans="1:4" x14ac:dyDescent="0.25">
      <c r="A220" s="1"/>
      <c r="B220" s="1">
        <v>174</v>
      </c>
      <c r="C220" s="1">
        <f t="shared" si="9"/>
        <v>30276</v>
      </c>
      <c r="D220" s="1"/>
    </row>
    <row r="221" spans="1:4" x14ac:dyDescent="0.25">
      <c r="A221" s="1"/>
      <c r="B221" s="1">
        <v>174</v>
      </c>
      <c r="C221" s="1">
        <f t="shared" si="9"/>
        <v>30276</v>
      </c>
      <c r="D221" s="1"/>
    </row>
    <row r="222" spans="1:4" x14ac:dyDescent="0.25">
      <c r="A222" s="1"/>
      <c r="B222" s="1">
        <v>177</v>
      </c>
      <c r="C222" s="1">
        <f t="shared" si="9"/>
        <v>31329</v>
      </c>
      <c r="D222" s="1"/>
    </row>
    <row r="223" spans="1:4" x14ac:dyDescent="0.25">
      <c r="A223" s="1"/>
      <c r="B223" s="1">
        <v>177</v>
      </c>
      <c r="C223" s="1">
        <f t="shared" si="9"/>
        <v>31329</v>
      </c>
      <c r="D223" s="1"/>
    </row>
    <row r="224" spans="1:4" x14ac:dyDescent="0.25">
      <c r="A224" s="1"/>
      <c r="B224" s="1">
        <v>181</v>
      </c>
      <c r="C224" s="1">
        <f t="shared" si="9"/>
        <v>32761</v>
      </c>
      <c r="D224" s="1"/>
    </row>
    <row r="225" spans="1:6" x14ac:dyDescent="0.25">
      <c r="A225" s="1"/>
      <c r="B225" s="1">
        <v>170</v>
      </c>
      <c r="C225" s="1">
        <f t="shared" si="9"/>
        <v>28900</v>
      </c>
      <c r="D225" s="1"/>
    </row>
    <row r="226" spans="1:6" x14ac:dyDescent="0.25">
      <c r="A226" s="1"/>
      <c r="B226" s="1">
        <v>182</v>
      </c>
      <c r="C226" s="1">
        <f t="shared" si="9"/>
        <v>33124</v>
      </c>
      <c r="D226" s="1"/>
    </row>
    <row r="227" spans="1:6" x14ac:dyDescent="0.25">
      <c r="A227" s="1"/>
      <c r="B227" s="1">
        <v>170</v>
      </c>
      <c r="C227" s="1">
        <f t="shared" si="9"/>
        <v>28900</v>
      </c>
      <c r="D227" s="1"/>
    </row>
    <row r="228" spans="1:6" x14ac:dyDescent="0.25">
      <c r="A228" s="1"/>
      <c r="B228" s="1">
        <v>145</v>
      </c>
      <c r="C228" s="1">
        <f t="shared" si="9"/>
        <v>21025</v>
      </c>
      <c r="D228" s="1"/>
    </row>
    <row r="229" spans="1:6" x14ac:dyDescent="0.25">
      <c r="A229" s="1"/>
      <c r="B229" s="1">
        <v>143</v>
      </c>
      <c r="C229" s="1">
        <f t="shared" si="9"/>
        <v>20449</v>
      </c>
      <c r="D229" s="1"/>
    </row>
    <row r="230" spans="1:6" x14ac:dyDescent="0.25">
      <c r="A230" s="1"/>
      <c r="B230" s="1"/>
      <c r="C230" s="1"/>
      <c r="D230" s="1"/>
    </row>
    <row r="231" spans="1:6" x14ac:dyDescent="0.25">
      <c r="A231" s="1" t="s">
        <v>4</v>
      </c>
      <c r="B231" s="1">
        <f>SUM(B189:B229)</f>
        <v>6904</v>
      </c>
      <c r="C231" s="1">
        <f>SUM(C189:C229)</f>
        <v>1171012</v>
      </c>
      <c r="D231" s="1"/>
    </row>
    <row r="232" spans="1:6" x14ac:dyDescent="0.25">
      <c r="A232" s="1" t="s">
        <v>5</v>
      </c>
      <c r="B232" s="1">
        <v>40</v>
      </c>
      <c r="C232" s="1"/>
      <c r="D232" s="1"/>
    </row>
    <row r="233" spans="1:6" x14ac:dyDescent="0.25">
      <c r="A233" s="1"/>
      <c r="B233" s="1">
        <f>B234*B234</f>
        <v>29790.76</v>
      </c>
      <c r="C233" s="1">
        <f>C231/B232</f>
        <v>29275.3</v>
      </c>
      <c r="D233" s="1"/>
    </row>
    <row r="234" spans="1:6" x14ac:dyDescent="0.25">
      <c r="A234" s="1"/>
      <c r="B234" s="1">
        <f>B231/B232</f>
        <v>172.6</v>
      </c>
      <c r="C234" s="1"/>
      <c r="D234" s="1"/>
    </row>
    <row r="236" spans="1:6" x14ac:dyDescent="0.25">
      <c r="A236" t="s">
        <v>68</v>
      </c>
    </row>
    <row r="238" spans="1:6" x14ac:dyDescent="0.25">
      <c r="A238" s="2" t="s">
        <v>1</v>
      </c>
      <c r="B238" s="2" t="s">
        <v>9</v>
      </c>
      <c r="C238" s="2" t="s">
        <v>15</v>
      </c>
      <c r="D238" s="2" t="s">
        <v>16</v>
      </c>
      <c r="E238" s="2" t="s">
        <v>17</v>
      </c>
      <c r="F238" s="2" t="s">
        <v>12</v>
      </c>
    </row>
    <row r="239" spans="1:6" x14ac:dyDescent="0.25">
      <c r="A239" s="5" t="s">
        <v>69</v>
      </c>
      <c r="B239" s="1">
        <v>1</v>
      </c>
      <c r="C239" s="1">
        <v>11</v>
      </c>
      <c r="D239" s="1">
        <f>C239*B239</f>
        <v>11</v>
      </c>
      <c r="E239" s="1">
        <f>C239*C239*B239</f>
        <v>121</v>
      </c>
      <c r="F239" s="1"/>
    </row>
    <row r="240" spans="1:6" x14ac:dyDescent="0.25">
      <c r="A240" s="1" t="s">
        <v>70</v>
      </c>
      <c r="B240" s="1">
        <v>4</v>
      </c>
      <c r="C240" s="1">
        <v>18.5</v>
      </c>
      <c r="D240" s="1">
        <f t="shared" ref="D240:D244" si="10">C240*B240</f>
        <v>74</v>
      </c>
      <c r="E240" s="1">
        <f t="shared" ref="E240:E244" si="11">C240*C240*B240</f>
        <v>1369</v>
      </c>
      <c r="F240" s="1">
        <f>E248-D248</f>
        <v>115.171875</v>
      </c>
    </row>
    <row r="241" spans="1:6" x14ac:dyDescent="0.25">
      <c r="A241" s="1" t="s">
        <v>71</v>
      </c>
      <c r="B241" s="1">
        <v>6</v>
      </c>
      <c r="C241" s="1">
        <v>26</v>
      </c>
      <c r="D241" s="1">
        <f t="shared" si="10"/>
        <v>156</v>
      </c>
      <c r="E241" s="1">
        <f t="shared" si="11"/>
        <v>4056</v>
      </c>
      <c r="F241" s="1">
        <f>SQRT(F240)</f>
        <v>10.731816015940639</v>
      </c>
    </row>
    <row r="242" spans="1:6" x14ac:dyDescent="0.25">
      <c r="A242" s="1" t="s">
        <v>72</v>
      </c>
      <c r="B242" s="1">
        <v>4</v>
      </c>
      <c r="C242" s="1">
        <v>33.5</v>
      </c>
      <c r="D242" s="1">
        <f t="shared" si="10"/>
        <v>134</v>
      </c>
      <c r="E242" s="1">
        <f t="shared" si="11"/>
        <v>4489</v>
      </c>
      <c r="F242" s="1">
        <f>F241*6</f>
        <v>64.390896095643839</v>
      </c>
    </row>
    <row r="243" spans="1:6" x14ac:dyDescent="0.25">
      <c r="A243" s="1" t="s">
        <v>73</v>
      </c>
      <c r="B243" s="1">
        <v>2</v>
      </c>
      <c r="C243" s="1">
        <v>41</v>
      </c>
      <c r="D243" s="1">
        <f t="shared" si="10"/>
        <v>82</v>
      </c>
      <c r="E243" s="1">
        <f t="shared" si="11"/>
        <v>3362</v>
      </c>
      <c r="F243" s="1"/>
    </row>
    <row r="244" spans="1:6" x14ac:dyDescent="0.25">
      <c r="A244" s="1" t="s">
        <v>74</v>
      </c>
      <c r="B244" s="1">
        <v>3</v>
      </c>
      <c r="C244" s="1">
        <v>48.5</v>
      </c>
      <c r="D244" s="1">
        <f t="shared" si="10"/>
        <v>145.5</v>
      </c>
      <c r="E244" s="1">
        <f t="shared" si="11"/>
        <v>7056.75</v>
      </c>
      <c r="F244" s="1"/>
    </row>
    <row r="245" spans="1:6" x14ac:dyDescent="0.25">
      <c r="A245" s="1"/>
      <c r="B245" s="1"/>
      <c r="C245" s="1"/>
      <c r="D245" s="1"/>
      <c r="E245" s="1"/>
      <c r="F245" s="1"/>
    </row>
    <row r="246" spans="1:6" x14ac:dyDescent="0.25">
      <c r="A246" s="1" t="s">
        <v>4</v>
      </c>
      <c r="B246" s="1">
        <f>SUM(B239:B244)</f>
        <v>20</v>
      </c>
      <c r="C246" s="1"/>
      <c r="D246" s="1">
        <f>SUM(D239:D244)</f>
        <v>602.5</v>
      </c>
      <c r="E246" s="1">
        <f>SUM(E239:E244)</f>
        <v>20453.75</v>
      </c>
      <c r="F246" s="1"/>
    </row>
    <row r="247" spans="1:6" x14ac:dyDescent="0.25">
      <c r="A247" s="1"/>
      <c r="B247" s="1"/>
      <c r="C247" s="1"/>
      <c r="D247" s="1"/>
      <c r="E247" s="1"/>
      <c r="F247" s="1"/>
    </row>
    <row r="248" spans="1:6" x14ac:dyDescent="0.25">
      <c r="A248" s="1"/>
      <c r="B248" s="1"/>
      <c r="C248" s="1"/>
      <c r="D248" s="1">
        <f>D249*D249</f>
        <v>907.515625</v>
      </c>
      <c r="E248" s="1">
        <f>E246/B246</f>
        <v>1022.6875</v>
      </c>
      <c r="F248" s="1"/>
    </row>
    <row r="249" spans="1:6" x14ac:dyDescent="0.25">
      <c r="A249" s="1"/>
      <c r="B249" s="1"/>
      <c r="C249" s="1"/>
      <c r="D249" s="1">
        <f>D246/B246</f>
        <v>30.125</v>
      </c>
      <c r="E249" s="1"/>
      <c r="F249" s="1"/>
    </row>
    <row r="250" spans="1:6" x14ac:dyDescent="0.25">
      <c r="A250" s="1"/>
      <c r="B250" s="1"/>
      <c r="C250" s="1"/>
      <c r="D250" s="1"/>
      <c r="E250" s="1"/>
      <c r="F250" s="1"/>
    </row>
    <row r="252" spans="1:6" x14ac:dyDescent="0.25">
      <c r="A252" t="s">
        <v>75</v>
      </c>
    </row>
    <row r="254" spans="1:6" x14ac:dyDescent="0.25">
      <c r="A254" s="2" t="s">
        <v>1</v>
      </c>
      <c r="B254" s="2" t="s">
        <v>9</v>
      </c>
      <c r="C254" s="2" t="s">
        <v>15</v>
      </c>
      <c r="D254" s="2" t="s">
        <v>16</v>
      </c>
      <c r="E254" s="2" t="s">
        <v>17</v>
      </c>
      <c r="F254" s="2" t="s">
        <v>12</v>
      </c>
    </row>
    <row r="255" spans="1:6" x14ac:dyDescent="0.25">
      <c r="A255" s="3" t="s">
        <v>19</v>
      </c>
      <c r="B255" s="1">
        <v>30</v>
      </c>
      <c r="C255" s="1">
        <v>15</v>
      </c>
      <c r="D255" s="1">
        <f>C255*B255</f>
        <v>450</v>
      </c>
      <c r="E255" s="1">
        <f>C255*C255*B255</f>
        <v>6750</v>
      </c>
      <c r="F255" s="1"/>
    </row>
    <row r="256" spans="1:6" x14ac:dyDescent="0.25">
      <c r="A256" s="1" t="s">
        <v>20</v>
      </c>
      <c r="B256" s="1">
        <v>27</v>
      </c>
      <c r="C256" s="1">
        <v>25</v>
      </c>
      <c r="D256" s="1">
        <f>C256*B256</f>
        <v>675</v>
      </c>
      <c r="E256" s="1">
        <f t="shared" ref="E256:E259" si="12">C256*C256*B256</f>
        <v>16875</v>
      </c>
      <c r="F256" s="1">
        <f>E263-D263</f>
        <v>140.7372400756143</v>
      </c>
    </row>
    <row r="257" spans="1:6" x14ac:dyDescent="0.25">
      <c r="A257" s="5" t="s">
        <v>21</v>
      </c>
      <c r="B257" s="1">
        <v>14</v>
      </c>
      <c r="C257" s="1">
        <v>35</v>
      </c>
      <c r="D257" s="1">
        <f t="shared" ref="D257:D259" si="13">C257*B257</f>
        <v>490</v>
      </c>
      <c r="E257" s="1">
        <f t="shared" si="12"/>
        <v>17150</v>
      </c>
      <c r="F257" s="1">
        <f>SQRT(F256)</f>
        <v>11.863272738819347</v>
      </c>
    </row>
    <row r="258" spans="1:6" x14ac:dyDescent="0.25">
      <c r="A258" s="1" t="s">
        <v>23</v>
      </c>
      <c r="B258" s="1">
        <v>19</v>
      </c>
      <c r="C258" s="1">
        <v>45</v>
      </c>
      <c r="D258" s="1">
        <f t="shared" si="13"/>
        <v>855</v>
      </c>
      <c r="E258" s="1">
        <f t="shared" si="12"/>
        <v>38475</v>
      </c>
      <c r="F258" s="1">
        <f>F257*11</f>
        <v>130.49600012701282</v>
      </c>
    </row>
    <row r="259" spans="1:6" x14ac:dyDescent="0.25">
      <c r="A259" s="1" t="s">
        <v>22</v>
      </c>
      <c r="B259" s="1">
        <v>2</v>
      </c>
      <c r="C259" s="1">
        <v>55</v>
      </c>
      <c r="D259" s="1">
        <f t="shared" si="13"/>
        <v>110</v>
      </c>
      <c r="E259" s="1">
        <f t="shared" si="12"/>
        <v>6050</v>
      </c>
      <c r="F259" s="1"/>
    </row>
    <row r="260" spans="1:6" x14ac:dyDescent="0.25">
      <c r="A260" s="1"/>
      <c r="B260" s="1"/>
      <c r="C260" s="1"/>
      <c r="D260" s="1"/>
      <c r="E260" s="1"/>
      <c r="F260" s="1"/>
    </row>
    <row r="261" spans="1:6" x14ac:dyDescent="0.25">
      <c r="A261" s="1" t="s">
        <v>4</v>
      </c>
      <c r="B261" s="1">
        <f>SUM(B255:B259)</f>
        <v>92</v>
      </c>
      <c r="C261" s="1"/>
      <c r="D261" s="1">
        <f>SUM(D255:D259)</f>
        <v>2580</v>
      </c>
      <c r="E261" s="1">
        <f>SUM(E255:E259)</f>
        <v>85300</v>
      </c>
      <c r="F261" s="1"/>
    </row>
    <row r="262" spans="1:6" x14ac:dyDescent="0.25">
      <c r="A262" s="1"/>
      <c r="B262" s="1"/>
      <c r="C262" s="1"/>
      <c r="D262" s="1"/>
      <c r="E262" s="1"/>
      <c r="F262" s="1"/>
    </row>
    <row r="263" spans="1:6" x14ac:dyDescent="0.25">
      <c r="A263" s="1"/>
      <c r="B263" s="1"/>
      <c r="C263" s="1"/>
      <c r="D263" s="1">
        <f>D264*D264</f>
        <v>786.43667296786396</v>
      </c>
      <c r="E263" s="1">
        <f>E261/B261</f>
        <v>927.17391304347825</v>
      </c>
      <c r="F263" s="1"/>
    </row>
    <row r="264" spans="1:6" x14ac:dyDescent="0.25">
      <c r="A264" s="1"/>
      <c r="B264" s="1"/>
      <c r="C264" s="1"/>
      <c r="D264" s="1">
        <f>D261/B261</f>
        <v>28.043478260869566</v>
      </c>
      <c r="E264" s="1"/>
      <c r="F264" s="1"/>
    </row>
    <row r="267" spans="1:6" x14ac:dyDescent="0.25">
      <c r="A267" t="s">
        <v>76</v>
      </c>
    </row>
    <row r="269" spans="1:6" x14ac:dyDescent="0.25">
      <c r="A269" s="1"/>
      <c r="B269" s="1" t="s">
        <v>8</v>
      </c>
      <c r="C269" s="1"/>
      <c r="D269" s="1"/>
      <c r="E269" s="1"/>
    </row>
    <row r="270" spans="1:6" x14ac:dyDescent="0.25">
      <c r="A270" s="2" t="s">
        <v>1</v>
      </c>
      <c r="B270" s="2" t="s">
        <v>9</v>
      </c>
      <c r="C270" s="2" t="s">
        <v>10</v>
      </c>
      <c r="D270" s="2" t="s">
        <v>11</v>
      </c>
      <c r="E270" s="2" t="s">
        <v>12</v>
      </c>
    </row>
    <row r="271" spans="1:6" x14ac:dyDescent="0.25">
      <c r="A271" s="1">
        <v>3</v>
      </c>
      <c r="B271" s="1">
        <v>1</v>
      </c>
      <c r="C271" s="1">
        <f>A271*B271</f>
        <v>3</v>
      </c>
      <c r="D271" s="1">
        <f>A271*A271*B271</f>
        <v>9</v>
      </c>
      <c r="E271" s="1"/>
    </row>
    <row r="272" spans="1:6" x14ac:dyDescent="0.25">
      <c r="A272" s="1">
        <v>9</v>
      </c>
      <c r="B272" s="1">
        <v>3</v>
      </c>
      <c r="C272" s="1">
        <f t="shared" ref="C272:C276" si="14">A272*B272</f>
        <v>27</v>
      </c>
      <c r="D272" s="1">
        <f t="shared" ref="D272:D276" si="15">A272*A272*B272</f>
        <v>243</v>
      </c>
      <c r="E272" s="1">
        <f>D280-C280</f>
        <v>13.039999999999992</v>
      </c>
    </row>
    <row r="273" spans="1:6" x14ac:dyDescent="0.25">
      <c r="A273" s="1">
        <v>12</v>
      </c>
      <c r="B273" s="1">
        <v>4</v>
      </c>
      <c r="C273" s="1">
        <f t="shared" si="14"/>
        <v>48</v>
      </c>
      <c r="D273" s="1">
        <f t="shared" si="15"/>
        <v>576</v>
      </c>
      <c r="E273" s="1">
        <f>SQRT(E272)</f>
        <v>3.6110940170535564</v>
      </c>
    </row>
    <row r="274" spans="1:6" x14ac:dyDescent="0.25">
      <c r="A274" s="1">
        <v>14</v>
      </c>
      <c r="B274" s="1">
        <v>1</v>
      </c>
      <c r="C274" s="1">
        <f t="shared" si="14"/>
        <v>14</v>
      </c>
      <c r="D274" s="1">
        <f t="shared" si="15"/>
        <v>196</v>
      </c>
      <c r="E274" s="1"/>
    </row>
    <row r="275" spans="1:6" x14ac:dyDescent="0.25">
      <c r="A275" s="1">
        <v>15</v>
      </c>
      <c r="B275" s="1">
        <v>4</v>
      </c>
      <c r="C275" s="1">
        <f t="shared" si="14"/>
        <v>60</v>
      </c>
      <c r="D275" s="1">
        <f t="shared" si="15"/>
        <v>900</v>
      </c>
      <c r="E275" s="1"/>
    </row>
    <row r="276" spans="1:6" x14ac:dyDescent="0.25">
      <c r="A276" s="1">
        <v>17</v>
      </c>
      <c r="B276" s="1">
        <v>2</v>
      </c>
      <c r="C276" s="1">
        <f t="shared" si="14"/>
        <v>34</v>
      </c>
      <c r="D276" s="1">
        <f t="shared" si="15"/>
        <v>578</v>
      </c>
      <c r="E276" s="1"/>
    </row>
    <row r="277" spans="1:6" x14ac:dyDescent="0.25">
      <c r="A277" s="1"/>
      <c r="B277" s="1"/>
      <c r="C277" s="1"/>
      <c r="D277" s="1"/>
      <c r="E277" s="1"/>
    </row>
    <row r="278" spans="1:6" x14ac:dyDescent="0.25">
      <c r="A278" s="1" t="s">
        <v>4</v>
      </c>
      <c r="B278" s="1">
        <f>SUM(B271:B276)</f>
        <v>15</v>
      </c>
      <c r="C278" s="1">
        <f>SUM(C271:C276)</f>
        <v>186</v>
      </c>
      <c r="D278" s="1">
        <f>SUM(D271:D276)</f>
        <v>2502</v>
      </c>
      <c r="E278" s="1"/>
    </row>
    <row r="279" spans="1:6" x14ac:dyDescent="0.25">
      <c r="A279" s="1"/>
      <c r="B279" s="1"/>
      <c r="C279" s="1"/>
      <c r="D279" s="1"/>
      <c r="E279" s="1"/>
    </row>
    <row r="280" spans="1:6" x14ac:dyDescent="0.25">
      <c r="A280" s="1"/>
      <c r="B280" s="1"/>
      <c r="C280" s="1">
        <f>C281*C281</f>
        <v>153.76000000000002</v>
      </c>
      <c r="D280" s="1">
        <f>D278/B278</f>
        <v>166.8</v>
      </c>
      <c r="E280" s="1"/>
    </row>
    <row r="281" spans="1:6" x14ac:dyDescent="0.25">
      <c r="A281" s="1"/>
      <c r="B281" s="1"/>
      <c r="C281" s="1">
        <f>C278/B278</f>
        <v>12.4</v>
      </c>
      <c r="D281" s="1"/>
      <c r="E281" s="1"/>
    </row>
    <row r="284" spans="1:6" x14ac:dyDescent="0.25">
      <c r="A284" t="s">
        <v>77</v>
      </c>
    </row>
    <row r="286" spans="1:6" x14ac:dyDescent="0.25">
      <c r="A286" s="2" t="s">
        <v>1</v>
      </c>
      <c r="B286" s="2" t="s">
        <v>9</v>
      </c>
      <c r="C286" s="2" t="s">
        <v>15</v>
      </c>
      <c r="D286" s="2" t="s">
        <v>16</v>
      </c>
      <c r="E286" s="2" t="s">
        <v>17</v>
      </c>
      <c r="F286" s="2" t="s">
        <v>12</v>
      </c>
    </row>
    <row r="287" spans="1:6" x14ac:dyDescent="0.25">
      <c r="A287" s="1" t="s">
        <v>78</v>
      </c>
      <c r="B287" s="1">
        <v>2</v>
      </c>
      <c r="C287" s="1">
        <v>1.5</v>
      </c>
      <c r="D287" s="1">
        <f>B287*C287</f>
        <v>3</v>
      </c>
      <c r="E287" s="1">
        <f>C287*C287*B287</f>
        <v>4.5</v>
      </c>
      <c r="F287" s="1"/>
    </row>
    <row r="288" spans="1:6" x14ac:dyDescent="0.25">
      <c r="A288" s="1" t="s">
        <v>79</v>
      </c>
      <c r="B288" s="1">
        <v>3</v>
      </c>
      <c r="C288" s="1">
        <v>5.5</v>
      </c>
      <c r="D288" s="1">
        <f t="shared" ref="D288:D291" si="16">B288*C288</f>
        <v>16.5</v>
      </c>
      <c r="E288" s="1">
        <f t="shared" ref="E288:E291" si="17">C288*C288*B288</f>
        <v>90.75</v>
      </c>
      <c r="F288" s="1">
        <f>E295-D295</f>
        <v>19.555555555555557</v>
      </c>
    </row>
    <row r="289" spans="1:6" x14ac:dyDescent="0.25">
      <c r="A289" s="5" t="s">
        <v>80</v>
      </c>
      <c r="B289" s="1">
        <v>8</v>
      </c>
      <c r="C289" s="1">
        <v>9.5</v>
      </c>
      <c r="D289" s="1">
        <f t="shared" si="16"/>
        <v>76</v>
      </c>
      <c r="E289" s="1">
        <f t="shared" si="17"/>
        <v>722</v>
      </c>
      <c r="F289" s="1">
        <f>SQRT(F288)</f>
        <v>4.4221663871405337</v>
      </c>
    </row>
    <row r="290" spans="1:6" x14ac:dyDescent="0.25">
      <c r="A290" s="3" t="s">
        <v>81</v>
      </c>
      <c r="B290" s="1">
        <v>3</v>
      </c>
      <c r="C290" s="1">
        <v>13.5</v>
      </c>
      <c r="D290" s="1">
        <f t="shared" si="16"/>
        <v>40.5</v>
      </c>
      <c r="E290" s="1">
        <f t="shared" si="17"/>
        <v>546.75</v>
      </c>
      <c r="F290" s="1">
        <f>F289*4</f>
        <v>17.688665548562135</v>
      </c>
    </row>
    <row r="291" spans="1:6" x14ac:dyDescent="0.25">
      <c r="A291" s="1" t="s">
        <v>82</v>
      </c>
      <c r="B291" s="1">
        <v>2</v>
      </c>
      <c r="C291" s="1">
        <v>17.5</v>
      </c>
      <c r="D291" s="1">
        <f t="shared" si="16"/>
        <v>35</v>
      </c>
      <c r="E291" s="1">
        <f t="shared" si="17"/>
        <v>612.5</v>
      </c>
      <c r="F291" s="1"/>
    </row>
    <row r="292" spans="1:6" x14ac:dyDescent="0.25">
      <c r="A292" s="1"/>
      <c r="B292" s="1"/>
      <c r="C292" s="1"/>
      <c r="D292" s="1"/>
      <c r="E292" s="1"/>
      <c r="F292" s="1"/>
    </row>
    <row r="293" spans="1:6" x14ac:dyDescent="0.25">
      <c r="A293" s="1" t="s">
        <v>4</v>
      </c>
      <c r="B293" s="1">
        <f>SUM(B287:B291)</f>
        <v>18</v>
      </c>
      <c r="C293" s="1"/>
      <c r="D293" s="1">
        <f>SUM(D287:D291)</f>
        <v>171</v>
      </c>
      <c r="E293" s="1">
        <f>SUM(E287:E291)</f>
        <v>1976.5</v>
      </c>
      <c r="F293" s="1"/>
    </row>
    <row r="294" spans="1:6" x14ac:dyDescent="0.25">
      <c r="A294" s="1"/>
      <c r="B294" s="1"/>
      <c r="C294" s="1"/>
      <c r="D294" s="1"/>
      <c r="E294" s="1"/>
      <c r="F294" s="1"/>
    </row>
    <row r="295" spans="1:6" x14ac:dyDescent="0.25">
      <c r="A295" s="1"/>
      <c r="B295" s="1"/>
      <c r="C295" s="1"/>
      <c r="D295" s="1">
        <f>D296*D296</f>
        <v>90.25</v>
      </c>
      <c r="E295" s="1">
        <f>E293/B293</f>
        <v>109.80555555555556</v>
      </c>
      <c r="F295" s="1"/>
    </row>
    <row r="296" spans="1:6" x14ac:dyDescent="0.25">
      <c r="A296" s="1"/>
      <c r="B296" s="1"/>
      <c r="C296" s="1"/>
      <c r="D296" s="1">
        <f>D293/B293</f>
        <v>9.5</v>
      </c>
      <c r="E296" s="1"/>
      <c r="F296" s="1"/>
    </row>
    <row r="298" spans="1:6" x14ac:dyDescent="0.25">
      <c r="A298" t="s">
        <v>83</v>
      </c>
    </row>
    <row r="300" spans="1:6" x14ac:dyDescent="0.25">
      <c r="A300" s="2" t="s">
        <v>1</v>
      </c>
      <c r="B300" s="2" t="s">
        <v>9</v>
      </c>
      <c r="C300" s="2" t="s">
        <v>15</v>
      </c>
      <c r="D300" s="2" t="s">
        <v>16</v>
      </c>
      <c r="E300" s="2" t="s">
        <v>17</v>
      </c>
      <c r="F300" s="2" t="s">
        <v>12</v>
      </c>
    </row>
    <row r="301" spans="1:6" x14ac:dyDescent="0.25">
      <c r="A301" s="1" t="s">
        <v>84</v>
      </c>
      <c r="B301" s="1">
        <v>12</v>
      </c>
      <c r="C301" s="1">
        <v>2</v>
      </c>
      <c r="D301" s="1">
        <f>B301*C301</f>
        <v>24</v>
      </c>
      <c r="E301" s="1">
        <f>B301*C301*C301</f>
        <v>48</v>
      </c>
      <c r="F301" s="1"/>
    </row>
    <row r="302" spans="1:6" x14ac:dyDescent="0.25">
      <c r="A302" s="1" t="s">
        <v>85</v>
      </c>
      <c r="B302" s="1">
        <v>22</v>
      </c>
      <c r="C302" s="1">
        <v>4</v>
      </c>
      <c r="D302" s="1">
        <f t="shared" ref="D302:D304" si="18">B302*C302</f>
        <v>88</v>
      </c>
      <c r="E302" s="1">
        <f t="shared" ref="E302:E304" si="19">B302*C302*C302</f>
        <v>352</v>
      </c>
      <c r="F302" s="1">
        <f>E309-D308</f>
        <v>3.994374999999998</v>
      </c>
    </row>
    <row r="303" spans="1:6" x14ac:dyDescent="0.25">
      <c r="A303" s="1" t="s">
        <v>86</v>
      </c>
      <c r="B303" s="1">
        <v>27</v>
      </c>
      <c r="C303" s="1">
        <v>6</v>
      </c>
      <c r="D303" s="1">
        <f t="shared" si="18"/>
        <v>162</v>
      </c>
      <c r="E303" s="1">
        <f t="shared" si="19"/>
        <v>972</v>
      </c>
      <c r="F303" s="1">
        <f>SQRT(F302)</f>
        <v>1.9985932552673138</v>
      </c>
    </row>
    <row r="304" spans="1:6" x14ac:dyDescent="0.25">
      <c r="A304" s="1" t="s">
        <v>87</v>
      </c>
      <c r="B304" s="1">
        <v>19</v>
      </c>
      <c r="C304" s="1">
        <v>8</v>
      </c>
      <c r="D304" s="1">
        <f t="shared" si="18"/>
        <v>152</v>
      </c>
      <c r="E304" s="1">
        <f t="shared" si="19"/>
        <v>1216</v>
      </c>
      <c r="F304" s="1">
        <f>F303*4</f>
        <v>7.9943730210692552</v>
      </c>
    </row>
    <row r="305" spans="1:6" x14ac:dyDescent="0.25">
      <c r="A305" s="1"/>
      <c r="B305" s="1"/>
      <c r="C305" s="1"/>
      <c r="D305" s="1"/>
      <c r="E305" s="1"/>
      <c r="F305" s="1"/>
    </row>
    <row r="306" spans="1:6" x14ac:dyDescent="0.25">
      <c r="A306" s="1" t="s">
        <v>4</v>
      </c>
      <c r="B306" s="1">
        <f>SUM(B301:B304)</f>
        <v>80</v>
      </c>
      <c r="C306" s="1"/>
      <c r="D306" s="1"/>
      <c r="E306" s="1"/>
      <c r="F306" s="1"/>
    </row>
    <row r="307" spans="1:6" x14ac:dyDescent="0.25">
      <c r="A307" s="1"/>
      <c r="B307" s="1"/>
      <c r="C307" s="1"/>
      <c r="D307" s="1">
        <f>SUM(D301:D304)</f>
        <v>426</v>
      </c>
      <c r="E307" s="1">
        <f>SUM(E301:E304)</f>
        <v>2588</v>
      </c>
      <c r="F307" s="1"/>
    </row>
    <row r="308" spans="1:6" x14ac:dyDescent="0.25">
      <c r="A308" s="1"/>
      <c r="B308" s="1"/>
      <c r="C308" s="1"/>
      <c r="D308" s="1">
        <f>D309*D309</f>
        <v>28.355625000000003</v>
      </c>
      <c r="E308" s="1"/>
      <c r="F308" s="1"/>
    </row>
    <row r="309" spans="1:6" x14ac:dyDescent="0.25">
      <c r="A309" s="1"/>
      <c r="B309" s="1"/>
      <c r="C309" s="1"/>
      <c r="D309" s="1">
        <f>D307/B306</f>
        <v>5.3250000000000002</v>
      </c>
      <c r="E309" s="1">
        <f>E307/B306</f>
        <v>32.35</v>
      </c>
      <c r="F309" s="1"/>
    </row>
    <row r="311" spans="1:6" x14ac:dyDescent="0.25">
      <c r="A311" t="s">
        <v>88</v>
      </c>
    </row>
    <row r="313" spans="1:6" x14ac:dyDescent="0.25">
      <c r="A313" s="2" t="s">
        <v>1</v>
      </c>
      <c r="B313" s="2" t="s">
        <v>9</v>
      </c>
      <c r="C313" s="2" t="s">
        <v>15</v>
      </c>
      <c r="D313" s="2" t="s">
        <v>16</v>
      </c>
      <c r="E313" s="2" t="s">
        <v>17</v>
      </c>
      <c r="F313" s="2" t="s">
        <v>12</v>
      </c>
    </row>
    <row r="314" spans="1:6" x14ac:dyDescent="0.25">
      <c r="A314" s="1" t="s">
        <v>18</v>
      </c>
      <c r="B314" s="1">
        <v>7</v>
      </c>
      <c r="C314" s="1">
        <v>5</v>
      </c>
      <c r="D314" s="1">
        <f>B314*C314</f>
        <v>35</v>
      </c>
      <c r="E314" s="1">
        <f>B314*C314*C314</f>
        <v>175</v>
      </c>
      <c r="F314" s="1"/>
    </row>
    <row r="315" spans="1:6" x14ac:dyDescent="0.25">
      <c r="A315" s="1" t="s">
        <v>19</v>
      </c>
      <c r="B315" s="1">
        <v>5</v>
      </c>
      <c r="C315" s="1">
        <v>15</v>
      </c>
      <c r="D315" s="1">
        <f t="shared" ref="D315:D319" si="20">B315*C315</f>
        <v>75</v>
      </c>
      <c r="E315" s="1">
        <f t="shared" ref="E315:E319" si="21">B315*C315*C315</f>
        <v>1125</v>
      </c>
      <c r="F315" s="1">
        <f>E324-D323</f>
        <v>223.4375</v>
      </c>
    </row>
    <row r="316" spans="1:6" x14ac:dyDescent="0.25">
      <c r="A316" s="1" t="s">
        <v>20</v>
      </c>
      <c r="B316" s="1">
        <v>6</v>
      </c>
      <c r="C316" s="1">
        <v>25</v>
      </c>
      <c r="D316" s="1">
        <f t="shared" si="20"/>
        <v>150</v>
      </c>
      <c r="E316" s="1">
        <f t="shared" si="21"/>
        <v>3750</v>
      </c>
      <c r="F316" s="1">
        <f>SQRT(F315)</f>
        <v>14.947825928876748</v>
      </c>
    </row>
    <row r="317" spans="1:6" x14ac:dyDescent="0.25">
      <c r="A317" s="1" t="s">
        <v>21</v>
      </c>
      <c r="B317" s="1">
        <v>12</v>
      </c>
      <c r="C317" s="1">
        <v>35</v>
      </c>
      <c r="D317" s="1">
        <f t="shared" si="20"/>
        <v>420</v>
      </c>
      <c r="E317" s="1">
        <f t="shared" si="21"/>
        <v>14700</v>
      </c>
      <c r="F317" s="1">
        <f>F316*6</f>
        <v>89.686955573260491</v>
      </c>
    </row>
    <row r="318" spans="1:6" x14ac:dyDescent="0.25">
      <c r="A318" s="1" t="s">
        <v>23</v>
      </c>
      <c r="B318" s="1">
        <v>8</v>
      </c>
      <c r="C318" s="1">
        <v>45</v>
      </c>
      <c r="D318" s="1">
        <f t="shared" si="20"/>
        <v>360</v>
      </c>
      <c r="E318" s="1">
        <f t="shared" si="21"/>
        <v>16200</v>
      </c>
      <c r="F318" s="1"/>
    </row>
    <row r="319" spans="1:6" x14ac:dyDescent="0.25">
      <c r="A319" s="1" t="s">
        <v>22</v>
      </c>
      <c r="B319" s="1">
        <v>2</v>
      </c>
      <c r="C319" s="1">
        <v>55</v>
      </c>
      <c r="D319" s="1">
        <f t="shared" si="20"/>
        <v>110</v>
      </c>
      <c r="E319" s="1">
        <f t="shared" si="21"/>
        <v>6050</v>
      </c>
      <c r="F319" s="1"/>
    </row>
    <row r="320" spans="1:6" x14ac:dyDescent="0.25">
      <c r="A320" s="1"/>
      <c r="B320" s="1"/>
      <c r="C320" s="1"/>
      <c r="D320" s="1"/>
      <c r="E320" s="1"/>
      <c r="F320" s="1"/>
    </row>
    <row r="321" spans="1:6" x14ac:dyDescent="0.25">
      <c r="A321" s="1"/>
      <c r="B321" s="1"/>
      <c r="C321" s="1"/>
      <c r="D321" s="1"/>
      <c r="E321" s="1"/>
      <c r="F321" s="1"/>
    </row>
    <row r="322" spans="1:6" x14ac:dyDescent="0.25">
      <c r="A322" s="1" t="s">
        <v>4</v>
      </c>
      <c r="B322" s="1">
        <f>SUM(B314:B319)</f>
        <v>40</v>
      </c>
      <c r="C322" s="1"/>
      <c r="D322" s="1">
        <f>SUM(D314:D319)</f>
        <v>1150</v>
      </c>
      <c r="E322" s="1">
        <f>SUM(E314:E319)</f>
        <v>42000</v>
      </c>
      <c r="F322" s="1"/>
    </row>
    <row r="323" spans="1:6" x14ac:dyDescent="0.25">
      <c r="A323" s="1"/>
      <c r="B323" s="1"/>
      <c r="C323" s="1"/>
      <c r="D323" s="1">
        <f>D324*D324</f>
        <v>826.5625</v>
      </c>
      <c r="E323" s="1"/>
      <c r="F323" s="1"/>
    </row>
    <row r="324" spans="1:6" x14ac:dyDescent="0.25">
      <c r="A324" s="1"/>
      <c r="B324" s="1"/>
      <c r="C324" s="1"/>
      <c r="D324" s="1">
        <f>D322/B322</f>
        <v>28.75</v>
      </c>
      <c r="E324" s="1">
        <f>E322/B322</f>
        <v>1050</v>
      </c>
      <c r="F324" s="1"/>
    </row>
    <row r="327" spans="1:6" x14ac:dyDescent="0.25">
      <c r="A327" t="s">
        <v>89</v>
      </c>
    </row>
    <row r="329" spans="1:6" x14ac:dyDescent="0.25">
      <c r="A329" s="2" t="s">
        <v>1</v>
      </c>
      <c r="B329" s="2" t="s">
        <v>9</v>
      </c>
      <c r="C329" s="2" t="s">
        <v>15</v>
      </c>
      <c r="D329" s="2" t="s">
        <v>16</v>
      </c>
      <c r="E329" s="2" t="s">
        <v>17</v>
      </c>
      <c r="F329" s="2" t="s">
        <v>12</v>
      </c>
    </row>
    <row r="330" spans="1:6" x14ac:dyDescent="0.25">
      <c r="A330" s="1" t="s">
        <v>90</v>
      </c>
      <c r="B330" s="1">
        <v>6</v>
      </c>
      <c r="C330" s="1">
        <v>30</v>
      </c>
      <c r="D330" s="1">
        <f>B330*C330</f>
        <v>180</v>
      </c>
      <c r="E330" s="1">
        <f>B330*C330*C330</f>
        <v>5400</v>
      </c>
      <c r="F330" s="1"/>
    </row>
    <row r="331" spans="1:6" x14ac:dyDescent="0.25">
      <c r="A331" s="1" t="s">
        <v>91</v>
      </c>
      <c r="B331" s="1">
        <v>10</v>
      </c>
      <c r="C331" s="1">
        <v>40</v>
      </c>
      <c r="D331" s="1">
        <f t="shared" ref="D331:D334" si="22">B331*C331</f>
        <v>400</v>
      </c>
      <c r="E331" s="1">
        <f t="shared" ref="E331:E334" si="23">B331*C331*C331</f>
        <v>16000</v>
      </c>
      <c r="F331" s="1">
        <f>E338-D337</f>
        <v>154.75</v>
      </c>
    </row>
    <row r="332" spans="1:6" x14ac:dyDescent="0.25">
      <c r="A332" s="1" t="s">
        <v>92</v>
      </c>
      <c r="B332" s="1">
        <v>8</v>
      </c>
      <c r="C332" s="1">
        <v>50</v>
      </c>
      <c r="D332" s="1">
        <f t="shared" si="22"/>
        <v>400</v>
      </c>
      <c r="E332" s="1">
        <f t="shared" si="23"/>
        <v>20000</v>
      </c>
      <c r="F332" s="1">
        <f>SQRT(F331)</f>
        <v>12.439855304624729</v>
      </c>
    </row>
    <row r="333" spans="1:6" x14ac:dyDescent="0.25">
      <c r="A333" s="1" t="s">
        <v>93</v>
      </c>
      <c r="B333" s="1">
        <v>12</v>
      </c>
      <c r="C333" s="1">
        <v>60</v>
      </c>
      <c r="D333" s="1">
        <f t="shared" si="22"/>
        <v>720</v>
      </c>
      <c r="E333" s="1">
        <f t="shared" si="23"/>
        <v>43200</v>
      </c>
      <c r="F333" s="1">
        <f>F332*5</f>
        <v>62.199276523123643</v>
      </c>
    </row>
    <row r="334" spans="1:6" x14ac:dyDescent="0.25">
      <c r="A334" s="1" t="s">
        <v>94</v>
      </c>
      <c r="B334" s="1">
        <v>4</v>
      </c>
      <c r="C334" s="1">
        <v>70</v>
      </c>
      <c r="D334" s="1">
        <f t="shared" si="22"/>
        <v>280</v>
      </c>
      <c r="E334" s="1">
        <f t="shared" si="23"/>
        <v>19600</v>
      </c>
      <c r="F334" s="1"/>
    </row>
    <row r="335" spans="1:6" x14ac:dyDescent="0.25">
      <c r="A335" s="1"/>
      <c r="B335" s="1"/>
      <c r="C335" s="1"/>
      <c r="D335" s="1"/>
      <c r="E335" s="1"/>
      <c r="F335" s="1"/>
    </row>
    <row r="336" spans="1:6" x14ac:dyDescent="0.25">
      <c r="A336" s="1" t="s">
        <v>95</v>
      </c>
      <c r="B336" s="1">
        <f>SUM(B330:B334)</f>
        <v>40</v>
      </c>
      <c r="C336" s="1"/>
      <c r="D336" s="1">
        <f>SUM(D330:D334)</f>
        <v>1980</v>
      </c>
      <c r="E336" s="1">
        <f>SUM(E330:E334)</f>
        <v>104200</v>
      </c>
      <c r="F336" s="1"/>
    </row>
    <row r="337" spans="1:6" x14ac:dyDescent="0.25">
      <c r="A337" s="1"/>
      <c r="B337" s="1"/>
      <c r="C337" s="1"/>
      <c r="D337" s="1">
        <f>D338*D338</f>
        <v>2450.25</v>
      </c>
      <c r="E337" s="1"/>
      <c r="F337" s="1"/>
    </row>
    <row r="338" spans="1:6" x14ac:dyDescent="0.25">
      <c r="A338" s="1"/>
      <c r="B338" s="1"/>
      <c r="C338" s="1"/>
      <c r="D338" s="1">
        <f>D336/B336</f>
        <v>49.5</v>
      </c>
      <c r="E338" s="1">
        <f>E336/B336</f>
        <v>2605</v>
      </c>
      <c r="F338" s="1"/>
    </row>
    <row r="340" spans="1:6" x14ac:dyDescent="0.25">
      <c r="A340" t="s">
        <v>96</v>
      </c>
    </row>
    <row r="342" spans="1:6" x14ac:dyDescent="0.25">
      <c r="A342" s="2" t="s">
        <v>1</v>
      </c>
      <c r="B342" s="2" t="s">
        <v>9</v>
      </c>
      <c r="C342" s="2" t="s">
        <v>15</v>
      </c>
      <c r="D342" s="2" t="s">
        <v>16</v>
      </c>
      <c r="E342" s="2" t="s">
        <v>17</v>
      </c>
      <c r="F342" s="2" t="s">
        <v>12</v>
      </c>
    </row>
    <row r="343" spans="1:6" x14ac:dyDescent="0.25">
      <c r="A343" s="1" t="s">
        <v>97</v>
      </c>
      <c r="B343" s="1">
        <v>6</v>
      </c>
      <c r="C343" s="1">
        <v>50</v>
      </c>
      <c r="D343" s="1">
        <f>B343*C343</f>
        <v>300</v>
      </c>
      <c r="E343" s="1">
        <f>B343*C343*C343</f>
        <v>15000</v>
      </c>
      <c r="F343" s="1"/>
    </row>
    <row r="344" spans="1:6" x14ac:dyDescent="0.25">
      <c r="A344" s="1" t="s">
        <v>98</v>
      </c>
      <c r="B344" s="1">
        <v>9</v>
      </c>
      <c r="C344" s="1">
        <v>150</v>
      </c>
      <c r="D344" s="1">
        <f t="shared" ref="D344:D347" si="24">B344*C344</f>
        <v>1350</v>
      </c>
      <c r="E344" s="1">
        <f t="shared" ref="E344:E347" si="25">B344*C344*C344</f>
        <v>202500</v>
      </c>
      <c r="F344" s="1">
        <f>E352-D351</f>
        <v>15204</v>
      </c>
    </row>
    <row r="345" spans="1:6" x14ac:dyDescent="0.25">
      <c r="A345" s="1" t="s">
        <v>99</v>
      </c>
      <c r="B345" s="1">
        <v>15</v>
      </c>
      <c r="C345" s="1">
        <v>250</v>
      </c>
      <c r="D345" s="1">
        <f t="shared" si="24"/>
        <v>3750</v>
      </c>
      <c r="E345" s="1">
        <f t="shared" si="25"/>
        <v>937500</v>
      </c>
      <c r="F345" s="1">
        <f>SQRT(F344)</f>
        <v>123.30450113438681</v>
      </c>
    </row>
    <row r="346" spans="1:6" x14ac:dyDescent="0.25">
      <c r="A346" s="1" t="s">
        <v>100</v>
      </c>
      <c r="B346" s="1">
        <v>12</v>
      </c>
      <c r="C346" s="1">
        <v>350</v>
      </c>
      <c r="D346" s="1">
        <f t="shared" si="24"/>
        <v>4200</v>
      </c>
      <c r="E346" s="1">
        <f t="shared" si="25"/>
        <v>1470000</v>
      </c>
      <c r="F346" s="1">
        <f>F345*5</f>
        <v>616.52250567193403</v>
      </c>
    </row>
    <row r="347" spans="1:6" x14ac:dyDescent="0.25">
      <c r="A347" s="1" t="s">
        <v>101</v>
      </c>
      <c r="B347" s="1">
        <v>8</v>
      </c>
      <c r="C347" s="1">
        <v>450</v>
      </c>
      <c r="D347" s="1">
        <f t="shared" si="24"/>
        <v>3600</v>
      </c>
      <c r="E347" s="1">
        <f t="shared" si="25"/>
        <v>1620000</v>
      </c>
      <c r="F347" s="1"/>
    </row>
    <row r="348" spans="1:6" x14ac:dyDescent="0.25">
      <c r="A348" s="1"/>
      <c r="B348" s="1"/>
      <c r="C348" s="1"/>
      <c r="D348" s="1"/>
      <c r="E348" s="1"/>
      <c r="F348" s="1"/>
    </row>
    <row r="349" spans="1:6" x14ac:dyDescent="0.25">
      <c r="A349" s="1"/>
      <c r="B349" s="1"/>
      <c r="C349" s="1"/>
      <c r="D349" s="1"/>
      <c r="E349" s="1"/>
      <c r="F349" s="1"/>
    </row>
    <row r="350" spans="1:6" x14ac:dyDescent="0.25">
      <c r="A350" s="1" t="s">
        <v>95</v>
      </c>
      <c r="B350" s="1">
        <f>SUM(B343:B347)</f>
        <v>50</v>
      </c>
      <c r="C350" s="1"/>
      <c r="D350" s="1">
        <f>SUM(D343:D347)</f>
        <v>13200</v>
      </c>
      <c r="E350" s="1">
        <f>SUM(E343:E347)</f>
        <v>4245000</v>
      </c>
      <c r="F350" s="1"/>
    </row>
    <row r="351" spans="1:6" x14ac:dyDescent="0.25">
      <c r="A351" s="1"/>
      <c r="B351" s="1"/>
      <c r="C351" s="1"/>
      <c r="D351" s="1">
        <f>D352*D352</f>
        <v>69696</v>
      </c>
      <c r="E351" s="1"/>
      <c r="F351" s="1"/>
    </row>
    <row r="352" spans="1:6" x14ac:dyDescent="0.25">
      <c r="A352" s="1"/>
      <c r="B352" s="1"/>
      <c r="C352" s="1"/>
      <c r="D352" s="1">
        <f>D350/B350</f>
        <v>264</v>
      </c>
      <c r="E352" s="1">
        <f>E350/B350</f>
        <v>84900</v>
      </c>
      <c r="F352" s="1"/>
    </row>
    <row r="354" spans="1:6" x14ac:dyDescent="0.25">
      <c r="A354" t="s">
        <v>102</v>
      </c>
    </row>
    <row r="356" spans="1:6" x14ac:dyDescent="0.25">
      <c r="A356" s="2" t="s">
        <v>1</v>
      </c>
      <c r="B356" s="2" t="s">
        <v>9</v>
      </c>
      <c r="C356" s="2" t="s">
        <v>15</v>
      </c>
      <c r="D356" s="2" t="s">
        <v>16</v>
      </c>
      <c r="E356" s="2" t="s">
        <v>17</v>
      </c>
      <c r="F356" s="2" t="s">
        <v>12</v>
      </c>
    </row>
    <row r="357" spans="1:6" x14ac:dyDescent="0.25">
      <c r="A357" s="1" t="s">
        <v>103</v>
      </c>
      <c r="B357" s="1">
        <v>8</v>
      </c>
      <c r="C357" s="1">
        <v>87</v>
      </c>
      <c r="D357" s="1">
        <f>B357*C357</f>
        <v>696</v>
      </c>
      <c r="E357" s="1">
        <f>B357*C357*C357</f>
        <v>60552</v>
      </c>
      <c r="F357" s="1"/>
    </row>
    <row r="358" spans="1:6" x14ac:dyDescent="0.25">
      <c r="A358" s="1" t="s">
        <v>104</v>
      </c>
      <c r="B358" s="1">
        <v>10</v>
      </c>
      <c r="C358" s="1">
        <v>93</v>
      </c>
      <c r="D358" s="1">
        <f t="shared" ref="D358:D362" si="26">B358*C358</f>
        <v>930</v>
      </c>
      <c r="E358" s="1">
        <f t="shared" ref="E358:E362" si="27">B358*C358*C358</f>
        <v>86490</v>
      </c>
      <c r="F358" s="1">
        <f>E366-D365</f>
        <v>78.997499999999491</v>
      </c>
    </row>
    <row r="359" spans="1:6" x14ac:dyDescent="0.25">
      <c r="A359" s="1" t="s">
        <v>105</v>
      </c>
      <c r="B359" s="1">
        <v>16</v>
      </c>
      <c r="C359" s="1">
        <v>99</v>
      </c>
      <c r="D359" s="1">
        <f t="shared" si="26"/>
        <v>1584</v>
      </c>
      <c r="E359" s="1">
        <f t="shared" si="27"/>
        <v>156816</v>
      </c>
      <c r="F359" s="1">
        <f>SQRT(F358)</f>
        <v>8.8880537802152997</v>
      </c>
    </row>
    <row r="360" spans="1:6" x14ac:dyDescent="0.25">
      <c r="A360" s="1" t="s">
        <v>106</v>
      </c>
      <c r="B360" s="1">
        <v>23</v>
      </c>
      <c r="C360" s="1">
        <v>105</v>
      </c>
      <c r="D360" s="1">
        <f t="shared" si="26"/>
        <v>2415</v>
      </c>
      <c r="E360" s="1">
        <f t="shared" si="27"/>
        <v>253575</v>
      </c>
      <c r="F360" s="1">
        <f>F359*6</f>
        <v>53.328322681291795</v>
      </c>
    </row>
    <row r="361" spans="1:6" x14ac:dyDescent="0.25">
      <c r="A361" s="1" t="s">
        <v>107</v>
      </c>
      <c r="B361" s="1">
        <v>12</v>
      </c>
      <c r="C361" s="1">
        <v>111</v>
      </c>
      <c r="D361" s="1">
        <f t="shared" si="26"/>
        <v>1332</v>
      </c>
      <c r="E361" s="1">
        <f t="shared" si="27"/>
        <v>147852</v>
      </c>
      <c r="F361" s="1"/>
    </row>
    <row r="362" spans="1:6" x14ac:dyDescent="0.25">
      <c r="A362" s="1" t="s">
        <v>108</v>
      </c>
      <c r="B362" s="1">
        <v>11</v>
      </c>
      <c r="C362" s="1">
        <v>117</v>
      </c>
      <c r="D362" s="1">
        <f t="shared" si="26"/>
        <v>1287</v>
      </c>
      <c r="E362" s="1">
        <f t="shared" si="27"/>
        <v>150579</v>
      </c>
      <c r="F362" s="1"/>
    </row>
    <row r="363" spans="1:6" x14ac:dyDescent="0.25">
      <c r="A363" s="1"/>
      <c r="B363" s="1"/>
      <c r="C363" s="1"/>
      <c r="D363" s="1"/>
      <c r="E363" s="1"/>
      <c r="F363" s="1"/>
    </row>
    <row r="364" spans="1:6" x14ac:dyDescent="0.25">
      <c r="A364" s="1" t="s">
        <v>4</v>
      </c>
      <c r="B364" s="1">
        <f>SUM(B357:B362)</f>
        <v>80</v>
      </c>
      <c r="C364" s="1"/>
      <c r="D364" s="1">
        <f>SUM(D357:D362)</f>
        <v>8244</v>
      </c>
      <c r="E364" s="1">
        <f>SUM(E357:E362)</f>
        <v>855864</v>
      </c>
      <c r="F364" s="1"/>
    </row>
    <row r="365" spans="1:6" x14ac:dyDescent="0.25">
      <c r="A365" s="1"/>
      <c r="B365" s="1"/>
      <c r="C365" s="1"/>
      <c r="D365" s="1">
        <f>D366*D366</f>
        <v>10619.3025</v>
      </c>
      <c r="E365" s="1"/>
      <c r="F365" s="1"/>
    </row>
    <row r="366" spans="1:6" x14ac:dyDescent="0.25">
      <c r="A366" s="1"/>
      <c r="B366" s="1"/>
      <c r="C366" s="1"/>
      <c r="D366" s="1">
        <f>D364/B364</f>
        <v>103.05</v>
      </c>
      <c r="E366" s="1">
        <f>E364/B364</f>
        <v>10698.3</v>
      </c>
      <c r="F366" s="1"/>
    </row>
    <row r="368" spans="1:6" x14ac:dyDescent="0.25">
      <c r="A368" t="s">
        <v>109</v>
      </c>
    </row>
    <row r="370" spans="1:6" x14ac:dyDescent="0.25">
      <c r="A370" s="2" t="s">
        <v>1</v>
      </c>
      <c r="B370" s="2" t="s">
        <v>9</v>
      </c>
      <c r="C370" s="2" t="s">
        <v>15</v>
      </c>
      <c r="D370" s="2" t="s">
        <v>16</v>
      </c>
      <c r="E370" s="2" t="s">
        <v>17</v>
      </c>
      <c r="F370" s="2" t="s">
        <v>12</v>
      </c>
    </row>
    <row r="371" spans="1:6" x14ac:dyDescent="0.25">
      <c r="A371" s="1" t="s">
        <v>18</v>
      </c>
      <c r="B371" s="1">
        <v>20</v>
      </c>
      <c r="C371" s="1">
        <v>5</v>
      </c>
      <c r="D371" s="1">
        <f>B371*C371</f>
        <v>100</v>
      </c>
      <c r="E371" s="1">
        <f>B371*C371*C371</f>
        <v>500</v>
      </c>
      <c r="F371" s="1"/>
    </row>
    <row r="372" spans="1:6" x14ac:dyDescent="0.25">
      <c r="A372" s="1" t="s">
        <v>19</v>
      </c>
      <c r="B372" s="1">
        <v>24</v>
      </c>
      <c r="C372" s="1">
        <v>15</v>
      </c>
      <c r="D372" s="1">
        <f t="shared" ref="D372:D375" si="28">B372*C372</f>
        <v>360</v>
      </c>
      <c r="E372" s="1">
        <f t="shared" ref="E372:E375" si="29">B372*C372*C372</f>
        <v>5400</v>
      </c>
      <c r="F372" s="1">
        <f>E379-D379</f>
        <v>156.40816326530614</v>
      </c>
    </row>
    <row r="373" spans="1:6" x14ac:dyDescent="0.25">
      <c r="A373" s="1" t="s">
        <v>20</v>
      </c>
      <c r="B373" s="1">
        <v>40</v>
      </c>
      <c r="C373" s="1">
        <v>25</v>
      </c>
      <c r="D373" s="1">
        <f t="shared" si="28"/>
        <v>1000</v>
      </c>
      <c r="E373" s="1">
        <f t="shared" si="29"/>
        <v>25000</v>
      </c>
      <c r="F373" s="1">
        <f>SQRT(F372)</f>
        <v>12.506324930422451</v>
      </c>
    </row>
    <row r="374" spans="1:6" x14ac:dyDescent="0.25">
      <c r="A374" s="1" t="s">
        <v>21</v>
      </c>
      <c r="B374" s="1">
        <v>36</v>
      </c>
      <c r="C374" s="1">
        <v>35</v>
      </c>
      <c r="D374" s="1">
        <f t="shared" si="28"/>
        <v>1260</v>
      </c>
      <c r="E374" s="1">
        <f t="shared" si="29"/>
        <v>44100</v>
      </c>
      <c r="F374" s="1">
        <f>F373*5</f>
        <v>62.531624652112257</v>
      </c>
    </row>
    <row r="375" spans="1:6" x14ac:dyDescent="0.25">
      <c r="A375" s="1" t="s">
        <v>23</v>
      </c>
      <c r="B375" s="1">
        <v>20</v>
      </c>
      <c r="C375" s="1">
        <v>45</v>
      </c>
      <c r="D375" s="1">
        <f t="shared" si="28"/>
        <v>900</v>
      </c>
      <c r="E375" s="1">
        <f t="shared" si="29"/>
        <v>40500</v>
      </c>
      <c r="F375" s="1"/>
    </row>
    <row r="376" spans="1:6" x14ac:dyDescent="0.25">
      <c r="A376" s="1"/>
      <c r="B376" s="1"/>
      <c r="C376" s="1"/>
      <c r="D376" s="1"/>
      <c r="E376" s="1"/>
      <c r="F376" s="1"/>
    </row>
    <row r="377" spans="1:6" x14ac:dyDescent="0.25">
      <c r="A377" s="1" t="s">
        <v>4</v>
      </c>
      <c r="B377" s="1">
        <f>SUM(B371:B375)</f>
        <v>140</v>
      </c>
      <c r="C377" s="1"/>
      <c r="D377" s="1">
        <f>SUM(D371:D375)</f>
        <v>3620</v>
      </c>
      <c r="E377" s="1">
        <f>SUM(E371:E375)</f>
        <v>115500</v>
      </c>
      <c r="F377" s="1"/>
    </row>
    <row r="378" spans="1:6" x14ac:dyDescent="0.25">
      <c r="A378" s="1"/>
      <c r="B378" s="1"/>
      <c r="C378" s="1"/>
      <c r="D378" s="1">
        <f>D377/B377</f>
        <v>25.857142857142858</v>
      </c>
      <c r="E378" s="1"/>
      <c r="F378" s="1"/>
    </row>
    <row r="379" spans="1:6" x14ac:dyDescent="0.25">
      <c r="A379" s="1"/>
      <c r="B379" s="1"/>
      <c r="C379" s="1"/>
      <c r="D379" s="1">
        <f>D378*D378</f>
        <v>668.59183673469386</v>
      </c>
      <c r="E379" s="1">
        <f>E377/B377</f>
        <v>825</v>
      </c>
      <c r="F379" s="1"/>
    </row>
    <row r="381" spans="1:6" x14ac:dyDescent="0.25">
      <c r="A381" t="s">
        <v>110</v>
      </c>
    </row>
    <row r="383" spans="1:6" x14ac:dyDescent="0.25">
      <c r="A383" s="2" t="s">
        <v>1</v>
      </c>
      <c r="B383" s="2" t="s">
        <v>9</v>
      </c>
      <c r="C383" s="2" t="s">
        <v>15</v>
      </c>
      <c r="D383" s="2" t="s">
        <v>16</v>
      </c>
      <c r="E383" s="2" t="s">
        <v>17</v>
      </c>
      <c r="F383" s="2" t="s">
        <v>12</v>
      </c>
    </row>
    <row r="384" spans="1:6" x14ac:dyDescent="0.25">
      <c r="A384" s="1" t="s">
        <v>111</v>
      </c>
      <c r="B384" s="1">
        <v>4</v>
      </c>
      <c r="C384" s="1">
        <v>27</v>
      </c>
      <c r="D384" s="1">
        <f>B384*C384</f>
        <v>108</v>
      </c>
      <c r="E384" s="1">
        <f>B384*C384*C384</f>
        <v>2916</v>
      </c>
      <c r="F384" s="1"/>
    </row>
    <row r="385" spans="1:6" x14ac:dyDescent="0.25">
      <c r="A385" s="1" t="s">
        <v>112</v>
      </c>
      <c r="B385" s="1">
        <v>14</v>
      </c>
      <c r="C385" s="1">
        <v>32</v>
      </c>
      <c r="D385" s="1">
        <f t="shared" ref="D385:D390" si="30">B385*C385</f>
        <v>448</v>
      </c>
      <c r="E385" s="1">
        <f t="shared" ref="E385:E390" si="31">B385*C385*C385</f>
        <v>14336</v>
      </c>
      <c r="F385" s="1">
        <f>E394-D394</f>
        <v>52.658163265306257</v>
      </c>
    </row>
    <row r="386" spans="1:6" x14ac:dyDescent="0.25">
      <c r="A386" s="1" t="s">
        <v>113</v>
      </c>
      <c r="B386" s="1">
        <v>22</v>
      </c>
      <c r="C386" s="1">
        <v>37</v>
      </c>
      <c r="D386" s="1">
        <f t="shared" si="30"/>
        <v>814</v>
      </c>
      <c r="E386" s="1">
        <f t="shared" si="31"/>
        <v>30118</v>
      </c>
      <c r="F386" s="1">
        <f>SQRT(F385)</f>
        <v>7.2565944674693137</v>
      </c>
    </row>
    <row r="387" spans="1:6" x14ac:dyDescent="0.25">
      <c r="A387" s="1" t="s">
        <v>114</v>
      </c>
      <c r="B387" s="1">
        <v>16</v>
      </c>
      <c r="C387" s="1">
        <v>42</v>
      </c>
      <c r="D387" s="1">
        <f t="shared" si="30"/>
        <v>672</v>
      </c>
      <c r="E387" s="1">
        <f t="shared" si="31"/>
        <v>28224</v>
      </c>
      <c r="F387" s="1">
        <f>F386*7</f>
        <v>50.796161272285197</v>
      </c>
    </row>
    <row r="388" spans="1:6" x14ac:dyDescent="0.25">
      <c r="A388" s="1" t="s">
        <v>115</v>
      </c>
      <c r="B388" s="1">
        <v>6</v>
      </c>
      <c r="C388" s="1">
        <v>47</v>
      </c>
      <c r="D388" s="1">
        <f t="shared" si="30"/>
        <v>282</v>
      </c>
      <c r="E388" s="1">
        <f t="shared" si="31"/>
        <v>13254</v>
      </c>
      <c r="F388" s="1"/>
    </row>
    <row r="389" spans="1:6" x14ac:dyDescent="0.25">
      <c r="A389" s="1" t="s">
        <v>116</v>
      </c>
      <c r="B389" s="1">
        <v>5</v>
      </c>
      <c r="C389" s="1">
        <v>52</v>
      </c>
      <c r="D389" s="1">
        <f t="shared" si="30"/>
        <v>260</v>
      </c>
      <c r="E389" s="1">
        <f t="shared" si="31"/>
        <v>13520</v>
      </c>
      <c r="F389" s="1"/>
    </row>
    <row r="390" spans="1:6" x14ac:dyDescent="0.25">
      <c r="A390" s="1" t="s">
        <v>117</v>
      </c>
      <c r="B390" s="1">
        <v>3</v>
      </c>
      <c r="C390" s="1">
        <v>57</v>
      </c>
      <c r="D390" s="1">
        <f t="shared" si="30"/>
        <v>171</v>
      </c>
      <c r="E390" s="1">
        <f t="shared" si="31"/>
        <v>9747</v>
      </c>
      <c r="F390" s="1"/>
    </row>
    <row r="391" spans="1:6" x14ac:dyDescent="0.25">
      <c r="A391" s="1"/>
      <c r="B391" s="1"/>
      <c r="C391" s="1"/>
      <c r="D391" s="1"/>
      <c r="E391" s="1"/>
      <c r="F391" s="1"/>
    </row>
    <row r="392" spans="1:6" x14ac:dyDescent="0.25">
      <c r="A392" s="1" t="s">
        <v>4</v>
      </c>
      <c r="B392" s="1">
        <f>SUM(B384:B390)</f>
        <v>70</v>
      </c>
      <c r="C392" s="1"/>
      <c r="D392" s="1">
        <f>SUM(D384:D390)</f>
        <v>2755</v>
      </c>
      <c r="E392" s="1">
        <f>SUM(E384:E390)</f>
        <v>112115</v>
      </c>
      <c r="F392" s="1"/>
    </row>
    <row r="393" spans="1:6" x14ac:dyDescent="0.25">
      <c r="A393" s="1"/>
      <c r="B393" s="1"/>
      <c r="C393" s="1"/>
      <c r="D393" s="1">
        <f>D392/B392</f>
        <v>39.357142857142854</v>
      </c>
      <c r="E393" s="1"/>
      <c r="F393" s="1"/>
    </row>
    <row r="394" spans="1:6" x14ac:dyDescent="0.25">
      <c r="A394" s="1"/>
      <c r="B394" s="1"/>
      <c r="C394" s="1"/>
      <c r="D394" s="1">
        <f>D393*D393</f>
        <v>1548.9846938775509</v>
      </c>
      <c r="E394" s="1">
        <f>E392/B392</f>
        <v>1601.6428571428571</v>
      </c>
      <c r="F394" s="1"/>
    </row>
    <row r="396" spans="1:6" x14ac:dyDescent="0.25">
      <c r="A396" t="s">
        <v>118</v>
      </c>
    </row>
    <row r="398" spans="1:6" x14ac:dyDescent="0.25">
      <c r="A398" s="2" t="s">
        <v>1</v>
      </c>
      <c r="B398" s="2" t="s">
        <v>9</v>
      </c>
      <c r="C398" s="2" t="s">
        <v>15</v>
      </c>
      <c r="D398" s="2" t="s">
        <v>16</v>
      </c>
      <c r="E398" s="2" t="s">
        <v>17</v>
      </c>
      <c r="F398" s="2" t="s">
        <v>12</v>
      </c>
    </row>
    <row r="399" spans="1:6" x14ac:dyDescent="0.25">
      <c r="A399" s="1" t="s">
        <v>18</v>
      </c>
      <c r="B399" s="1">
        <v>5</v>
      </c>
      <c r="C399" s="1">
        <v>5</v>
      </c>
      <c r="D399" s="1">
        <f>B399*C399</f>
        <v>25</v>
      </c>
      <c r="E399" s="1">
        <f>B399*C399*C399</f>
        <v>125</v>
      </c>
      <c r="F399" s="1"/>
    </row>
    <row r="400" spans="1:6" x14ac:dyDescent="0.25">
      <c r="A400" s="1" t="s">
        <v>19</v>
      </c>
      <c r="B400" s="1">
        <v>9</v>
      </c>
      <c r="C400" s="1">
        <v>15</v>
      </c>
      <c r="D400" s="1">
        <f t="shared" ref="D400:D408" si="32">B400*C400</f>
        <v>135</v>
      </c>
      <c r="E400" s="1">
        <f t="shared" ref="E400:E408" si="33">B400*C400*C400</f>
        <v>2025</v>
      </c>
      <c r="F400" s="1">
        <f>E412-D412</f>
        <v>483.06845146762043</v>
      </c>
    </row>
    <row r="401" spans="1:6" x14ac:dyDescent="0.25">
      <c r="A401" s="1" t="s">
        <v>119</v>
      </c>
      <c r="B401" s="1">
        <v>17</v>
      </c>
      <c r="C401" s="1">
        <v>25</v>
      </c>
      <c r="D401" s="1">
        <f t="shared" si="32"/>
        <v>425</v>
      </c>
      <c r="E401" s="1">
        <f t="shared" si="33"/>
        <v>10625</v>
      </c>
      <c r="F401" s="1">
        <f>SQRT(F400)</f>
        <v>21.978818245474901</v>
      </c>
    </row>
    <row r="402" spans="1:6" x14ac:dyDescent="0.25">
      <c r="A402" s="1" t="s">
        <v>21</v>
      </c>
      <c r="B402" s="1">
        <v>29</v>
      </c>
      <c r="C402" s="1">
        <v>35</v>
      </c>
      <c r="D402" s="1">
        <f t="shared" si="32"/>
        <v>1015</v>
      </c>
      <c r="E402" s="1">
        <f t="shared" si="33"/>
        <v>35525</v>
      </c>
      <c r="F402" s="1">
        <f>F401*10</f>
        <v>219.78818245474901</v>
      </c>
    </row>
    <row r="403" spans="1:6" x14ac:dyDescent="0.25">
      <c r="A403" s="1" t="s">
        <v>23</v>
      </c>
      <c r="B403" s="1">
        <v>45</v>
      </c>
      <c r="C403" s="1">
        <v>45</v>
      </c>
      <c r="D403" s="1">
        <f t="shared" si="32"/>
        <v>2025</v>
      </c>
      <c r="E403" s="1">
        <f t="shared" si="33"/>
        <v>91125</v>
      </c>
      <c r="F403" s="1"/>
    </row>
    <row r="404" spans="1:6" x14ac:dyDescent="0.25">
      <c r="A404" s="1" t="s">
        <v>22</v>
      </c>
      <c r="B404" s="1">
        <v>60</v>
      </c>
      <c r="C404" s="1">
        <v>55</v>
      </c>
      <c r="D404" s="1">
        <f t="shared" si="32"/>
        <v>3300</v>
      </c>
      <c r="E404" s="1">
        <f t="shared" si="33"/>
        <v>181500</v>
      </c>
      <c r="F404" s="1"/>
    </row>
    <row r="405" spans="1:6" x14ac:dyDescent="0.25">
      <c r="A405" s="1" t="s">
        <v>120</v>
      </c>
      <c r="B405" s="1">
        <v>70</v>
      </c>
      <c r="C405" s="1">
        <v>65</v>
      </c>
      <c r="D405" s="1">
        <f t="shared" si="32"/>
        <v>4550</v>
      </c>
      <c r="E405" s="1">
        <f t="shared" si="33"/>
        <v>295750</v>
      </c>
      <c r="F405" s="1"/>
    </row>
    <row r="406" spans="1:6" x14ac:dyDescent="0.25">
      <c r="A406" s="1" t="s">
        <v>121</v>
      </c>
      <c r="B406" s="1">
        <v>78</v>
      </c>
      <c r="C406" s="1">
        <v>75</v>
      </c>
      <c r="D406" s="1">
        <f t="shared" si="32"/>
        <v>5850</v>
      </c>
      <c r="E406" s="1">
        <f t="shared" si="33"/>
        <v>438750</v>
      </c>
      <c r="F406" s="1"/>
    </row>
    <row r="407" spans="1:6" x14ac:dyDescent="0.25">
      <c r="A407" s="1" t="s">
        <v>122</v>
      </c>
      <c r="B407" s="1">
        <v>83</v>
      </c>
      <c r="C407" s="1">
        <v>85</v>
      </c>
      <c r="D407" s="1">
        <f t="shared" si="32"/>
        <v>7055</v>
      </c>
      <c r="E407" s="1">
        <f t="shared" si="33"/>
        <v>599675</v>
      </c>
      <c r="F407" s="1"/>
    </row>
    <row r="408" spans="1:6" x14ac:dyDescent="0.25">
      <c r="A408" s="1" t="s">
        <v>123</v>
      </c>
      <c r="B408" s="1">
        <v>85</v>
      </c>
      <c r="C408" s="1">
        <v>95</v>
      </c>
      <c r="D408" s="1">
        <f t="shared" si="32"/>
        <v>8075</v>
      </c>
      <c r="E408" s="1">
        <f t="shared" si="33"/>
        <v>767125</v>
      </c>
      <c r="F408" s="1"/>
    </row>
    <row r="409" spans="1:6" x14ac:dyDescent="0.25">
      <c r="A409" s="1"/>
      <c r="B409" s="1"/>
      <c r="C409" s="1"/>
      <c r="D409" s="1"/>
      <c r="E409" s="1"/>
      <c r="F409" s="1"/>
    </row>
    <row r="410" spans="1:6" x14ac:dyDescent="0.25">
      <c r="A410" s="1" t="s">
        <v>4</v>
      </c>
      <c r="B410" s="1">
        <f>SUM(B399:B408)</f>
        <v>481</v>
      </c>
      <c r="C410" s="1"/>
      <c r="D410" s="1">
        <f>SUM(D399:D408)</f>
        <v>32455</v>
      </c>
      <c r="E410" s="1">
        <f>SUM(E399:E408)</f>
        <v>2422225</v>
      </c>
      <c r="F410" s="1"/>
    </row>
    <row r="411" spans="1:6" x14ac:dyDescent="0.25">
      <c r="A411" s="1"/>
      <c r="B411" s="1"/>
      <c r="C411" s="1"/>
      <c r="D411" s="1">
        <f>D410/B410</f>
        <v>67.474012474012468</v>
      </c>
      <c r="E411" s="1"/>
      <c r="F411" s="1"/>
    </row>
    <row r="412" spans="1:6" x14ac:dyDescent="0.25">
      <c r="A412" s="1"/>
      <c r="B412" s="1"/>
      <c r="C412" s="1"/>
      <c r="D412" s="1">
        <f>D411*D411</f>
        <v>4552.7423593431904</v>
      </c>
      <c r="E412" s="1">
        <f>E410/B410</f>
        <v>5035.8108108108108</v>
      </c>
      <c r="F4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D</dc:creator>
  <cp:lastModifiedBy>ADARSH D</cp:lastModifiedBy>
  <dcterms:created xsi:type="dcterms:W3CDTF">2022-04-07T04:04:30Z</dcterms:created>
  <dcterms:modified xsi:type="dcterms:W3CDTF">2022-05-12T10:07:21Z</dcterms:modified>
</cp:coreProperties>
</file>