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drawings/drawing10.xml" ContentType="application/vnd.openxmlformats-officedocument.drawing+xml"/>
  <Override PartName="/xl/tables/table2.xml" ContentType="application/vnd.openxmlformats-officedocument.spreadsheetml.table+xml"/>
  <Override PartName="/xl/drawings/drawing11.xml" ContentType="application/vnd.openxmlformats-officedocument.drawing+xml"/>
  <Override PartName="/xl/tables/table3.xml" ContentType="application/vnd.openxmlformats-officedocument.spreadsheetml.table+xml"/>
  <Override PartName="/xl/drawings/drawing12.xml" ContentType="application/vnd.openxmlformats-officedocument.drawing+xml"/>
  <Override PartName="/xl/tables/table4.xml" ContentType="application/vnd.openxmlformats-officedocument.spreadsheetml.table+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PROGRESSIVE\Documents\"/>
    </mc:Choice>
  </mc:AlternateContent>
  <xr:revisionPtr revIDLastSave="0" documentId="8_{4F6CCF41-C324-4B6E-BA72-A1DBC8C262CB}" xr6:coauthVersionLast="47" xr6:coauthVersionMax="47" xr10:uidLastSave="{00000000-0000-0000-0000-000000000000}"/>
  <bookViews>
    <workbookView xWindow="-110" yWindow="-110" windowWidth="19420" windowHeight="10420" firstSheet="1" activeTab="1" xr2:uid="{FBEE0547-C1DD-4B7A-A3EB-2BA1446463BC}"/>
  </bookViews>
  <sheets>
    <sheet name="Copyright" sheetId="5" state="hidden" r:id="rId1"/>
    <sheet name="Data" sheetId="10" r:id="rId2"/>
    <sheet name="Data Instructions" sheetId="26" r:id="rId3"/>
    <sheet name="AutoFit" sheetId="25" state="hidden" r:id="rId4"/>
    <sheet name="Remove Duplicates" sheetId="12" state="hidden" r:id="rId5"/>
    <sheet name="Trim Extra Spaces" sheetId="13" state="hidden" r:id="rId6"/>
    <sheet name="Eliminate Blank Cells" sheetId="14" state="hidden" r:id="rId7"/>
    <sheet name="Spell Check" sheetId="15" state="hidden" r:id="rId8"/>
    <sheet name="Data Validation" sheetId="18" state="hidden" r:id="rId9"/>
    <sheet name="Table" sheetId="19" state="hidden" r:id="rId10"/>
    <sheet name="IFERROR" sheetId="21" state="hidden" r:id="rId11"/>
    <sheet name="Number Format" sheetId="22" state="hidden" r:id="rId12"/>
    <sheet name="Find &amp; Replace" sheetId="23" state="hidden" r:id="rId13"/>
    <sheet name="More Resources" sheetId="1" state="hidden" r:id="rId14"/>
  </sheets>
  <definedNames>
    <definedName name="_xlnm._FilterDatabase" localSheetId="1" hidden="1">Data!$D$1:$D$26</definedName>
  </definedNames>
  <calcPr calcId="191029"/>
  <pivotCaches>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0" l="1"/>
  <c r="I4" i="10"/>
  <c r="I5" i="10"/>
  <c r="I6" i="10"/>
  <c r="I7" i="10"/>
  <c r="I8" i="10"/>
  <c r="I9" i="10"/>
  <c r="I10" i="10"/>
  <c r="I11" i="10"/>
  <c r="I12" i="10"/>
  <c r="I13" i="10"/>
  <c r="I14" i="10"/>
  <c r="I15" i="10"/>
  <c r="I16" i="10"/>
  <c r="I17" i="10"/>
  <c r="I18" i="10"/>
  <c r="I19" i="10"/>
  <c r="I20" i="10"/>
  <c r="I21" i="10"/>
  <c r="I22" i="10"/>
  <c r="I23" i="10"/>
  <c r="I2" i="10"/>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31" i="21" s="1"/>
  <c r="H31" i="19"/>
  <c r="I4" i="13"/>
  <c r="I5" i="13"/>
  <c r="I6" i="13"/>
  <c r="I7" i="13"/>
  <c r="I8" i="13"/>
  <c r="I9" i="13"/>
  <c r="I20" i="13"/>
  <c r="I21" i="13"/>
  <c r="I22" i="13"/>
  <c r="I23" i="13"/>
  <c r="I24" i="13"/>
  <c r="I25" i="13"/>
  <c r="I26" i="13"/>
  <c r="I27" i="13"/>
  <c r="I28" i="13"/>
  <c r="I29" i="13"/>
  <c r="I30" i="13"/>
  <c r="I31" i="22" l="1"/>
  <c r="I31" i="23"/>
</calcChain>
</file>

<file path=xl/sharedStrings.xml><?xml version="1.0" encoding="utf-8"?>
<sst xmlns="http://schemas.openxmlformats.org/spreadsheetml/2006/main" count="1458" uniqueCount="166">
  <si>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</si>
  <si>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</si>
  <si>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</si>
  <si>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</si>
  <si>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</si>
  <si>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</si>
  <si>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</si>
  <si>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</si>
  <si>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</si>
  <si>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</si>
  <si>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</si>
  <si>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</si>
  <si>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</si>
  <si>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</si>
  <si>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</si>
  <si>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</si>
  <si>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</si>
  <si>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</si>
  <si>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</si>
  <si>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</si>
  <si>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</si>
  <si>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</si>
  <si>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</si>
  <si>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</si>
  <si>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</si>
  <si>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</si>
  <si>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</si>
  <si>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</si>
  <si>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</si>
  <si>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</si>
  <si>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</si>
  <si>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</si>
  <si>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</si>
  <si>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</si>
  <si>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</si>
  <si>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</si>
  <si>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</si>
  <si>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</si>
  <si>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</si>
  <si>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</si>
  <si>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</si>
  <si>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</si>
  <si>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</si>
  <si>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</si>
  <si>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</si>
  <si>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</si>
  <si>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</si>
  <si>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</si>
  <si>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</si>
  <si>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</si>
  <si>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</si>
  <si>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</si>
  <si>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</si>
  <si>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</si>
  <si>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</si>
  <si>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</si>
  <si>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</si>
  <si>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</si>
  <si>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</si>
  <si>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</si>
  <si>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</si>
  <si>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</si>
  <si>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</si>
  <si>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</si>
  <si>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</si>
  <si>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</si>
  <si>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</si>
  <si>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</si>
  <si>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</si>
  <si>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</si>
  <si>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</si>
  <si>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</si>
  <si>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</si>
  <si>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</si>
  <si>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</si>
  <si>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</si>
  <si>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</si>
  <si>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</si>
  <si>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</si>
  <si>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</si>
  <si>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</si>
  <si>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</si>
  <si>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</si>
  <si>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</si>
  <si>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</si>
  <si>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</si>
  <si>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</si>
  <si>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</si>
  <si>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</si>
  <si>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</si>
  <si>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</si>
  <si>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</si>
  <si>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</si>
  <si>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</si>
  <si>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</si>
  <si>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</si>
  <si>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</si>
  <si>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</si>
  <si>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</si>
  <si>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</si>
  <si>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</si>
  <si>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</si>
  <si>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</si>
  <si>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</si>
  <si>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</si>
  <si>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</si>
  <si>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</si>
  <si>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</si>
  <si>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</si>
  <si>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</si>
  <si>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</si>
  <si>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</si>
  <si>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</si>
  <si>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</si>
  <si>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</si>
  <si>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</si>
  <si>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</si>
  <si>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</si>
  <si>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</si>
  <si>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</si>
  <si>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</si>
  <si>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</si>
  <si>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</si>
  <si>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</si>
  <si>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</si>
  <si>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</si>
  <si>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</si>
  <si>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</si>
  <si>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</si>
  <si>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</si>
  <si>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</si>
  <si>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</si>
  <si>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</si>
  <si>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</si>
  <si>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</si>
  <si>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</si>
  <si>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</si>
  <si>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</si>
  <si>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</si>
  <si>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</si>
  <si>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</si>
  <si>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</si>
  <si>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</si>
  <si>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</si>
  <si>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</si>
  <si>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</si>
  <si>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</si>
  <si>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</si>
  <si>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</si>
  <si>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</si>
  <si>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</si>
  <si>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</si>
  <si>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</si>
  <si>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</si>
  <si>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</si>
  <si>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</si>
  <si>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</si>
  <si>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</si>
  <si>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</si>
  <si>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</si>
  <si>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</si>
  <si>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Row Labels</t>
  </si>
  <si>
    <t>(blank)</t>
  </si>
  <si>
    <t>Grand Total</t>
  </si>
  <si>
    <t>Sum of Quantity</t>
  </si>
  <si>
    <t>Sum of Total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</si>
</sst>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
    <numFmt numFmtId="165" formatCode="@*_"/>
    <numFmt numFmtId="166" formatCode="&quot;$&quot;#,##0.00"/>
  </numFmts>
  <fonts count="13">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8"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2">
    <cellStyle name="Hyperlink" xfId="1" builtinId="8"/>
    <cellStyle name="Normal" xfId="0" builtinId="0"/>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3.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85774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371850" y="142875"/>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85139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384550"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85139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44170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38100</xdr:colOff>
      <xdr:row>10</xdr:row>
      <xdr:rowOff>120650</xdr:rowOff>
    </xdr:from>
    <xdr:ext cx="4311650" cy="2159053"/>
    <xdr:sp macro="" textlink="">
      <xdr:nvSpPr>
        <xdr:cNvPr id="2" name="TextBox 1">
          <a:extLst>
            <a:ext uri="{FF2B5EF4-FFF2-40B4-BE49-F238E27FC236}">
              <a16:creationId xmlns:a16="http://schemas.microsoft.com/office/drawing/2014/main" id="{B6A4BFF1-9490-4020-C2E5-9F5188FCAF75}"/>
            </a:ext>
          </a:extLst>
        </xdr:cNvPr>
        <xdr:cNvSpPr txBox="1"/>
      </xdr:nvSpPr>
      <xdr:spPr>
        <a:xfrm>
          <a:off x="8807450" y="1828800"/>
          <a:ext cx="4311650" cy="215905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ANALYSIS</a:t>
          </a:r>
          <a:r>
            <a:rPr lang="en-US" sz="1100" b="1" baseline="0"/>
            <a:t> REPORT</a:t>
          </a:r>
        </a:p>
        <a:p>
          <a:r>
            <a:rPr lang="en-US" sz="1100"/>
            <a:t>First, the duplicates</a:t>
          </a:r>
          <a:r>
            <a:rPr lang="en-US" sz="1100" baseline="0"/>
            <a:t> in the data were all identified and removed using the remove duplicates tab which is a sub tab under the data tab in excel.</a:t>
          </a:r>
        </a:p>
        <a:p>
          <a:r>
            <a:rPr lang="en-US" sz="1100" baseline="0"/>
            <a:t>After a successful removal of all duplicates in the data, the rows containing "inf" were all identified using the filter option on the 'price per unit' column and all such rows were deleted.</a:t>
          </a:r>
        </a:p>
        <a:p>
          <a:r>
            <a:rPr lang="en-US" sz="1100" baseline="0"/>
            <a:t>The third process of the analysis was the calculation of the total values for each region. This was achieved by inserting a new column with the header "Total Value" and was calculated using the qauntity multiplied by the price per unit.</a:t>
          </a:r>
        </a:p>
        <a:p>
          <a:r>
            <a:rPr lang="en-US" sz="1100" baseline="0"/>
            <a:t>Lastly, a pivot table was created to visualize a summary of the total quantity per region and total value per region.</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495924" y="142874"/>
          <a:ext cx="143192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4105275"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8228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540125" y="142875"/>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81647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390900" y="142875"/>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8228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540125" y="133350"/>
          <a:ext cx="118745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82917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454400" y="142875"/>
          <a:ext cx="119380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810124" y="142874"/>
          <a:ext cx="1466850"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48615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857749" y="142874"/>
          <a:ext cx="143827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467100" y="133350"/>
          <a:ext cx="12382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GRESSIVE" refreshedDate="45725.762363657406" createdVersion="8" refreshedVersion="8" minRefreshableVersion="3" recordCount="26" xr:uid="{64F379FD-33C6-404E-B6A3-BD062D6583EC}">
  <cacheSource type="worksheet">
    <worksheetSource ref="A1:I1048576" sheet="Data"/>
  </cacheSource>
  <cacheFields count="9">
    <cacheField name="Date" numFmtId="0">
      <sharedItems containsNonDate="0" containsDate="1" containsString="0" containsBlank="1" minDate="2021-01-31T00:00:00" maxDate="2023-05-01T00:00:00"/>
    </cacheField>
    <cacheField name="ID" numFmtId="0">
      <sharedItems containsString="0" containsBlank="1" containsNumber="1" containsInteger="1" minValue="1" maxValue="28"/>
    </cacheField>
    <cacheField name="Name" numFmtId="0">
      <sharedItems containsBlank="1"/>
    </cacheField>
    <cacheField name="Region" numFmtId="0">
      <sharedItems containsBlank="1" count="6">
        <s v="North"/>
        <s v="East"/>
        <s v="South"/>
        <s v="West"/>
        <m/>
        <s v="Asgard"/>
      </sharedItems>
    </cacheField>
    <cacheField name="Rating" numFmtId="0">
      <sharedItems containsBlank="1"/>
    </cacheField>
    <cacheField name="Product" numFmtId="0">
      <sharedItems containsBlank="1"/>
    </cacheField>
    <cacheField name="Quantity" numFmtId="0">
      <sharedItems containsString="0" containsBlank="1" containsNumber="1" containsInteger="1" minValue="5" maxValue="85" count="18">
        <n v="10"/>
        <n v="15"/>
        <n v="25"/>
        <n v="30"/>
        <n v="35"/>
        <n v="40"/>
        <n v="45"/>
        <n v="50"/>
        <n v="5"/>
        <n v="20"/>
        <n v="55"/>
        <n v="60"/>
        <n v="65"/>
        <n v="70"/>
        <n v="75"/>
        <n v="80"/>
        <n v="85"/>
        <m/>
      </sharedItems>
    </cacheField>
    <cacheField name="Price Per Unit" numFmtId="0">
      <sharedItems containsString="0" containsBlank="1" containsNumber="1" minValue="10" maxValue="160"/>
    </cacheField>
    <cacheField name="Total Value" numFmtId="0">
      <sharedItems containsString="0" containsBlank="1" containsNumber="1" minValue="150" maxValue="2499.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d v="2021-01-31T00:00:00"/>
    <n v="1"/>
    <s v="John Smith   "/>
    <x v="0"/>
    <s v="Good"/>
    <s v="Magic Wand"/>
    <x v="0"/>
    <n v="20"/>
    <n v="200"/>
  </r>
  <r>
    <d v="2021-02-28T00:00:00"/>
    <n v="2"/>
    <s v="Jane Doe"/>
    <x v="1"/>
    <s v="Excelent"/>
    <s v="Unicorn Horn"/>
    <x v="1"/>
    <n v="10"/>
    <n v="150"/>
  </r>
  <r>
    <d v="2021-04-30T00:00:00"/>
    <n v="4"/>
    <s v="Anna   Belle"/>
    <x v="2"/>
    <s v="Average"/>
    <s v="Fairy Dust"/>
    <x v="2"/>
    <n v="10"/>
    <n v="250"/>
  </r>
  <r>
    <d v="2021-05-31T00:00:00"/>
    <n v="5"/>
    <s v="Chris P. Bacon"/>
    <x v="1"/>
    <s v="Good"/>
    <s v="Bacon Scented Candle"/>
    <x v="3"/>
    <n v="16.670000000000002"/>
    <n v="500.1"/>
  </r>
  <r>
    <d v="2021-07-31T00:00:00"/>
    <n v="7"/>
    <s v="Mary Jane"/>
    <x v="3"/>
    <s v="Poor"/>
    <s v="Potent Potion"/>
    <x v="4"/>
    <n v="10"/>
    <n v="350"/>
  </r>
  <r>
    <d v="2021-08-31T00:00:00"/>
    <n v="8"/>
    <s v="Bruce Wayne"/>
    <x v="2"/>
    <s v="Average"/>
    <s v="Bat Signal"/>
    <x v="5"/>
    <n v="15"/>
    <n v="600"/>
  </r>
  <r>
    <d v="2021-09-30T00:00:00"/>
    <n v="9"/>
    <s v="Clark Kent"/>
    <x v="1"/>
    <s v="Good"/>
    <s v="Glasses with X-ray Vision"/>
    <x v="6"/>
    <n v="12.22"/>
    <n v="549.9"/>
  </r>
  <r>
    <d v="2021-10-31T00:00:00"/>
    <n v="10"/>
    <s v="Diana Prince"/>
    <x v="0"/>
    <s v="Excelent"/>
    <s v="Lasso of Truth"/>
    <x v="7"/>
    <n v="14"/>
    <n v="700"/>
  </r>
  <r>
    <d v="2021-11-30T00:00:00"/>
    <n v="11"/>
    <s v="Tony Stark"/>
    <x v="3"/>
    <s v="Poor"/>
    <s v="Iron Man Suit"/>
    <x v="8"/>
    <n v="160"/>
    <n v="800"/>
  </r>
  <r>
    <d v="2021-12-31T00:00:00"/>
    <n v="12"/>
    <s v="Steve Rogers"/>
    <x v="2"/>
    <s v="Average"/>
    <s v="Captain America Shield"/>
    <x v="9"/>
    <n v="45"/>
    <n v="900"/>
  </r>
  <r>
    <d v="2022-02-28T00:00:00"/>
    <n v="14"/>
    <s v="Bruce Banner"/>
    <x v="4"/>
    <s v="Excelent"/>
    <s v="Gamma Radiation Serum"/>
    <x v="3"/>
    <n v="36.67"/>
    <n v="1100.1000000000001"/>
  </r>
  <r>
    <d v="2022-03-31T00:00:00"/>
    <n v="15"/>
    <s v="Nick Fury"/>
    <x v="3"/>
    <s v="Poor"/>
    <s v="Eye Patch"/>
    <x v="4"/>
    <n v="34.29"/>
    <n v="1200.1499999999999"/>
  </r>
  <r>
    <d v="2022-05-31T00:00:00"/>
    <n v="17"/>
    <s v="Peggy Carter"/>
    <x v="1"/>
    <s v="Good"/>
    <s v="Vintage Pistol"/>
    <x v="5"/>
    <n v="35"/>
    <n v="1400"/>
  </r>
  <r>
    <d v="2022-06-30T00:00:00"/>
    <n v="18"/>
    <s v="Howard Stark"/>
    <x v="0"/>
    <s v="Excelent"/>
    <s v="Arc Reactor"/>
    <x v="6"/>
    <n v="33.33"/>
    <n v="1499.85"/>
  </r>
  <r>
    <d v="2022-07-31T00:00:00"/>
    <n v="19"/>
    <s v="Hank Pym"/>
    <x v="3"/>
    <s v="Poor"/>
    <s v="Ant-Man Suit"/>
    <x v="7"/>
    <n v="32"/>
    <n v="1600"/>
  </r>
  <r>
    <d v="2022-08-31T00:00:00"/>
    <n v="20"/>
    <s v="Janet van Dyne"/>
    <x v="2"/>
    <s v="Average"/>
    <s v="Wasp's Wings"/>
    <x v="10"/>
    <n v="30.91"/>
    <n v="1700.05"/>
  </r>
  <r>
    <d v="2022-09-30T00:00:00"/>
    <n v="21"/>
    <s v="Kurt Busiek"/>
    <x v="1"/>
    <s v="Good"/>
    <s v="Comic Book"/>
    <x v="11"/>
    <n v="30"/>
    <n v="1800"/>
  </r>
  <r>
    <d v="2022-11-30T00:00:00"/>
    <n v="23"/>
    <s v="Roger Stern"/>
    <x v="3"/>
    <s v="Poor"/>
    <s v="Notepads"/>
    <x v="12"/>
    <n v="30.77"/>
    <n v="2000.05"/>
  </r>
  <r>
    <d v="2022-12-31T00:00:00"/>
    <n v="24"/>
    <s v="Tom DeFalco"/>
    <x v="2"/>
    <s v="Average"/>
    <s v="Pen Set"/>
    <x v="13"/>
    <n v="30"/>
    <n v="2100"/>
  </r>
  <r>
    <d v="2023-01-31T00:00:00"/>
    <n v="25"/>
    <s v="Loki Laufeyson"/>
    <x v="5"/>
    <s v="Mischief"/>
    <s v="Trickster's Hat"/>
    <x v="14"/>
    <n v="29.33"/>
    <n v="2199.75"/>
  </r>
  <r>
    <d v="2023-02-28T00:00:00"/>
    <n v="26"/>
    <s v="Thor Odinson"/>
    <x v="5"/>
    <s v="Worthy"/>
    <s v="Mjolnir"/>
    <x v="15"/>
    <n v="28.75"/>
    <n v="2300"/>
  </r>
  <r>
    <d v="2023-04-30T00:00:00"/>
    <n v="28"/>
    <s v="Steve Rogers"/>
    <x v="2"/>
    <s v="Leader"/>
    <s v="Leadership Manual"/>
    <x v="16"/>
    <n v="29.41"/>
    <n v="2499.85"/>
  </r>
  <r>
    <m/>
    <m/>
    <m/>
    <x v="4"/>
    <m/>
    <m/>
    <x v="17"/>
    <m/>
    <m/>
  </r>
  <r>
    <m/>
    <m/>
    <m/>
    <x v="4"/>
    <m/>
    <m/>
    <x v="17"/>
    <m/>
    <m/>
  </r>
  <r>
    <m/>
    <m/>
    <m/>
    <x v="4"/>
    <m/>
    <m/>
    <x v="17"/>
    <m/>
    <m/>
  </r>
  <r>
    <m/>
    <m/>
    <m/>
    <x v="4"/>
    <m/>
    <m/>
    <x v="1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C116E8-AB40-439C-BE0D-37937F311BA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M9" firstHeaderRow="0" firstDataRow="1" firstDataCol="1"/>
  <pivotFields count="9">
    <pivotField showAll="0"/>
    <pivotField showAll="0"/>
    <pivotField showAll="0"/>
    <pivotField axis="axisRow" showAll="0">
      <items count="7">
        <item x="5"/>
        <item x="1"/>
        <item x="0"/>
        <item x="2"/>
        <item x="3"/>
        <item x="4"/>
        <item t="default"/>
      </items>
    </pivotField>
    <pivotField showAll="0"/>
    <pivotField showAll="0"/>
    <pivotField dataField="1" showAll="0">
      <items count="19">
        <item x="8"/>
        <item x="0"/>
        <item x="1"/>
        <item x="9"/>
        <item x="2"/>
        <item x="3"/>
        <item x="4"/>
        <item x="5"/>
        <item x="6"/>
        <item x="7"/>
        <item x="10"/>
        <item x="11"/>
        <item x="12"/>
        <item x="13"/>
        <item x="14"/>
        <item x="15"/>
        <item x="16"/>
        <item x="17"/>
        <item t="default"/>
      </items>
    </pivotField>
    <pivotField showAll="0"/>
    <pivotField dataField="1" showAll="0"/>
  </pivotFields>
  <rowFields count="1">
    <field x="3"/>
  </rowFields>
  <rowItems count="7">
    <i>
      <x/>
    </i>
    <i>
      <x v="1"/>
    </i>
    <i>
      <x v="2"/>
    </i>
    <i>
      <x v="3"/>
    </i>
    <i>
      <x v="4"/>
    </i>
    <i>
      <x v="5"/>
    </i>
    <i t="grand">
      <x/>
    </i>
  </rowItems>
  <colFields count="1">
    <field x="-2"/>
  </colFields>
  <colItems count="2">
    <i>
      <x/>
    </i>
    <i i="1">
      <x v="1"/>
    </i>
  </colItems>
  <dataFields count="2">
    <dataField name="Sum of Quantity" fld="6" baseField="0" baseItem="0"/>
    <dataField name="Sum of Total Value" fld="8" baseField="0" baseItem="0" numFmtId="166"/>
  </dataFields>
  <formats count="1">
    <format dxfId="8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88" dataDxfId="87">
  <autoFilter ref="A2:H30" xr:uid="{683DA145-A723-457E-812B-65E723E9F8CD}"/>
  <tableColumns count="8">
    <tableColumn id="1" xr3:uid="{C49042CD-BF60-4C44-A0B4-176EFEE5C15D}" name="Date" totalsRowLabel="Total" dataDxfId="86" totalsRowDxfId="85"/>
    <tableColumn id="2" xr3:uid="{A66F44FB-46D3-4613-B3A6-513FEAB609A2}" name="ID" dataDxfId="84" totalsRowDxfId="83"/>
    <tableColumn id="3" xr3:uid="{9577779F-29EA-4942-B44D-8493D11525AB}" name="Name" dataDxfId="82" totalsRowDxfId="81"/>
    <tableColumn id="4" xr3:uid="{25150164-E3A0-4827-9A32-86C4C44B9A28}" name="Region" dataDxfId="80" totalsRowDxfId="79"/>
    <tableColumn id="5" xr3:uid="{90C53DBE-DE01-4CBD-89AB-8BEA69F9E214}" name="Rating" dataDxfId="78" totalsRowDxfId="77"/>
    <tableColumn id="6" xr3:uid="{630BC295-BE07-4A5D-84CD-3481157C7764}" name="Product" dataDxfId="76" totalsRowDxfId="75"/>
    <tableColumn id="7" xr3:uid="{F438AABA-03F8-4DBE-A2DF-FC280AE99F37}" name="Quantity" dataDxfId="74" totalsRowDxfId="73"/>
    <tableColumn id="8" xr3:uid="{BBBF0446-E1C0-4670-8A40-7D560DC49FB3}" name="Price Per Unit" totalsRowFunction="max" dataDxfId="72" totalsRow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70" dataDxfId="69">
  <autoFilter ref="A2:I30" xr:uid="{683DA145-A723-457E-812B-65E723E9F8CD}"/>
  <tableColumns count="9">
    <tableColumn id="1" xr3:uid="{E3557137-BC1F-4ABB-B2CA-7D0E20ACAA7D}" name="Date" totalsRowLabel="Total" dataDxfId="68" totalsRowDxfId="67"/>
    <tableColumn id="2" xr3:uid="{01B1FA8C-A9CE-4351-871F-866166D38A61}" name="ID" dataDxfId="66" totalsRowDxfId="65"/>
    <tableColumn id="3" xr3:uid="{FC0C5982-3031-417A-91B6-2499D37DAC99}" name="Name" dataDxfId="64" totalsRowDxfId="63"/>
    <tableColumn id="4" xr3:uid="{FB63233C-B3CD-4EE7-A61A-9C1F2FA41396}" name="Region" dataDxfId="62" totalsRowDxfId="61"/>
    <tableColumn id="5" xr3:uid="{6390FFA4-2CCC-4D74-87BC-781CFBC61821}" name="Rating" dataDxfId="60" totalsRowDxfId="59"/>
    <tableColumn id="6" xr3:uid="{1002335C-C6BC-4757-AD1C-D69CF37D0BF9}" name="Product" dataDxfId="58" totalsRowDxfId="57"/>
    <tableColumn id="7" xr3:uid="{DED88F5D-5927-442D-B92B-78B9617AEC8E}" name="Quantity" dataDxfId="56" totalsRowDxfId="55"/>
    <tableColumn id="8" xr3:uid="{48062C4E-095B-4246-8691-576922D43763}" name="Price Per Unit" totalsRowFunction="max" dataDxfId="54" totalsRowDxfId="53"/>
    <tableColumn id="9" xr3:uid="{A0B2C8F9-B62F-470D-95E7-445F62EFDE89}" name="Sales" totalsRowFunction="sum" dataDxfId="52" totalsRowDxfId="51">
      <calculatedColumnFormula>IFERROR( Table134[[#This Row],[Quantity]]*Table134[[#This Row],[Price Per Unit]],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50" dataDxfId="49">
  <autoFilter ref="A2:I30" xr:uid="{683DA145-A723-457E-812B-65E723E9F8CD}"/>
  <tableColumns count="9">
    <tableColumn id="1" xr3:uid="{4EE4F555-68A0-412F-9208-F5F87F04B619}" name="Date" totalsRowLabel="Total" dataDxfId="48" totalsRowDxfId="47"/>
    <tableColumn id="2" xr3:uid="{DC93704D-60A7-4CE8-BBEF-A6837F28930E}" name="ID" dataDxfId="46" totalsRowDxfId="45"/>
    <tableColumn id="3" xr3:uid="{6473E714-0516-4F7F-95E0-9E5CE02ADC3B}" name="Name" dataDxfId="44" totalsRowDxfId="43"/>
    <tableColumn id="4" xr3:uid="{BE31A188-0E7C-4D3B-8371-072C3D86BF2D}" name="Region" dataDxfId="42" totalsRowDxfId="41"/>
    <tableColumn id="5" xr3:uid="{6C2FFAD1-E2D8-484E-94F2-760E17A9CD45}" name="Rating" dataDxfId="40" totalsRowDxfId="39"/>
    <tableColumn id="6" xr3:uid="{2B69B1E8-D8CE-44BD-917D-5EE33F11F873}" name="Product" dataDxfId="38" totalsRowDxfId="37"/>
    <tableColumn id="7" xr3:uid="{1EA5FAAB-313E-46FC-BF7B-AC74D3BCA5F0}" name="Quantity" dataDxfId="36" totalsRowDxfId="35"/>
    <tableColumn id="8" xr3:uid="{A38E3D75-87BD-4B62-A5B7-847826AC7465}" name="Price Per Unit" totalsRowFunction="max" dataDxfId="34" totalsRowDxfId="33"/>
    <tableColumn id="9" xr3:uid="{2B2ED7A8-8CC1-4A34-8B3B-30401267EB73}" name="Sales" totalsRowFunction="sum" dataDxfId="32" totalsRowDxfId="31">
      <calculatedColumnFormula>IFERROR( Table1345[[#This Row],[Quantity]]*Table1345[[#This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30" dataDxfId="29">
  <autoFilter ref="A2:I30" xr:uid="{683DA145-A723-457E-812B-65E723E9F8CD}"/>
  <tableColumns count="9">
    <tableColumn id="1" xr3:uid="{E91001D3-E6AE-449F-BF3C-A5A69FFFC92B}" name="Date" totalsRowLabel="Total" dataDxfId="28" totalsRowDxfId="27"/>
    <tableColumn id="2" xr3:uid="{866719AB-7435-4785-AEA7-84C494E2B56B}" name="ID" dataDxfId="26" totalsRowDxfId="25"/>
    <tableColumn id="3" xr3:uid="{575A0FAC-BB6B-4BC8-B037-DEFC18B16961}" name="Name" dataDxfId="24" totalsRowDxfId="23"/>
    <tableColumn id="4" xr3:uid="{BDD26564-6751-4862-B6AB-60CBB9DF3778}" name="Region" dataDxfId="22" totalsRowDxfId="21"/>
    <tableColumn id="5" xr3:uid="{0B2AAE18-425A-48DF-A485-D935C0A207CC}" name="Rating" dataDxfId="20" totalsRowDxfId="19"/>
    <tableColumn id="6" xr3:uid="{C0351C81-A9A9-4A9A-8782-631681CB104E}" name="Product" dataDxfId="18" totalsRowDxfId="17"/>
    <tableColumn id="7" xr3:uid="{F3E18428-543D-4DC6-AC67-C49C626E43EC}" name="Quantity" dataDxfId="16" totalsRowDxfId="15"/>
    <tableColumn id="8" xr3:uid="{7E04434A-F770-4052-9A89-08A6C409913D}" name="Price Per Unit" totalsRowFunction="max" dataDxfId="14" totalsRowDxfId="13"/>
    <tableColumn id="9" xr3:uid="{E09B3537-518E-4642-A78D-917EA0B588AD}" name="Sales" totalsRowFunction="sum" dataDxfId="12" totalsRowDxfId="11">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3.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4.5" zeroHeight="1"/>
  <cols>
    <col min="1" max="1" width="4.81640625" customWidth="1"/>
    <col min="2" max="17" width="9.1796875" customWidth="1"/>
    <col min="18" max="16384" width="9.1796875" hidden="1"/>
  </cols>
  <sheetData>
    <row r="1" spans="1:17" ht="52.5" customHeight="1">
      <c r="A1" s="6"/>
      <c r="B1" s="6" t="s">
        <v>0</v>
      </c>
      <c r="C1" s="6"/>
      <c r="D1" s="6"/>
      <c r="E1" s="6"/>
      <c r="F1" s="6"/>
      <c r="G1" s="6"/>
      <c r="H1" s="6"/>
      <c r="I1" s="6"/>
      <c r="J1" s="6"/>
      <c r="K1" s="6"/>
      <c r="L1" s="6"/>
      <c r="M1" s="6"/>
      <c r="N1" s="6"/>
      <c r="O1" s="6"/>
      <c r="P1" s="6"/>
      <c r="Q1" s="6"/>
    </row>
    <row r="2" spans="1:17"/>
    <row r="3" spans="1:17" ht="18.5">
      <c r="B3" s="4" t="s">
        <v>1</v>
      </c>
    </row>
    <row r="4" spans="1:17" ht="18.5">
      <c r="B4" s="5" t="s">
        <v>2</v>
      </c>
    </row>
    <row r="5" spans="1:17" ht="18.5">
      <c r="B5" s="5" t="s">
        <v>3</v>
      </c>
    </row>
    <row r="6" spans="1:17" ht="18.5">
      <c r="B6" s="5" t="s">
        <v>4</v>
      </c>
    </row>
    <row r="7" spans="1:17" ht="18.5">
      <c r="B7" s="5"/>
    </row>
    <row r="8" spans="1:17" ht="18.5">
      <c r="B8" s="5" t="s">
        <v>5</v>
      </c>
    </row>
    <row r="9" spans="1:17"/>
    <row r="10" spans="1:17" ht="18.5">
      <c r="B10" s="5" t="s">
        <v>6</v>
      </c>
    </row>
    <row r="11" spans="1:17" ht="18.5">
      <c r="B11" s="5" t="s">
        <v>7</v>
      </c>
    </row>
    <row r="30" spans="2:2" hidden="1">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4.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bestFit="1" customWidth="1"/>
    <col min="8" max="8" width="17.81640625" bestFit="1" customWidth="1"/>
  </cols>
  <sheetData>
    <row r="1" spans="1:15" s="7" customFormat="1" ht="48.75" customHeight="1">
      <c r="A1" s="6" t="s">
        <v>98</v>
      </c>
      <c r="B1" s="6"/>
      <c r="C1" s="6"/>
      <c r="D1" s="6"/>
      <c r="E1" s="6"/>
      <c r="F1" s="6"/>
      <c r="G1" s="6"/>
      <c r="H1" s="6"/>
      <c r="I1" s="6"/>
      <c r="J1" s="6"/>
      <c r="K1" s="6"/>
      <c r="L1" s="6"/>
      <c r="M1" s="6"/>
      <c r="N1" s="6"/>
      <c r="O1" s="6"/>
    </row>
    <row r="2" spans="1:15" s="14" customFormat="1">
      <c r="A2" s="15" t="s">
        <v>9</v>
      </c>
      <c r="B2" s="15" t="s">
        <v>10</v>
      </c>
      <c r="C2" s="15" t="s">
        <v>11</v>
      </c>
      <c r="D2" s="15" t="s">
        <v>12</v>
      </c>
      <c r="E2" s="15" t="s">
        <v>13</v>
      </c>
      <c r="F2" s="15" t="s">
        <v>14</v>
      </c>
      <c r="G2" s="15" t="s">
        <v>15</v>
      </c>
      <c r="H2" s="13" t="s">
        <v>16</v>
      </c>
    </row>
    <row r="3" spans="1:15">
      <c r="A3" s="16">
        <v>44227</v>
      </c>
      <c r="B3" s="20">
        <v>1</v>
      </c>
      <c r="C3" s="17" t="s">
        <v>90</v>
      </c>
      <c r="D3" s="17" t="s">
        <v>18</v>
      </c>
      <c r="E3" s="17" t="s">
        <v>19</v>
      </c>
      <c r="F3" s="17" t="s">
        <v>20</v>
      </c>
      <c r="G3" s="20">
        <v>10</v>
      </c>
      <c r="H3" s="18">
        <v>20</v>
      </c>
    </row>
    <row r="4" spans="1:15">
      <c r="A4" s="16">
        <v>44255</v>
      </c>
      <c r="B4" s="20">
        <v>2</v>
      </c>
      <c r="C4" s="17" t="s">
        <v>21</v>
      </c>
      <c r="D4" s="17" t="s">
        <v>22</v>
      </c>
      <c r="E4" s="17" t="s">
        <v>96</v>
      </c>
      <c r="F4" s="17" t="s">
        <v>24</v>
      </c>
      <c r="G4" s="20">
        <v>15</v>
      </c>
      <c r="H4" s="18">
        <v>10</v>
      </c>
    </row>
    <row r="5" spans="1:15">
      <c r="A5" s="16">
        <v>44286</v>
      </c>
      <c r="B5" s="20">
        <v>3</v>
      </c>
      <c r="C5" s="17" t="s">
        <v>91</v>
      </c>
      <c r="D5" s="17" t="s">
        <v>26</v>
      </c>
      <c r="E5" s="17" t="s">
        <v>27</v>
      </c>
      <c r="F5" s="17" t="s">
        <v>28</v>
      </c>
      <c r="G5" s="20">
        <v>0</v>
      </c>
      <c r="H5" s="17" t="s">
        <v>29</v>
      </c>
    </row>
    <row r="6" spans="1:15">
      <c r="A6" s="16">
        <v>44316</v>
      </c>
      <c r="B6" s="20">
        <v>4</v>
      </c>
      <c r="C6" s="17" t="s">
        <v>92</v>
      </c>
      <c r="D6" s="17" t="s">
        <v>31</v>
      </c>
      <c r="E6" s="17" t="s">
        <v>32</v>
      </c>
      <c r="F6" s="17" t="s">
        <v>33</v>
      </c>
      <c r="G6" s="20">
        <v>25</v>
      </c>
      <c r="H6" s="18">
        <v>10</v>
      </c>
    </row>
    <row r="7" spans="1:15">
      <c r="A7" s="16">
        <v>44347</v>
      </c>
      <c r="B7" s="20">
        <v>5</v>
      </c>
      <c r="C7" s="17" t="s">
        <v>34</v>
      </c>
      <c r="D7" s="17" t="s">
        <v>22</v>
      </c>
      <c r="E7" s="17" t="s">
        <v>19</v>
      </c>
      <c r="F7" s="17" t="s">
        <v>35</v>
      </c>
      <c r="G7" s="20">
        <v>30</v>
      </c>
      <c r="H7" s="18">
        <v>16.670000000000002</v>
      </c>
    </row>
    <row r="8" spans="1:15">
      <c r="A8" s="16">
        <v>44377</v>
      </c>
      <c r="B8" s="20">
        <v>6</v>
      </c>
      <c r="C8" s="17" t="s">
        <v>93</v>
      </c>
      <c r="D8" s="19" t="s">
        <v>22</v>
      </c>
      <c r="E8" s="17" t="s">
        <v>96</v>
      </c>
      <c r="F8" s="17" t="s">
        <v>37</v>
      </c>
      <c r="G8" s="20">
        <v>0</v>
      </c>
      <c r="H8" s="17" t="s">
        <v>29</v>
      </c>
    </row>
    <row r="9" spans="1:15">
      <c r="A9" s="16">
        <v>44408</v>
      </c>
      <c r="B9" s="20">
        <v>7</v>
      </c>
      <c r="C9" s="17" t="s">
        <v>38</v>
      </c>
      <c r="D9" s="17" t="s">
        <v>26</v>
      </c>
      <c r="E9" s="17" t="s">
        <v>27</v>
      </c>
      <c r="F9" s="17" t="s">
        <v>39</v>
      </c>
      <c r="G9" s="20">
        <v>35</v>
      </c>
      <c r="H9" s="18">
        <v>10</v>
      </c>
    </row>
    <row r="10" spans="1:15">
      <c r="A10" s="16">
        <v>44439</v>
      </c>
      <c r="B10" s="20">
        <v>8</v>
      </c>
      <c r="C10" s="17" t="s">
        <v>40</v>
      </c>
      <c r="D10" s="17" t="s">
        <v>31</v>
      </c>
      <c r="E10" s="17" t="s">
        <v>32</v>
      </c>
      <c r="F10" s="17" t="s">
        <v>41</v>
      </c>
      <c r="G10" s="20">
        <v>40</v>
      </c>
      <c r="H10" s="18">
        <v>15</v>
      </c>
    </row>
    <row r="11" spans="1:15">
      <c r="A11" s="16">
        <v>44469</v>
      </c>
      <c r="B11" s="20">
        <v>9</v>
      </c>
      <c r="C11" s="17" t="s">
        <v>42</v>
      </c>
      <c r="D11" s="17" t="s">
        <v>22</v>
      </c>
      <c r="E11" s="17" t="s">
        <v>19</v>
      </c>
      <c r="F11" s="17" t="s">
        <v>43</v>
      </c>
      <c r="G11" s="20">
        <v>45</v>
      </c>
      <c r="H11" s="18">
        <v>12.22</v>
      </c>
    </row>
    <row r="12" spans="1:15">
      <c r="A12" s="16">
        <v>44500</v>
      </c>
      <c r="B12" s="20">
        <v>10</v>
      </c>
      <c r="C12" s="17" t="s">
        <v>44</v>
      </c>
      <c r="D12" s="17" t="s">
        <v>18</v>
      </c>
      <c r="E12" s="17" t="s">
        <v>96</v>
      </c>
      <c r="F12" s="17" t="s">
        <v>45</v>
      </c>
      <c r="G12" s="20">
        <v>50</v>
      </c>
      <c r="H12" s="18">
        <v>14</v>
      </c>
    </row>
    <row r="13" spans="1:15">
      <c r="A13" s="16">
        <v>44530</v>
      </c>
      <c r="B13" s="20">
        <v>11</v>
      </c>
      <c r="C13" s="17" t="s">
        <v>46</v>
      </c>
      <c r="D13" s="17" t="s">
        <v>26</v>
      </c>
      <c r="E13" s="17" t="s">
        <v>27</v>
      </c>
      <c r="F13" s="17" t="s">
        <v>47</v>
      </c>
      <c r="G13" s="20">
        <v>5</v>
      </c>
      <c r="H13" s="18">
        <v>160</v>
      </c>
    </row>
    <row r="14" spans="1:15">
      <c r="A14" s="16">
        <v>44561</v>
      </c>
      <c r="B14" s="20">
        <v>12</v>
      </c>
      <c r="C14" s="17" t="s">
        <v>48</v>
      </c>
      <c r="D14" s="17" t="s">
        <v>31</v>
      </c>
      <c r="E14" s="17" t="s">
        <v>32</v>
      </c>
      <c r="F14" s="17" t="s">
        <v>49</v>
      </c>
      <c r="G14" s="20">
        <v>20</v>
      </c>
      <c r="H14" s="18">
        <v>45</v>
      </c>
    </row>
    <row r="15" spans="1:15">
      <c r="A15" s="16">
        <v>44592</v>
      </c>
      <c r="B15" s="20">
        <v>13</v>
      </c>
      <c r="C15" s="17" t="s">
        <v>50</v>
      </c>
      <c r="D15" s="17" t="s">
        <v>22</v>
      </c>
      <c r="E15" s="17" t="s">
        <v>19</v>
      </c>
      <c r="F15" s="17" t="s">
        <v>51</v>
      </c>
      <c r="G15" s="20">
        <v>0</v>
      </c>
      <c r="H15" s="17" t="s">
        <v>29</v>
      </c>
    </row>
    <row r="16" spans="1:15">
      <c r="A16" s="16">
        <v>44620</v>
      </c>
      <c r="B16" s="20">
        <v>14</v>
      </c>
      <c r="C16" s="17" t="s">
        <v>52</v>
      </c>
      <c r="D16" s="19" t="s">
        <v>22</v>
      </c>
      <c r="E16" s="17" t="s">
        <v>96</v>
      </c>
      <c r="F16" s="17" t="s">
        <v>53</v>
      </c>
      <c r="G16" s="20">
        <v>30</v>
      </c>
      <c r="H16" s="18">
        <v>36.67</v>
      </c>
    </row>
    <row r="17" spans="1:8">
      <c r="A17" s="16">
        <v>44651</v>
      </c>
      <c r="B17" s="20">
        <v>15</v>
      </c>
      <c r="C17" s="17" t="s">
        <v>54</v>
      </c>
      <c r="D17" s="17" t="s">
        <v>26</v>
      </c>
      <c r="E17" s="17" t="s">
        <v>27</v>
      </c>
      <c r="F17" s="17" t="s">
        <v>55</v>
      </c>
      <c r="G17" s="20">
        <v>35</v>
      </c>
      <c r="H17" s="18">
        <v>34.29</v>
      </c>
    </row>
    <row r="18" spans="1:8">
      <c r="A18" s="16">
        <v>44681</v>
      </c>
      <c r="B18" s="20">
        <v>16</v>
      </c>
      <c r="C18" s="17" t="s">
        <v>56</v>
      </c>
      <c r="D18" s="19" t="s">
        <v>26</v>
      </c>
      <c r="E18" s="17" t="s">
        <v>32</v>
      </c>
      <c r="F18" s="17" t="s">
        <v>57</v>
      </c>
      <c r="G18" s="20">
        <v>0</v>
      </c>
      <c r="H18" s="17" t="s">
        <v>29</v>
      </c>
    </row>
    <row r="19" spans="1:8">
      <c r="A19" s="16">
        <v>44712</v>
      </c>
      <c r="B19" s="20">
        <v>17</v>
      </c>
      <c r="C19" s="17" t="s">
        <v>58</v>
      </c>
      <c r="D19" s="17" t="s">
        <v>22</v>
      </c>
      <c r="E19" s="17" t="s">
        <v>19</v>
      </c>
      <c r="F19" s="17" t="s">
        <v>59</v>
      </c>
      <c r="G19" s="20">
        <v>40</v>
      </c>
      <c r="H19" s="18">
        <v>35</v>
      </c>
    </row>
    <row r="20" spans="1:8">
      <c r="A20" s="16">
        <v>44742</v>
      </c>
      <c r="B20" s="20">
        <v>18</v>
      </c>
      <c r="C20" s="17" t="s">
        <v>60</v>
      </c>
      <c r="D20" s="17" t="s">
        <v>18</v>
      </c>
      <c r="E20" s="17" t="s">
        <v>96</v>
      </c>
      <c r="F20" s="17" t="s">
        <v>61</v>
      </c>
      <c r="G20" s="20">
        <v>45</v>
      </c>
      <c r="H20" s="18">
        <v>33.33</v>
      </c>
    </row>
    <row r="21" spans="1:8">
      <c r="A21" s="16">
        <v>44773</v>
      </c>
      <c r="B21" s="20">
        <v>19</v>
      </c>
      <c r="C21" s="17" t="s">
        <v>62</v>
      </c>
      <c r="D21" s="17" t="s">
        <v>26</v>
      </c>
      <c r="E21" s="17" t="s">
        <v>27</v>
      </c>
      <c r="F21" s="17" t="s">
        <v>63</v>
      </c>
      <c r="G21" s="20">
        <v>50</v>
      </c>
      <c r="H21" s="18">
        <v>32</v>
      </c>
    </row>
    <row r="22" spans="1:8">
      <c r="A22" s="16">
        <v>44804</v>
      </c>
      <c r="B22" s="20">
        <v>20</v>
      </c>
      <c r="C22" s="17" t="s">
        <v>64</v>
      </c>
      <c r="D22" s="17" t="s">
        <v>31</v>
      </c>
      <c r="E22" s="17" t="s">
        <v>32</v>
      </c>
      <c r="F22" s="17" t="s">
        <v>65</v>
      </c>
      <c r="G22" s="20">
        <v>55</v>
      </c>
      <c r="H22" s="18">
        <v>30.91</v>
      </c>
    </row>
    <row r="23" spans="1:8">
      <c r="A23" s="16">
        <v>44834</v>
      </c>
      <c r="B23" s="20">
        <v>21</v>
      </c>
      <c r="C23" s="17" t="s">
        <v>66</v>
      </c>
      <c r="D23" s="17" t="s">
        <v>22</v>
      </c>
      <c r="E23" s="17" t="s">
        <v>19</v>
      </c>
      <c r="F23" s="17" t="s">
        <v>67</v>
      </c>
      <c r="G23" s="20">
        <v>60</v>
      </c>
      <c r="H23" s="18">
        <v>30</v>
      </c>
    </row>
    <row r="24" spans="1:8">
      <c r="A24" s="16">
        <v>44865</v>
      </c>
      <c r="B24" s="20">
        <v>22</v>
      </c>
      <c r="C24" s="17" t="s">
        <v>68</v>
      </c>
      <c r="D24" s="17" t="s">
        <v>18</v>
      </c>
      <c r="E24" s="17" t="s">
        <v>96</v>
      </c>
      <c r="F24" s="17" t="s">
        <v>69</v>
      </c>
      <c r="G24" s="20">
        <v>0</v>
      </c>
      <c r="H24" s="17" t="s">
        <v>29</v>
      </c>
    </row>
    <row r="25" spans="1:8">
      <c r="A25" s="16">
        <v>44895</v>
      </c>
      <c r="B25" s="20">
        <v>23</v>
      </c>
      <c r="C25" s="17" t="s">
        <v>70</v>
      </c>
      <c r="D25" s="17" t="s">
        <v>26</v>
      </c>
      <c r="E25" s="17" t="s">
        <v>27</v>
      </c>
      <c r="F25" s="17" t="s">
        <v>71</v>
      </c>
      <c r="G25" s="20">
        <v>65</v>
      </c>
      <c r="H25" s="18">
        <v>30.77</v>
      </c>
    </row>
    <row r="26" spans="1:8">
      <c r="A26" s="16">
        <v>44926</v>
      </c>
      <c r="B26" s="20">
        <v>24</v>
      </c>
      <c r="C26" s="17" t="s">
        <v>72</v>
      </c>
      <c r="D26" s="17" t="s">
        <v>31</v>
      </c>
      <c r="E26" s="17" t="s">
        <v>32</v>
      </c>
      <c r="F26" s="17" t="s">
        <v>73</v>
      </c>
      <c r="G26" s="20">
        <v>70</v>
      </c>
      <c r="H26" s="18">
        <v>30</v>
      </c>
    </row>
    <row r="27" spans="1:8">
      <c r="A27" s="16">
        <v>44957</v>
      </c>
      <c r="B27" s="20">
        <v>25</v>
      </c>
      <c r="C27" s="17" t="s">
        <v>74</v>
      </c>
      <c r="D27" s="17" t="s">
        <v>75</v>
      </c>
      <c r="E27" s="17" t="s">
        <v>76</v>
      </c>
      <c r="F27" s="17" t="s">
        <v>77</v>
      </c>
      <c r="G27" s="20">
        <v>75</v>
      </c>
      <c r="H27" s="18">
        <v>29.33</v>
      </c>
    </row>
    <row r="28" spans="1:8">
      <c r="A28" s="16">
        <v>44985</v>
      </c>
      <c r="B28" s="20">
        <v>26</v>
      </c>
      <c r="C28" s="17" t="s">
        <v>78</v>
      </c>
      <c r="D28" s="17" t="s">
        <v>75</v>
      </c>
      <c r="E28" s="17" t="s">
        <v>79</v>
      </c>
      <c r="F28" s="17" t="s">
        <v>80</v>
      </c>
      <c r="G28" s="20">
        <v>80</v>
      </c>
      <c r="H28" s="18">
        <v>28.75</v>
      </c>
    </row>
    <row r="29" spans="1:8">
      <c r="A29" s="16">
        <v>45016</v>
      </c>
      <c r="B29" s="20">
        <v>27</v>
      </c>
      <c r="C29" s="17" t="s">
        <v>50</v>
      </c>
      <c r="D29" s="17" t="s">
        <v>22</v>
      </c>
      <c r="E29" s="17" t="s">
        <v>81</v>
      </c>
      <c r="F29" s="17" t="s">
        <v>82</v>
      </c>
      <c r="G29" s="20">
        <v>0</v>
      </c>
      <c r="H29" s="17" t="s">
        <v>29</v>
      </c>
    </row>
    <row r="30" spans="1:8">
      <c r="A30" s="16">
        <v>45046</v>
      </c>
      <c r="B30" s="20">
        <v>28</v>
      </c>
      <c r="C30" s="17" t="s">
        <v>48</v>
      </c>
      <c r="D30" s="17" t="s">
        <v>31</v>
      </c>
      <c r="E30" s="17" t="s">
        <v>83</v>
      </c>
      <c r="F30" s="17" t="s">
        <v>84</v>
      </c>
      <c r="G30" s="20">
        <v>85</v>
      </c>
      <c r="H30" s="18">
        <v>29.41</v>
      </c>
    </row>
    <row r="31" spans="1:8">
      <c r="A31" s="17" t="s">
        <v>99</v>
      </c>
      <c r="B31" s="20"/>
      <c r="C31" s="17"/>
      <c r="D31" s="17"/>
      <c r="E31" s="17"/>
      <c r="F31" s="17"/>
      <c r="G31" s="20"/>
      <c r="H31" s="18">
        <f>SUBTOTAL(104,Table1[Price Per Unit])</f>
        <v>160</v>
      </c>
    </row>
  </sheetData>
  <conditionalFormatting sqref="B2:B30">
    <cfRule type="duplicateValues" dxfId="3"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4.5"/>
  <cols>
    <col min="1" max="1" width="14.81640625" bestFit="1"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bestFit="1" customWidth="1"/>
    <col min="9" max="9" width="10.81640625" bestFit="1" customWidth="1"/>
    <col min="10" max="11" width="50.81640625" customWidth="1"/>
  </cols>
  <sheetData>
    <row r="1" spans="1:15" s="7" customFormat="1" ht="48.75" customHeight="1">
      <c r="A1" s="6" t="s">
        <v>100</v>
      </c>
      <c r="B1" s="6"/>
      <c r="C1" s="6"/>
      <c r="D1" s="6"/>
      <c r="E1" s="6"/>
      <c r="F1" s="6"/>
      <c r="G1" s="22"/>
      <c r="H1" s="6"/>
      <c r="I1" s="6"/>
      <c r="J1" s="6"/>
      <c r="K1" s="6"/>
      <c r="L1" s="6"/>
      <c r="M1" s="6"/>
      <c r="N1" s="6"/>
      <c r="O1" s="6"/>
    </row>
    <row r="2" spans="1:15" s="14" customFormat="1">
      <c r="A2" s="15" t="s">
        <v>9</v>
      </c>
      <c r="B2" s="15" t="s">
        <v>10</v>
      </c>
      <c r="C2" s="15" t="s">
        <v>11</v>
      </c>
      <c r="D2" s="15" t="s">
        <v>12</v>
      </c>
      <c r="E2" s="15" t="s">
        <v>13</v>
      </c>
      <c r="F2" s="15" t="s">
        <v>14</v>
      </c>
      <c r="G2" s="23" t="s">
        <v>15</v>
      </c>
      <c r="H2" s="13" t="s">
        <v>16</v>
      </c>
      <c r="I2" s="15" t="s">
        <v>101</v>
      </c>
    </row>
    <row r="3" spans="1:15">
      <c r="A3" s="16">
        <v>44227</v>
      </c>
      <c r="B3" s="20">
        <v>1</v>
      </c>
      <c r="C3" s="17" t="s">
        <v>90</v>
      </c>
      <c r="D3" s="17" t="s">
        <v>18</v>
      </c>
      <c r="E3" s="17" t="s">
        <v>19</v>
      </c>
      <c r="F3" s="17" t="s">
        <v>20</v>
      </c>
      <c r="G3" s="24">
        <v>10</v>
      </c>
      <c r="H3" s="18">
        <v>20</v>
      </c>
      <c r="I3" s="21">
        <f>IFERROR( Table134[[#This Row],[Quantity]]*Table134[[#This Row],[Price Per Unit]], "")</f>
        <v>200</v>
      </c>
    </row>
    <row r="4" spans="1:15">
      <c r="A4" s="16">
        <v>44255</v>
      </c>
      <c r="B4" s="20">
        <v>2</v>
      </c>
      <c r="C4" s="17" t="s">
        <v>21</v>
      </c>
      <c r="D4" s="17" t="s">
        <v>22</v>
      </c>
      <c r="E4" s="17" t="s">
        <v>96</v>
      </c>
      <c r="F4" s="17" t="s">
        <v>24</v>
      </c>
      <c r="G4" s="24">
        <v>15</v>
      </c>
      <c r="H4" s="18">
        <v>10</v>
      </c>
      <c r="I4" s="21">
        <f>IFERROR( Table134[[#This Row],[Quantity]]*Table134[[#This Row],[Price Per Unit]], "")</f>
        <v>150</v>
      </c>
    </row>
    <row r="5" spans="1:15">
      <c r="A5" s="16">
        <v>44286</v>
      </c>
      <c r="B5" s="20">
        <v>3</v>
      </c>
      <c r="C5" s="17" t="s">
        <v>91</v>
      </c>
      <c r="D5" s="17" t="s">
        <v>26</v>
      </c>
      <c r="E5" s="17" t="s">
        <v>27</v>
      </c>
      <c r="F5" s="17" t="s">
        <v>28</v>
      </c>
      <c r="G5" s="24">
        <v>0</v>
      </c>
      <c r="H5" s="17" t="s">
        <v>29</v>
      </c>
      <c r="I5" s="21" t="str">
        <f>IFERROR( Table134[[#This Row],[Quantity]]*Table134[[#This Row],[Price Per Unit]], "")</f>
        <v/>
      </c>
    </row>
    <row r="6" spans="1:15">
      <c r="A6" s="16">
        <v>44316</v>
      </c>
      <c r="B6" s="20">
        <v>4</v>
      </c>
      <c r="C6" s="17" t="s">
        <v>92</v>
      </c>
      <c r="D6" s="17" t="s">
        <v>31</v>
      </c>
      <c r="E6" s="17" t="s">
        <v>32</v>
      </c>
      <c r="F6" s="17" t="s">
        <v>33</v>
      </c>
      <c r="G6" s="24">
        <v>25</v>
      </c>
      <c r="H6" s="18">
        <v>10</v>
      </c>
      <c r="I6" s="21">
        <f>IFERROR( Table134[[#This Row],[Quantity]]*Table134[[#This Row],[Price Per Unit]], "")</f>
        <v>250</v>
      </c>
    </row>
    <row r="7" spans="1:15">
      <c r="A7" s="16">
        <v>44347</v>
      </c>
      <c r="B7" s="20">
        <v>5</v>
      </c>
      <c r="C7" s="17" t="s">
        <v>34</v>
      </c>
      <c r="D7" s="17" t="s">
        <v>22</v>
      </c>
      <c r="E7" s="17" t="s">
        <v>19</v>
      </c>
      <c r="F7" s="17" t="s">
        <v>35</v>
      </c>
      <c r="G7" s="24">
        <v>30</v>
      </c>
      <c r="H7" s="18">
        <v>16.670000000000002</v>
      </c>
      <c r="I7" s="21">
        <f>IFERROR( Table134[[#This Row],[Quantity]]*Table134[[#This Row],[Price Per Unit]], "")</f>
        <v>500.1</v>
      </c>
    </row>
    <row r="8" spans="1:15">
      <c r="A8" s="16">
        <v>44377</v>
      </c>
      <c r="B8" s="20">
        <v>6</v>
      </c>
      <c r="C8" s="17" t="s">
        <v>93</v>
      </c>
      <c r="D8" s="19" t="s">
        <v>94</v>
      </c>
      <c r="E8" s="17" t="s">
        <v>96</v>
      </c>
      <c r="F8" s="17" t="s">
        <v>37</v>
      </c>
      <c r="G8" s="24">
        <v>0</v>
      </c>
      <c r="H8" s="17" t="s">
        <v>29</v>
      </c>
      <c r="I8" s="21" t="str">
        <f>IFERROR( Table134[[#This Row],[Quantity]]*Table134[[#This Row],[Price Per Unit]], "")</f>
        <v/>
      </c>
    </row>
    <row r="9" spans="1:15">
      <c r="A9" s="16">
        <v>44408</v>
      </c>
      <c r="B9" s="20">
        <v>7</v>
      </c>
      <c r="C9" s="17" t="s">
        <v>38</v>
      </c>
      <c r="D9" s="17" t="s">
        <v>26</v>
      </c>
      <c r="E9" s="17" t="s">
        <v>27</v>
      </c>
      <c r="F9" s="17" t="s">
        <v>39</v>
      </c>
      <c r="G9" s="24">
        <v>35</v>
      </c>
      <c r="H9" s="18">
        <v>10</v>
      </c>
      <c r="I9" s="21">
        <f>IFERROR( Table134[[#This Row],[Quantity]]*Table134[[#This Row],[Price Per Unit]], "")</f>
        <v>350</v>
      </c>
    </row>
    <row r="10" spans="1:15">
      <c r="A10" s="16">
        <v>44439</v>
      </c>
      <c r="B10" s="20">
        <v>8</v>
      </c>
      <c r="C10" s="17" t="s">
        <v>40</v>
      </c>
      <c r="D10" s="17" t="s">
        <v>31</v>
      </c>
      <c r="E10" s="17" t="s">
        <v>32</v>
      </c>
      <c r="F10" s="17" t="s">
        <v>41</v>
      </c>
      <c r="G10" s="24">
        <v>40</v>
      </c>
      <c r="H10" s="18">
        <v>15</v>
      </c>
      <c r="I10" s="21">
        <f>IFERROR( Table134[[#This Row],[Quantity]]*Table134[[#This Row],[Price Per Unit]], "")</f>
        <v>600</v>
      </c>
    </row>
    <row r="11" spans="1:15">
      <c r="A11" s="16">
        <v>44469</v>
      </c>
      <c r="B11" s="20">
        <v>9</v>
      </c>
      <c r="C11" s="17" t="s">
        <v>42</v>
      </c>
      <c r="D11" s="17" t="s">
        <v>22</v>
      </c>
      <c r="E11" s="17" t="s">
        <v>19</v>
      </c>
      <c r="F11" s="17" t="s">
        <v>43</v>
      </c>
      <c r="G11" s="24">
        <v>45</v>
      </c>
      <c r="H11" s="18">
        <v>12.22</v>
      </c>
      <c r="I11" s="21">
        <f>IFERROR( Table134[[#This Row],[Quantity]]*Table134[[#This Row],[Price Per Unit]], "")</f>
        <v>549.9</v>
      </c>
    </row>
    <row r="12" spans="1:15">
      <c r="A12" s="16">
        <v>44500</v>
      </c>
      <c r="B12" s="20">
        <v>10</v>
      </c>
      <c r="C12" s="17" t="s">
        <v>44</v>
      </c>
      <c r="D12" s="17" t="s">
        <v>18</v>
      </c>
      <c r="E12" s="17" t="s">
        <v>96</v>
      </c>
      <c r="F12" s="17" t="s">
        <v>45</v>
      </c>
      <c r="G12" s="24">
        <v>50</v>
      </c>
      <c r="H12" s="18">
        <v>14</v>
      </c>
      <c r="I12" s="21">
        <f>IFERROR( Table134[[#This Row],[Quantity]]*Table134[[#This Row],[Price Per Unit]], "")</f>
        <v>700</v>
      </c>
    </row>
    <row r="13" spans="1:15">
      <c r="A13" s="16">
        <v>44530</v>
      </c>
      <c r="B13" s="20">
        <v>11</v>
      </c>
      <c r="C13" s="17" t="s">
        <v>46</v>
      </c>
      <c r="D13" s="17" t="s">
        <v>26</v>
      </c>
      <c r="E13" s="17" t="s">
        <v>27</v>
      </c>
      <c r="F13" s="17" t="s">
        <v>47</v>
      </c>
      <c r="G13" s="24">
        <v>5</v>
      </c>
      <c r="H13" s="18">
        <v>160</v>
      </c>
      <c r="I13" s="21">
        <f>IFERROR( Table134[[#This Row],[Quantity]]*Table134[[#This Row],[Price Per Unit]], "")</f>
        <v>800</v>
      </c>
    </row>
    <row r="14" spans="1:15">
      <c r="A14" s="16">
        <v>44561</v>
      </c>
      <c r="B14" s="20">
        <v>12</v>
      </c>
      <c r="C14" s="17" t="s">
        <v>48</v>
      </c>
      <c r="D14" s="17" t="s">
        <v>31</v>
      </c>
      <c r="E14" s="17" t="s">
        <v>32</v>
      </c>
      <c r="F14" s="17" t="s">
        <v>49</v>
      </c>
      <c r="G14" s="24">
        <v>20</v>
      </c>
      <c r="H14" s="18">
        <v>45</v>
      </c>
      <c r="I14" s="21">
        <f>IFERROR( Table134[[#This Row],[Quantity]]*Table134[[#This Row],[Price Per Unit]], "")</f>
        <v>900</v>
      </c>
    </row>
    <row r="15" spans="1:15">
      <c r="A15" s="16">
        <v>44592</v>
      </c>
      <c r="B15" s="20">
        <v>13</v>
      </c>
      <c r="C15" s="17" t="s">
        <v>50</v>
      </c>
      <c r="D15" s="17" t="s">
        <v>22</v>
      </c>
      <c r="E15" s="17" t="s">
        <v>19</v>
      </c>
      <c r="F15" s="17" t="s">
        <v>51</v>
      </c>
      <c r="G15" s="24">
        <v>0</v>
      </c>
      <c r="H15" s="17" t="s">
        <v>29</v>
      </c>
      <c r="I15" s="21" t="str">
        <f>IFERROR( Table134[[#This Row],[Quantity]]*Table134[[#This Row],[Price Per Unit]], "")</f>
        <v/>
      </c>
    </row>
    <row r="16" spans="1:1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c r="A18" s="16">
        <v>44681</v>
      </c>
      <c r="B18" s="20">
        <v>16</v>
      </c>
      <c r="C18" s="17" t="s">
        <v>56</v>
      </c>
      <c r="D18" s="19" t="s">
        <v>94</v>
      </c>
      <c r="E18" s="17" t="s">
        <v>32</v>
      </c>
      <c r="F18" s="17" t="s">
        <v>57</v>
      </c>
      <c r="G18" s="24">
        <v>0</v>
      </c>
      <c r="H18" s="17" t="s">
        <v>29</v>
      </c>
      <c r="I18" s="21" t="str">
        <f>IFERROR( Table134[[#This Row],[Quantity]]*Table134[[#This Row],[Price Per Unit]], "")</f>
        <v/>
      </c>
    </row>
    <row r="19" spans="1:9">
      <c r="A19" s="16">
        <v>44712</v>
      </c>
      <c r="B19" s="20">
        <v>17</v>
      </c>
      <c r="C19" s="17" t="s">
        <v>58</v>
      </c>
      <c r="D19" s="17" t="s">
        <v>22</v>
      </c>
      <c r="E19" s="17" t="s">
        <v>19</v>
      </c>
      <c r="F19" s="17" t="s">
        <v>59</v>
      </c>
      <c r="G19" s="24">
        <v>40</v>
      </c>
      <c r="H19" s="18">
        <v>35</v>
      </c>
      <c r="I19" s="21">
        <f>IFERROR( Table134[[#This Row],[Quantity]]*Table134[[#This Row],[Price Per Unit]], "")</f>
        <v>1400</v>
      </c>
    </row>
    <row r="20" spans="1:9">
      <c r="A20" s="16">
        <v>44742</v>
      </c>
      <c r="B20" s="20">
        <v>18</v>
      </c>
      <c r="C20" s="17" t="s">
        <v>60</v>
      </c>
      <c r="D20" s="17" t="s">
        <v>18</v>
      </c>
      <c r="E20" s="17" t="s">
        <v>96</v>
      </c>
      <c r="F20" s="17" t="s">
        <v>61</v>
      </c>
      <c r="G20" s="24">
        <v>45</v>
      </c>
      <c r="H20" s="18">
        <v>33.33</v>
      </c>
      <c r="I20" s="21">
        <f>IFERROR( Table134[[#This Row],[Quantity]]*Table134[[#This Row],[Price Per Unit]], "")</f>
        <v>1499.85</v>
      </c>
    </row>
    <row r="21" spans="1:9">
      <c r="A21" s="16">
        <v>44773</v>
      </c>
      <c r="B21" s="20">
        <v>19</v>
      </c>
      <c r="C21" s="17" t="s">
        <v>62</v>
      </c>
      <c r="D21" s="17" t="s">
        <v>26</v>
      </c>
      <c r="E21" s="17" t="s">
        <v>27</v>
      </c>
      <c r="F21" s="17" t="s">
        <v>63</v>
      </c>
      <c r="G21" s="24">
        <v>50</v>
      </c>
      <c r="H21" s="18">
        <v>32</v>
      </c>
      <c r="I21" s="21">
        <f>IFERROR( Table134[[#This Row],[Quantity]]*Table134[[#This Row],[Price Per Unit]], "")</f>
        <v>1600</v>
      </c>
    </row>
    <row r="22" spans="1:9">
      <c r="A22" s="16">
        <v>44804</v>
      </c>
      <c r="B22" s="20">
        <v>20</v>
      </c>
      <c r="C22" s="17" t="s">
        <v>64</v>
      </c>
      <c r="D22" s="17" t="s">
        <v>31</v>
      </c>
      <c r="E22" s="17" t="s">
        <v>32</v>
      </c>
      <c r="F22" s="17" t="s">
        <v>65</v>
      </c>
      <c r="G22" s="24">
        <v>55</v>
      </c>
      <c r="H22" s="18">
        <v>30.91</v>
      </c>
      <c r="I22" s="21">
        <f>IFERROR( Table134[[#This Row],[Quantity]]*Table134[[#This Row],[Price Per Unit]], "")</f>
        <v>1700.05</v>
      </c>
    </row>
    <row r="23" spans="1:9">
      <c r="A23" s="16">
        <v>44834</v>
      </c>
      <c r="B23" s="20">
        <v>21</v>
      </c>
      <c r="C23" s="17" t="s">
        <v>66</v>
      </c>
      <c r="D23" s="17" t="s">
        <v>22</v>
      </c>
      <c r="E23" s="17" t="s">
        <v>19</v>
      </c>
      <c r="F23" s="17" t="s">
        <v>67</v>
      </c>
      <c r="G23" s="24">
        <v>60</v>
      </c>
      <c r="H23" s="18">
        <v>30</v>
      </c>
      <c r="I23" s="21">
        <f>IFERROR( Table134[[#This Row],[Quantity]]*Table134[[#This Row],[Price Per Unit]], "")</f>
        <v>1800</v>
      </c>
    </row>
    <row r="24" spans="1:9">
      <c r="A24" s="16">
        <v>44865</v>
      </c>
      <c r="B24" s="20">
        <v>22</v>
      </c>
      <c r="C24" s="17" t="s">
        <v>68</v>
      </c>
      <c r="D24" s="17" t="s">
        <v>18</v>
      </c>
      <c r="E24" s="17" t="s">
        <v>96</v>
      </c>
      <c r="F24" s="17" t="s">
        <v>69</v>
      </c>
      <c r="G24" s="24">
        <v>0</v>
      </c>
      <c r="H24" s="17" t="s">
        <v>29</v>
      </c>
      <c r="I24" s="21" t="str">
        <f>IFERROR( Table134[[#This Row],[Quantity]]*Table134[[#This Row],[Price Per Unit]], "")</f>
        <v/>
      </c>
    </row>
    <row r="25" spans="1:9">
      <c r="A25" s="16">
        <v>44895</v>
      </c>
      <c r="B25" s="20">
        <v>23</v>
      </c>
      <c r="C25" s="17" t="s">
        <v>70</v>
      </c>
      <c r="D25" s="17" t="s">
        <v>26</v>
      </c>
      <c r="E25" s="17" t="s">
        <v>27</v>
      </c>
      <c r="F25" s="17" t="s">
        <v>71</v>
      </c>
      <c r="G25" s="24">
        <v>65</v>
      </c>
      <c r="H25" s="18">
        <v>30.77</v>
      </c>
      <c r="I25" s="21">
        <f>IFERROR( Table134[[#This Row],[Quantity]]*Table134[[#This Row],[Price Per Unit]], "")</f>
        <v>2000.05</v>
      </c>
    </row>
    <row r="26" spans="1:9">
      <c r="A26" s="16">
        <v>44926</v>
      </c>
      <c r="B26" s="20">
        <v>24</v>
      </c>
      <c r="C26" s="17" t="s">
        <v>72</v>
      </c>
      <c r="D26" s="17" t="s">
        <v>31</v>
      </c>
      <c r="E26" s="17" t="s">
        <v>32</v>
      </c>
      <c r="F26" s="17" t="s">
        <v>73</v>
      </c>
      <c r="G26" s="24">
        <v>70</v>
      </c>
      <c r="H26" s="18">
        <v>30</v>
      </c>
      <c r="I26" s="21">
        <f>IFERROR( Table134[[#This Row],[Quantity]]*Table134[[#This Row],[Price Per Unit]], "")</f>
        <v>2100</v>
      </c>
    </row>
    <row r="27" spans="1:9">
      <c r="A27" s="16">
        <v>44957</v>
      </c>
      <c r="B27" s="20">
        <v>25</v>
      </c>
      <c r="C27" s="17" t="s">
        <v>74</v>
      </c>
      <c r="D27" s="17" t="s">
        <v>75</v>
      </c>
      <c r="E27" s="17" t="s">
        <v>76</v>
      </c>
      <c r="F27" s="17" t="s">
        <v>77</v>
      </c>
      <c r="G27" s="24">
        <v>75</v>
      </c>
      <c r="H27" s="18">
        <v>29.33</v>
      </c>
      <c r="I27" s="21">
        <f>IFERROR( Table134[[#This Row],[Quantity]]*Table134[[#This Row],[Price Per Unit]], "")</f>
        <v>2199.75</v>
      </c>
    </row>
    <row r="28" spans="1:9">
      <c r="A28" s="16">
        <v>44985</v>
      </c>
      <c r="B28" s="20">
        <v>26</v>
      </c>
      <c r="C28" s="17" t="s">
        <v>78</v>
      </c>
      <c r="D28" s="17" t="s">
        <v>75</v>
      </c>
      <c r="E28" s="17" t="s">
        <v>79</v>
      </c>
      <c r="F28" s="17" t="s">
        <v>80</v>
      </c>
      <c r="G28" s="24">
        <v>80</v>
      </c>
      <c r="H28" s="18">
        <v>28.75</v>
      </c>
      <c r="I28" s="21">
        <f>IFERROR( Table134[[#This Row],[Quantity]]*Table134[[#This Row],[Price Per Unit]], "")</f>
        <v>2300</v>
      </c>
    </row>
    <row r="29" spans="1:9">
      <c r="A29" s="16">
        <v>45016</v>
      </c>
      <c r="B29" s="20">
        <v>27</v>
      </c>
      <c r="C29" s="17" t="s">
        <v>50</v>
      </c>
      <c r="D29" s="17" t="s">
        <v>22</v>
      </c>
      <c r="E29" s="17" t="s">
        <v>81</v>
      </c>
      <c r="F29" s="17" t="s">
        <v>82</v>
      </c>
      <c r="G29" s="24">
        <v>0</v>
      </c>
      <c r="H29" s="17" t="s">
        <v>29</v>
      </c>
      <c r="I29" s="21" t="str">
        <f>IFERROR( Table134[[#This Row],[Quantity]]*Table134[[#This Row],[Price Per Unit]], "")</f>
        <v/>
      </c>
    </row>
    <row r="30" spans="1:9">
      <c r="A30" s="16">
        <v>45046</v>
      </c>
      <c r="B30" s="20">
        <v>28</v>
      </c>
      <c r="C30" s="17" t="s">
        <v>48</v>
      </c>
      <c r="D30" s="17" t="s">
        <v>31</v>
      </c>
      <c r="E30" s="17" t="s">
        <v>83</v>
      </c>
      <c r="F30" s="17" t="s">
        <v>84</v>
      </c>
      <c r="G30" s="24">
        <v>85</v>
      </c>
      <c r="H30" s="18">
        <v>29.41</v>
      </c>
      <c r="I30" s="21">
        <f>IFERROR( Table134[[#This Row],[Quantity]]*Table134[[#This Row],[Price Per Unit]], "")</f>
        <v>2499.85</v>
      </c>
    </row>
    <row r="31" spans="1:9">
      <c r="A31" s="17" t="s">
        <v>99</v>
      </c>
      <c r="B31" s="20"/>
      <c r="C31" s="17"/>
      <c r="D31" s="17"/>
      <c r="E31" s="17"/>
      <c r="F31" s="17"/>
      <c r="G31" s="24"/>
      <c r="H31" s="18">
        <f>SUBTOTAL(104,Table134[Price Per Unit])</f>
        <v>160</v>
      </c>
      <c r="I31" s="18">
        <f>SUBTOTAL(109,Table134[Sales])</f>
        <v>26399.8</v>
      </c>
    </row>
  </sheetData>
  <conditionalFormatting sqref="B2:B30">
    <cfRule type="duplicateValues" dxfId="2"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4.5"/>
  <cols>
    <col min="1" max="1" width="12.816406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c r="A1" s="32" t="s">
        <v>102</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7">
        <v>44227</v>
      </c>
      <c r="B3" s="20">
        <v>1</v>
      </c>
      <c r="C3" s="17" t="s">
        <v>90</v>
      </c>
      <c r="D3" s="17" t="s">
        <v>18</v>
      </c>
      <c r="E3" s="17" t="s">
        <v>19</v>
      </c>
      <c r="F3" s="17" t="s">
        <v>20</v>
      </c>
      <c r="G3" s="24">
        <v>10</v>
      </c>
      <c r="H3" s="28">
        <v>20</v>
      </c>
      <c r="I3" s="29">
        <f>IFERROR( Table1345[[#This Row],[Quantity]]*Table1345[[#This Row],[Price Per Unit]], "")</f>
        <v>200</v>
      </c>
    </row>
    <row r="4" spans="1:15">
      <c r="A4" s="37">
        <v>44255</v>
      </c>
      <c r="B4" s="20">
        <v>2</v>
      </c>
      <c r="C4" s="17" t="s">
        <v>21</v>
      </c>
      <c r="D4" s="17" t="s">
        <v>22</v>
      </c>
      <c r="E4" s="17" t="s">
        <v>96</v>
      </c>
      <c r="F4" s="17" t="s">
        <v>24</v>
      </c>
      <c r="G4" s="24">
        <v>15</v>
      </c>
      <c r="H4" s="28">
        <v>10</v>
      </c>
      <c r="I4" s="29">
        <f>IFERROR( Table1345[[#This Row],[Quantity]]*Table1345[[#This Row],[Price Per Unit]], "")</f>
        <v>150</v>
      </c>
    </row>
    <row r="5" spans="1:15">
      <c r="A5" s="37">
        <v>44286</v>
      </c>
      <c r="B5" s="20">
        <v>3</v>
      </c>
      <c r="C5" s="17" t="s">
        <v>91</v>
      </c>
      <c r="D5" s="17" t="s">
        <v>26</v>
      </c>
      <c r="E5" s="17" t="s">
        <v>27</v>
      </c>
      <c r="F5" s="17" t="s">
        <v>28</v>
      </c>
      <c r="G5" s="24">
        <v>0</v>
      </c>
      <c r="H5" s="28" t="s">
        <v>29</v>
      </c>
      <c r="I5" s="29" t="str">
        <f>IFERROR( Table1345[[#This Row],[Quantity]]*Table1345[[#This Row],[Price Per Unit]], "")</f>
        <v/>
      </c>
    </row>
    <row r="6" spans="1:15">
      <c r="A6" s="37">
        <v>44316</v>
      </c>
      <c r="B6" s="20">
        <v>4</v>
      </c>
      <c r="C6" s="17" t="s">
        <v>92</v>
      </c>
      <c r="D6" s="17" t="s">
        <v>31</v>
      </c>
      <c r="E6" s="17" t="s">
        <v>32</v>
      </c>
      <c r="F6" s="17" t="s">
        <v>33</v>
      </c>
      <c r="G6" s="24">
        <v>25</v>
      </c>
      <c r="H6" s="28">
        <v>10</v>
      </c>
      <c r="I6" s="29">
        <f>IFERROR( Table1345[[#This Row],[Quantity]]*Table1345[[#This Row],[Price Per Unit]], "")</f>
        <v>250</v>
      </c>
    </row>
    <row r="7" spans="1:15">
      <c r="A7" s="37">
        <v>44347</v>
      </c>
      <c r="B7" s="20">
        <v>5</v>
      </c>
      <c r="C7" s="17" t="s">
        <v>34</v>
      </c>
      <c r="D7" s="17" t="s">
        <v>22</v>
      </c>
      <c r="E7" s="17" t="s">
        <v>19</v>
      </c>
      <c r="F7" s="17" t="s">
        <v>35</v>
      </c>
      <c r="G7" s="24">
        <v>30</v>
      </c>
      <c r="H7" s="28">
        <v>16.670000000000002</v>
      </c>
      <c r="I7" s="29">
        <f>IFERROR( Table1345[[#This Row],[Quantity]]*Table1345[[#This Row],[Price Per Unit]], "")</f>
        <v>500.1</v>
      </c>
    </row>
    <row r="8" spans="1:15">
      <c r="A8" s="37">
        <v>44377</v>
      </c>
      <c r="B8" s="20">
        <v>6</v>
      </c>
      <c r="C8" s="17" t="s">
        <v>93</v>
      </c>
      <c r="D8" s="19" t="s">
        <v>94</v>
      </c>
      <c r="E8" s="17" t="s">
        <v>96</v>
      </c>
      <c r="F8" s="17" t="s">
        <v>37</v>
      </c>
      <c r="G8" s="24">
        <v>0</v>
      </c>
      <c r="H8" s="28" t="s">
        <v>29</v>
      </c>
      <c r="I8" s="29" t="str">
        <f>IFERROR( Table1345[[#This Row],[Quantity]]*Table1345[[#This Row],[Price Per Unit]], "")</f>
        <v/>
      </c>
    </row>
    <row r="9" spans="1:15">
      <c r="A9" s="37">
        <v>44408</v>
      </c>
      <c r="B9" s="20">
        <v>7</v>
      </c>
      <c r="C9" s="17" t="s">
        <v>38</v>
      </c>
      <c r="D9" s="17" t="s">
        <v>26</v>
      </c>
      <c r="E9" s="17" t="s">
        <v>27</v>
      </c>
      <c r="F9" s="17" t="s">
        <v>39</v>
      </c>
      <c r="G9" s="24">
        <v>35</v>
      </c>
      <c r="H9" s="28">
        <v>10</v>
      </c>
      <c r="I9" s="29">
        <f>IFERROR( Table1345[[#This Row],[Quantity]]*Table1345[[#This Row],[Price Per Unit]], "")</f>
        <v>350</v>
      </c>
    </row>
    <row r="10" spans="1:15">
      <c r="A10" s="37">
        <v>44439</v>
      </c>
      <c r="B10" s="20">
        <v>8</v>
      </c>
      <c r="C10" s="17" t="s">
        <v>40</v>
      </c>
      <c r="D10" s="17" t="s">
        <v>31</v>
      </c>
      <c r="E10" s="17" t="s">
        <v>32</v>
      </c>
      <c r="F10" s="17" t="s">
        <v>41</v>
      </c>
      <c r="G10" s="24">
        <v>40</v>
      </c>
      <c r="H10" s="28">
        <v>15</v>
      </c>
      <c r="I10" s="29">
        <f>IFERROR( Table1345[[#This Row],[Quantity]]*Table1345[[#This Row],[Price Per Unit]], "")</f>
        <v>600</v>
      </c>
    </row>
    <row r="11" spans="1:15">
      <c r="A11" s="37">
        <v>44469</v>
      </c>
      <c r="B11" s="20">
        <v>9</v>
      </c>
      <c r="C11" s="17" t="s">
        <v>42</v>
      </c>
      <c r="D11" s="17" t="s">
        <v>22</v>
      </c>
      <c r="E11" s="17" t="s">
        <v>19</v>
      </c>
      <c r="F11" s="17" t="s">
        <v>43</v>
      </c>
      <c r="G11" s="24">
        <v>45</v>
      </c>
      <c r="H11" s="28">
        <v>12.22</v>
      </c>
      <c r="I11" s="29">
        <f>IFERROR( Table1345[[#This Row],[Quantity]]*Table1345[[#This Row],[Price Per Unit]], "")</f>
        <v>549.9</v>
      </c>
    </row>
    <row r="12" spans="1:15">
      <c r="A12" s="37">
        <v>44500</v>
      </c>
      <c r="B12" s="20">
        <v>10</v>
      </c>
      <c r="C12" s="17" t="s">
        <v>44</v>
      </c>
      <c r="D12" s="17" t="s">
        <v>18</v>
      </c>
      <c r="E12" s="17" t="s">
        <v>96</v>
      </c>
      <c r="F12" s="17" t="s">
        <v>45</v>
      </c>
      <c r="G12" s="24">
        <v>50</v>
      </c>
      <c r="H12" s="28">
        <v>14</v>
      </c>
      <c r="I12" s="29">
        <f>IFERROR( Table1345[[#This Row],[Quantity]]*Table1345[[#This Row],[Price Per Unit]], "")</f>
        <v>700</v>
      </c>
    </row>
    <row r="13" spans="1:15">
      <c r="A13" s="37">
        <v>44530</v>
      </c>
      <c r="B13" s="20">
        <v>11</v>
      </c>
      <c r="C13" s="17" t="s">
        <v>46</v>
      </c>
      <c r="D13" s="17" t="s">
        <v>26</v>
      </c>
      <c r="E13" s="17" t="s">
        <v>27</v>
      </c>
      <c r="F13" s="17" t="s">
        <v>47</v>
      </c>
      <c r="G13" s="24">
        <v>5</v>
      </c>
      <c r="H13" s="28">
        <v>160</v>
      </c>
      <c r="I13" s="29">
        <f>IFERROR( Table1345[[#This Row],[Quantity]]*Table1345[[#This Row],[Price Per Unit]], "")</f>
        <v>800</v>
      </c>
    </row>
    <row r="14" spans="1:15">
      <c r="A14" s="37">
        <v>44561</v>
      </c>
      <c r="B14" s="20">
        <v>12</v>
      </c>
      <c r="C14" s="17" t="s">
        <v>48</v>
      </c>
      <c r="D14" s="17" t="s">
        <v>31</v>
      </c>
      <c r="E14" s="17" t="s">
        <v>32</v>
      </c>
      <c r="F14" s="17" t="s">
        <v>49</v>
      </c>
      <c r="G14" s="24">
        <v>20</v>
      </c>
      <c r="H14" s="28">
        <v>45</v>
      </c>
      <c r="I14" s="29">
        <f>IFERROR( Table1345[[#This Row],[Quantity]]*Table1345[[#This Row],[Price Per Unit]], "")</f>
        <v>900</v>
      </c>
    </row>
    <row r="15" spans="1:15">
      <c r="A15" s="37">
        <v>44592</v>
      </c>
      <c r="B15" s="20">
        <v>13</v>
      </c>
      <c r="C15" s="17" t="s">
        <v>50</v>
      </c>
      <c r="D15" s="17" t="s">
        <v>22</v>
      </c>
      <c r="E15" s="17" t="s">
        <v>19</v>
      </c>
      <c r="F15" s="17" t="s">
        <v>51</v>
      </c>
      <c r="G15" s="24">
        <v>0</v>
      </c>
      <c r="H15" s="28" t="s">
        <v>29</v>
      </c>
      <c r="I15" s="29" t="str">
        <f>IFERROR( Table1345[[#This Row],[Quantity]]*Table1345[[#This Row],[Price Per Unit]], "")</f>
        <v/>
      </c>
    </row>
    <row r="16" spans="1:1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c r="A18" s="37">
        <v>44681</v>
      </c>
      <c r="B18" s="20">
        <v>16</v>
      </c>
      <c r="C18" s="17" t="s">
        <v>56</v>
      </c>
      <c r="D18" s="19" t="s">
        <v>94</v>
      </c>
      <c r="E18" s="17" t="s">
        <v>32</v>
      </c>
      <c r="F18" s="17" t="s">
        <v>57</v>
      </c>
      <c r="G18" s="24">
        <v>0</v>
      </c>
      <c r="H18" s="28" t="s">
        <v>29</v>
      </c>
      <c r="I18" s="29" t="str">
        <f>IFERROR( Table1345[[#This Row],[Quantity]]*Table1345[[#This Row],[Price Per Unit]], "")</f>
        <v/>
      </c>
    </row>
    <row r="19" spans="1:9">
      <c r="A19" s="37">
        <v>44712</v>
      </c>
      <c r="B19" s="20">
        <v>17</v>
      </c>
      <c r="C19" s="17" t="s">
        <v>58</v>
      </c>
      <c r="D19" s="17" t="s">
        <v>22</v>
      </c>
      <c r="E19" s="17" t="s">
        <v>19</v>
      </c>
      <c r="F19" s="17" t="s">
        <v>59</v>
      </c>
      <c r="G19" s="24">
        <v>40</v>
      </c>
      <c r="H19" s="28">
        <v>35</v>
      </c>
      <c r="I19" s="29">
        <f>IFERROR( Table1345[[#This Row],[Quantity]]*Table1345[[#This Row],[Price Per Unit]], "")</f>
        <v>1400</v>
      </c>
    </row>
    <row r="20" spans="1:9">
      <c r="A20" s="37">
        <v>44742</v>
      </c>
      <c r="B20" s="20">
        <v>18</v>
      </c>
      <c r="C20" s="17" t="s">
        <v>60</v>
      </c>
      <c r="D20" s="17" t="s">
        <v>18</v>
      </c>
      <c r="E20" s="17" t="s">
        <v>96</v>
      </c>
      <c r="F20" s="17" t="s">
        <v>61</v>
      </c>
      <c r="G20" s="24">
        <v>45</v>
      </c>
      <c r="H20" s="28">
        <v>33.33</v>
      </c>
      <c r="I20" s="29">
        <f>IFERROR( Table1345[[#This Row],[Quantity]]*Table1345[[#This Row],[Price Per Unit]], "")</f>
        <v>1499.85</v>
      </c>
    </row>
    <row r="21" spans="1:9">
      <c r="A21" s="37">
        <v>44773</v>
      </c>
      <c r="B21" s="20">
        <v>19</v>
      </c>
      <c r="C21" s="17" t="s">
        <v>62</v>
      </c>
      <c r="D21" s="17" t="s">
        <v>26</v>
      </c>
      <c r="E21" s="17" t="s">
        <v>27</v>
      </c>
      <c r="F21" s="17" t="s">
        <v>63</v>
      </c>
      <c r="G21" s="24">
        <v>50</v>
      </c>
      <c r="H21" s="28">
        <v>32</v>
      </c>
      <c r="I21" s="29">
        <f>IFERROR( Table1345[[#This Row],[Quantity]]*Table1345[[#This Row],[Price Per Unit]], "")</f>
        <v>1600</v>
      </c>
    </row>
    <row r="22" spans="1:9">
      <c r="A22" s="37">
        <v>44804</v>
      </c>
      <c r="B22" s="20">
        <v>20</v>
      </c>
      <c r="C22" s="17" t="s">
        <v>64</v>
      </c>
      <c r="D22" s="17" t="s">
        <v>31</v>
      </c>
      <c r="E22" s="17" t="s">
        <v>32</v>
      </c>
      <c r="F22" s="17" t="s">
        <v>65</v>
      </c>
      <c r="G22" s="24">
        <v>55</v>
      </c>
      <c r="H22" s="28">
        <v>30.91</v>
      </c>
      <c r="I22" s="29">
        <f>IFERROR( Table1345[[#This Row],[Quantity]]*Table1345[[#This Row],[Price Per Unit]], "")</f>
        <v>1700.05</v>
      </c>
    </row>
    <row r="23" spans="1:9">
      <c r="A23" s="37">
        <v>44834</v>
      </c>
      <c r="B23" s="20">
        <v>21</v>
      </c>
      <c r="C23" s="17" t="s">
        <v>66</v>
      </c>
      <c r="D23" s="17" t="s">
        <v>22</v>
      </c>
      <c r="E23" s="17" t="s">
        <v>19</v>
      </c>
      <c r="F23" s="17" t="s">
        <v>67</v>
      </c>
      <c r="G23" s="24">
        <v>60</v>
      </c>
      <c r="H23" s="28">
        <v>30</v>
      </c>
      <c r="I23" s="29">
        <f>IFERROR( Table1345[[#This Row],[Quantity]]*Table1345[[#This Row],[Price Per Unit]], "")</f>
        <v>1800</v>
      </c>
    </row>
    <row r="24" spans="1:9">
      <c r="A24" s="37">
        <v>44865</v>
      </c>
      <c r="B24" s="20">
        <v>22</v>
      </c>
      <c r="C24" s="17" t="s">
        <v>68</v>
      </c>
      <c r="D24" s="17" t="s">
        <v>18</v>
      </c>
      <c r="E24" s="17" t="s">
        <v>96</v>
      </c>
      <c r="F24" s="17" t="s">
        <v>69</v>
      </c>
      <c r="G24" s="24">
        <v>0</v>
      </c>
      <c r="H24" s="28" t="s">
        <v>29</v>
      </c>
      <c r="I24" s="29" t="str">
        <f>IFERROR( Table1345[[#This Row],[Quantity]]*Table1345[[#This Row],[Price Per Unit]], "")</f>
        <v/>
      </c>
    </row>
    <row r="25" spans="1:9">
      <c r="A25" s="37">
        <v>44895</v>
      </c>
      <c r="B25" s="20">
        <v>23</v>
      </c>
      <c r="C25" s="17" t="s">
        <v>70</v>
      </c>
      <c r="D25" s="17" t="s">
        <v>26</v>
      </c>
      <c r="E25" s="17" t="s">
        <v>27</v>
      </c>
      <c r="F25" s="17" t="s">
        <v>71</v>
      </c>
      <c r="G25" s="24">
        <v>65</v>
      </c>
      <c r="H25" s="28">
        <v>30.77</v>
      </c>
      <c r="I25" s="29">
        <f>IFERROR( Table1345[[#This Row],[Quantity]]*Table1345[[#This Row],[Price Per Unit]], "")</f>
        <v>2000.05</v>
      </c>
    </row>
    <row r="26" spans="1:9">
      <c r="A26" s="37">
        <v>44926</v>
      </c>
      <c r="B26" s="20">
        <v>24</v>
      </c>
      <c r="C26" s="17" t="s">
        <v>72</v>
      </c>
      <c r="D26" s="17" t="s">
        <v>31</v>
      </c>
      <c r="E26" s="17" t="s">
        <v>32</v>
      </c>
      <c r="F26" s="17" t="s">
        <v>73</v>
      </c>
      <c r="G26" s="24">
        <v>70</v>
      </c>
      <c r="H26" s="28">
        <v>30</v>
      </c>
      <c r="I26" s="29">
        <f>IFERROR( Table1345[[#This Row],[Quantity]]*Table1345[[#This Row],[Price Per Unit]], "")</f>
        <v>2100</v>
      </c>
    </row>
    <row r="27" spans="1:9">
      <c r="A27" s="37">
        <v>44957</v>
      </c>
      <c r="B27" s="20">
        <v>25</v>
      </c>
      <c r="C27" s="17" t="s">
        <v>74</v>
      </c>
      <c r="D27" s="17" t="s">
        <v>75</v>
      </c>
      <c r="E27" s="17" t="s">
        <v>76</v>
      </c>
      <c r="F27" s="17" t="s">
        <v>77</v>
      </c>
      <c r="G27" s="24">
        <v>75</v>
      </c>
      <c r="H27" s="28">
        <v>29.33</v>
      </c>
      <c r="I27" s="29">
        <f>IFERROR( Table1345[[#This Row],[Quantity]]*Table1345[[#This Row],[Price Per Unit]], "")</f>
        <v>2199.75</v>
      </c>
    </row>
    <row r="28" spans="1:9">
      <c r="A28" s="37">
        <v>44985</v>
      </c>
      <c r="B28" s="20">
        <v>26</v>
      </c>
      <c r="C28" s="17" t="s">
        <v>78</v>
      </c>
      <c r="D28" s="17" t="s">
        <v>75</v>
      </c>
      <c r="E28" s="17" t="s">
        <v>79</v>
      </c>
      <c r="F28" s="17" t="s">
        <v>80</v>
      </c>
      <c r="G28" s="24">
        <v>80</v>
      </c>
      <c r="H28" s="28">
        <v>28.75</v>
      </c>
      <c r="I28" s="29">
        <f>IFERROR( Table1345[[#This Row],[Quantity]]*Table1345[[#This Row],[Price Per Unit]], "")</f>
        <v>2300</v>
      </c>
    </row>
    <row r="29" spans="1:9">
      <c r="A29" s="37">
        <v>45016</v>
      </c>
      <c r="B29" s="20">
        <v>27</v>
      </c>
      <c r="C29" s="17" t="s">
        <v>50</v>
      </c>
      <c r="D29" s="17" t="s">
        <v>22</v>
      </c>
      <c r="E29" s="17" t="s">
        <v>81</v>
      </c>
      <c r="F29" s="17" t="s">
        <v>82</v>
      </c>
      <c r="G29" s="24">
        <v>0</v>
      </c>
      <c r="H29" s="28" t="s">
        <v>29</v>
      </c>
      <c r="I29" s="29" t="str">
        <f>IFERROR( Table1345[[#This Row],[Quantity]]*Table1345[[#This Row],[Price Per Unit]], "")</f>
        <v/>
      </c>
    </row>
    <row r="30" spans="1:9">
      <c r="A30" s="37">
        <v>45046</v>
      </c>
      <c r="B30" s="20">
        <v>28</v>
      </c>
      <c r="C30" s="17" t="s">
        <v>48</v>
      </c>
      <c r="D30" s="17" t="s">
        <v>31</v>
      </c>
      <c r="E30" s="17" t="s">
        <v>83</v>
      </c>
      <c r="F30" s="17" t="s">
        <v>84</v>
      </c>
      <c r="G30" s="24">
        <v>85</v>
      </c>
      <c r="H30" s="28">
        <v>29.41</v>
      </c>
      <c r="I30" s="29">
        <f>IFERROR( Table1345[[#This Row],[Quantity]]*Table1345[[#This Row],[Price Per Unit]], "")</f>
        <v>2499.85</v>
      </c>
    </row>
    <row r="31" spans="1:9">
      <c r="A31" s="33" t="s">
        <v>99</v>
      </c>
      <c r="B31" s="20"/>
      <c r="C31" s="17"/>
      <c r="D31" s="17"/>
      <c r="E31" s="17"/>
      <c r="F31" s="17"/>
      <c r="G31" s="24"/>
      <c r="H31" s="28">
        <f>SUBTOTAL(104,Table1345[Price Per Unit])</f>
        <v>160</v>
      </c>
      <c r="I31" s="28">
        <f>SUBTOTAL(109,Table1345[Sales])</f>
        <v>26399.8</v>
      </c>
    </row>
  </sheetData>
  <conditionalFormatting sqref="B2:B30">
    <cfRule type="duplicateValues" dxfId="1"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4.5"/>
  <cols>
    <col min="1" max="1" width="11.453125" style="34" customWidth="1"/>
    <col min="2" max="2" width="7.453125" bestFit="1" customWidth="1"/>
    <col min="3" max="3" width="17.54296875" bestFit="1" customWidth="1"/>
    <col min="4" max="4" width="11.7265625" bestFit="1" customWidth="1"/>
    <col min="5" max="5" width="11.1796875" bestFit="1" customWidth="1"/>
    <col min="6" max="6" width="23.453125" bestFit="1" customWidth="1"/>
    <col min="7" max="7" width="13.26953125" style="14" bestFit="1" customWidth="1"/>
    <col min="8" max="8" width="17.81640625" style="30" bestFit="1" customWidth="1"/>
    <col min="9" max="9" width="10.81640625" style="30" bestFit="1" customWidth="1"/>
    <col min="10" max="11" width="50.81640625" customWidth="1"/>
  </cols>
  <sheetData>
    <row r="1" spans="1:15" s="7" customFormat="1" ht="48.75" customHeight="1">
      <c r="A1" s="32" t="s">
        <v>103</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3">
        <v>44227</v>
      </c>
      <c r="B3" s="20">
        <v>1</v>
      </c>
      <c r="C3" s="17" t="s">
        <v>90</v>
      </c>
      <c r="D3" s="17" t="s">
        <v>18</v>
      </c>
      <c r="E3" s="17" t="s">
        <v>19</v>
      </c>
      <c r="F3" s="17" t="s">
        <v>20</v>
      </c>
      <c r="G3" s="24">
        <v>10</v>
      </c>
      <c r="H3" s="28">
        <v>20</v>
      </c>
      <c r="I3" s="29">
        <f>IFERROR( Table13456[[#This Row],[Quantity]]*Table13456[[#This Row],[Price Per Unit]], "")</f>
        <v>200</v>
      </c>
    </row>
    <row r="4" spans="1:15">
      <c r="A4" s="33">
        <v>44255</v>
      </c>
      <c r="B4" s="20">
        <v>2</v>
      </c>
      <c r="C4" s="17" t="s">
        <v>21</v>
      </c>
      <c r="D4" s="17" t="s">
        <v>22</v>
      </c>
      <c r="E4" s="17" t="s">
        <v>96</v>
      </c>
      <c r="F4" s="17" t="s">
        <v>24</v>
      </c>
      <c r="G4" s="24">
        <v>15</v>
      </c>
      <c r="H4" s="28">
        <v>10</v>
      </c>
      <c r="I4" s="29">
        <f>IFERROR( Table13456[[#This Row],[Quantity]]*Table13456[[#This Row],[Price Per Unit]], "")</f>
        <v>150</v>
      </c>
    </row>
    <row r="5" spans="1:15">
      <c r="A5" s="33">
        <v>44286</v>
      </c>
      <c r="B5" s="20">
        <v>3</v>
      </c>
      <c r="C5" s="17" t="s">
        <v>91</v>
      </c>
      <c r="D5" s="17" t="s">
        <v>26</v>
      </c>
      <c r="E5" s="17" t="s">
        <v>27</v>
      </c>
      <c r="F5" s="17" t="s">
        <v>28</v>
      </c>
      <c r="G5" s="24">
        <v>0</v>
      </c>
      <c r="H5" s="28"/>
      <c r="I5" s="29">
        <f>IFERROR( Table13456[[#This Row],[Quantity]]*Table13456[[#This Row],[Price Per Unit]], "")</f>
        <v>0</v>
      </c>
    </row>
    <row r="6" spans="1:15">
      <c r="A6" s="33">
        <v>44316</v>
      </c>
      <c r="B6" s="20">
        <v>4</v>
      </c>
      <c r="C6" s="17" t="s">
        <v>92</v>
      </c>
      <c r="D6" s="17" t="s">
        <v>31</v>
      </c>
      <c r="E6" s="17" t="s">
        <v>32</v>
      </c>
      <c r="F6" s="17" t="s">
        <v>33</v>
      </c>
      <c r="G6" s="24">
        <v>25</v>
      </c>
      <c r="H6" s="28">
        <v>10</v>
      </c>
      <c r="I6" s="29">
        <f>IFERROR( Table13456[[#This Row],[Quantity]]*Table13456[[#This Row],[Price Per Unit]], "")</f>
        <v>250</v>
      </c>
    </row>
    <row r="7" spans="1:15">
      <c r="A7" s="33">
        <v>44347</v>
      </c>
      <c r="B7" s="20">
        <v>5</v>
      </c>
      <c r="C7" s="17" t="s">
        <v>34</v>
      </c>
      <c r="D7" s="17" t="s">
        <v>22</v>
      </c>
      <c r="E7" s="17" t="s">
        <v>19</v>
      </c>
      <c r="F7" s="17" t="s">
        <v>35</v>
      </c>
      <c r="G7" s="24">
        <v>30</v>
      </c>
      <c r="H7" s="28">
        <v>16.670000000000002</v>
      </c>
      <c r="I7" s="29">
        <f>IFERROR( Table13456[[#This Row],[Quantity]]*Table13456[[#This Row],[Price Per Unit]], "")</f>
        <v>500.1</v>
      </c>
    </row>
    <row r="8" spans="1:15">
      <c r="A8" s="33">
        <v>44377</v>
      </c>
      <c r="B8" s="20">
        <v>6</v>
      </c>
      <c r="C8" s="17" t="s">
        <v>93</v>
      </c>
      <c r="D8" s="19" t="s">
        <v>94</v>
      </c>
      <c r="E8" s="17" t="s">
        <v>96</v>
      </c>
      <c r="F8" s="17" t="s">
        <v>37</v>
      </c>
      <c r="G8" s="24">
        <v>0</v>
      </c>
      <c r="H8" s="28"/>
      <c r="I8" s="29">
        <f>IFERROR( Table13456[[#This Row],[Quantity]]*Table13456[[#This Row],[Price Per Unit]], "")</f>
        <v>0</v>
      </c>
    </row>
    <row r="9" spans="1:15">
      <c r="A9" s="33">
        <v>44408</v>
      </c>
      <c r="B9" s="20">
        <v>7</v>
      </c>
      <c r="C9" s="17" t="s">
        <v>38</v>
      </c>
      <c r="D9" s="17" t="s">
        <v>26</v>
      </c>
      <c r="E9" s="17" t="s">
        <v>27</v>
      </c>
      <c r="F9" s="17" t="s">
        <v>39</v>
      </c>
      <c r="G9" s="24">
        <v>35</v>
      </c>
      <c r="H9" s="28">
        <v>10</v>
      </c>
      <c r="I9" s="29">
        <f>IFERROR( Table13456[[#This Row],[Quantity]]*Table13456[[#This Row],[Price Per Unit]], "")</f>
        <v>350</v>
      </c>
    </row>
    <row r="10" spans="1:15">
      <c r="A10" s="33">
        <v>44439</v>
      </c>
      <c r="B10" s="20">
        <v>8</v>
      </c>
      <c r="C10" s="17" t="s">
        <v>40</v>
      </c>
      <c r="D10" s="17" t="s">
        <v>31</v>
      </c>
      <c r="E10" s="17" t="s">
        <v>32</v>
      </c>
      <c r="F10" s="17" t="s">
        <v>41</v>
      </c>
      <c r="G10" s="24">
        <v>40</v>
      </c>
      <c r="H10" s="28">
        <v>15</v>
      </c>
      <c r="I10" s="29">
        <f>IFERROR( Table13456[[#This Row],[Quantity]]*Table13456[[#This Row],[Price Per Unit]], "")</f>
        <v>600</v>
      </c>
    </row>
    <row r="11" spans="1:15">
      <c r="A11" s="33">
        <v>44469</v>
      </c>
      <c r="B11" s="20">
        <v>9</v>
      </c>
      <c r="C11" s="17" t="s">
        <v>42</v>
      </c>
      <c r="D11" s="17" t="s">
        <v>22</v>
      </c>
      <c r="E11" s="17" t="s">
        <v>19</v>
      </c>
      <c r="F11" s="17" t="s">
        <v>43</v>
      </c>
      <c r="G11" s="24">
        <v>45</v>
      </c>
      <c r="H11" s="28">
        <v>12.22</v>
      </c>
      <c r="I11" s="29">
        <f>IFERROR( Table13456[[#This Row],[Quantity]]*Table13456[[#This Row],[Price Per Unit]], "")</f>
        <v>549.9</v>
      </c>
    </row>
    <row r="12" spans="1:15">
      <c r="A12" s="33">
        <v>44500</v>
      </c>
      <c r="B12" s="20">
        <v>10</v>
      </c>
      <c r="C12" s="17" t="s">
        <v>44</v>
      </c>
      <c r="D12" s="17" t="s">
        <v>18</v>
      </c>
      <c r="E12" s="17" t="s">
        <v>96</v>
      </c>
      <c r="F12" s="17" t="s">
        <v>45</v>
      </c>
      <c r="G12" s="24">
        <v>50</v>
      </c>
      <c r="H12" s="28">
        <v>14</v>
      </c>
      <c r="I12" s="29">
        <f>IFERROR( Table13456[[#This Row],[Quantity]]*Table13456[[#This Row],[Price Per Unit]], "")</f>
        <v>700</v>
      </c>
    </row>
    <row r="13" spans="1:15">
      <c r="A13" s="33">
        <v>44530</v>
      </c>
      <c r="B13" s="20">
        <v>11</v>
      </c>
      <c r="C13" s="17" t="s">
        <v>46</v>
      </c>
      <c r="D13" s="17" t="s">
        <v>26</v>
      </c>
      <c r="E13" s="17" t="s">
        <v>27</v>
      </c>
      <c r="F13" s="17" t="s">
        <v>47</v>
      </c>
      <c r="G13" s="24">
        <v>5</v>
      </c>
      <c r="H13" s="28">
        <v>160</v>
      </c>
      <c r="I13" s="29">
        <f>IFERROR( Table13456[[#This Row],[Quantity]]*Table13456[[#This Row],[Price Per Unit]], "")</f>
        <v>800</v>
      </c>
    </row>
    <row r="14" spans="1:15">
      <c r="A14" s="33">
        <v>44561</v>
      </c>
      <c r="B14" s="20">
        <v>12</v>
      </c>
      <c r="C14" s="17" t="s">
        <v>48</v>
      </c>
      <c r="D14" s="17" t="s">
        <v>31</v>
      </c>
      <c r="E14" s="17" t="s">
        <v>32</v>
      </c>
      <c r="F14" s="17" t="s">
        <v>49</v>
      </c>
      <c r="G14" s="24">
        <v>20</v>
      </c>
      <c r="H14" s="28">
        <v>45</v>
      </c>
      <c r="I14" s="29">
        <f>IFERROR( Table13456[[#This Row],[Quantity]]*Table13456[[#This Row],[Price Per Unit]], "")</f>
        <v>900</v>
      </c>
    </row>
    <row r="15" spans="1:15">
      <c r="A15" s="33">
        <v>44592</v>
      </c>
      <c r="B15" s="20">
        <v>13</v>
      </c>
      <c r="C15" s="17" t="s">
        <v>50</v>
      </c>
      <c r="D15" s="17" t="s">
        <v>22</v>
      </c>
      <c r="E15" s="17" t="s">
        <v>19</v>
      </c>
      <c r="F15" s="17" t="s">
        <v>51</v>
      </c>
      <c r="G15" s="24">
        <v>0</v>
      </c>
      <c r="H15" s="28"/>
      <c r="I15" s="29">
        <f>IFERROR( Table13456[[#This Row],[Quantity]]*Table13456[[#This Row],[Price Per Unit]], "")</f>
        <v>0</v>
      </c>
    </row>
    <row r="16" spans="1:1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c r="A18" s="33">
        <v>44681</v>
      </c>
      <c r="B18" s="20">
        <v>16</v>
      </c>
      <c r="C18" s="17" t="s">
        <v>56</v>
      </c>
      <c r="D18" s="19" t="s">
        <v>94</v>
      </c>
      <c r="E18" s="17" t="s">
        <v>32</v>
      </c>
      <c r="F18" s="17" t="s">
        <v>57</v>
      </c>
      <c r="G18" s="24">
        <v>0</v>
      </c>
      <c r="H18" s="28"/>
      <c r="I18" s="29">
        <f>IFERROR( Table13456[[#This Row],[Quantity]]*Table13456[[#This Row],[Price Per Unit]], "")</f>
        <v>0</v>
      </c>
    </row>
    <row r="19" spans="1:9">
      <c r="A19" s="33">
        <v>44712</v>
      </c>
      <c r="B19" s="20">
        <v>17</v>
      </c>
      <c r="C19" s="17" t="s">
        <v>58</v>
      </c>
      <c r="D19" s="17" t="s">
        <v>22</v>
      </c>
      <c r="E19" s="17" t="s">
        <v>19</v>
      </c>
      <c r="F19" s="17" t="s">
        <v>59</v>
      </c>
      <c r="G19" s="24">
        <v>40</v>
      </c>
      <c r="H19" s="28">
        <v>35</v>
      </c>
      <c r="I19" s="29">
        <f>IFERROR( Table13456[[#This Row],[Quantity]]*Table13456[[#This Row],[Price Per Unit]], "")</f>
        <v>1400</v>
      </c>
    </row>
    <row r="20" spans="1:9">
      <c r="A20" s="33">
        <v>44742</v>
      </c>
      <c r="B20" s="20">
        <v>18</v>
      </c>
      <c r="C20" s="17" t="s">
        <v>60</v>
      </c>
      <c r="D20" s="17" t="s">
        <v>18</v>
      </c>
      <c r="E20" s="17" t="s">
        <v>96</v>
      </c>
      <c r="F20" s="17" t="s">
        <v>61</v>
      </c>
      <c r="G20" s="24">
        <v>45</v>
      </c>
      <c r="H20" s="28">
        <v>33.33</v>
      </c>
      <c r="I20" s="29">
        <f>IFERROR( Table13456[[#This Row],[Quantity]]*Table13456[[#This Row],[Price Per Unit]], "")</f>
        <v>1499.85</v>
      </c>
    </row>
    <row r="21" spans="1:9">
      <c r="A21" s="33">
        <v>44773</v>
      </c>
      <c r="B21" s="20">
        <v>19</v>
      </c>
      <c r="C21" s="17" t="s">
        <v>62</v>
      </c>
      <c r="D21" s="17" t="s">
        <v>26</v>
      </c>
      <c r="E21" s="17" t="s">
        <v>27</v>
      </c>
      <c r="F21" s="17" t="s">
        <v>63</v>
      </c>
      <c r="G21" s="24">
        <v>50</v>
      </c>
      <c r="H21" s="28">
        <v>32</v>
      </c>
      <c r="I21" s="29">
        <f>IFERROR( Table13456[[#This Row],[Quantity]]*Table13456[[#This Row],[Price Per Unit]], "")</f>
        <v>1600</v>
      </c>
    </row>
    <row r="22" spans="1:9">
      <c r="A22" s="33">
        <v>44804</v>
      </c>
      <c r="B22" s="20">
        <v>20</v>
      </c>
      <c r="C22" s="17" t="s">
        <v>64</v>
      </c>
      <c r="D22" s="17" t="s">
        <v>31</v>
      </c>
      <c r="E22" s="17" t="s">
        <v>32</v>
      </c>
      <c r="F22" s="17" t="s">
        <v>65</v>
      </c>
      <c r="G22" s="24">
        <v>55</v>
      </c>
      <c r="H22" s="28">
        <v>30.91</v>
      </c>
      <c r="I22" s="29">
        <f>IFERROR( Table13456[[#This Row],[Quantity]]*Table13456[[#This Row],[Price Per Unit]], "")</f>
        <v>1700.05</v>
      </c>
    </row>
    <row r="23" spans="1:9">
      <c r="A23" s="33">
        <v>44834</v>
      </c>
      <c r="B23" s="20">
        <v>21</v>
      </c>
      <c r="C23" s="17" t="s">
        <v>66</v>
      </c>
      <c r="D23" s="17" t="s">
        <v>22</v>
      </c>
      <c r="E23" s="17" t="s">
        <v>19</v>
      </c>
      <c r="F23" s="17" t="s">
        <v>67</v>
      </c>
      <c r="G23" s="24">
        <v>60</v>
      </c>
      <c r="H23" s="28">
        <v>30</v>
      </c>
      <c r="I23" s="29">
        <f>IFERROR( Table13456[[#This Row],[Quantity]]*Table13456[[#This Row],[Price Per Unit]], "")</f>
        <v>1800</v>
      </c>
    </row>
    <row r="24" spans="1:9">
      <c r="A24" s="33">
        <v>44865</v>
      </c>
      <c r="B24" s="20">
        <v>22</v>
      </c>
      <c r="C24" s="17" t="s">
        <v>68</v>
      </c>
      <c r="D24" s="17" t="s">
        <v>18</v>
      </c>
      <c r="E24" s="17" t="s">
        <v>96</v>
      </c>
      <c r="F24" s="17" t="s">
        <v>69</v>
      </c>
      <c r="G24" s="24">
        <v>0</v>
      </c>
      <c r="H24" s="28"/>
      <c r="I24" s="29">
        <f>IFERROR( Table13456[[#This Row],[Quantity]]*Table13456[[#This Row],[Price Per Unit]], "")</f>
        <v>0</v>
      </c>
    </row>
    <row r="25" spans="1:9">
      <c r="A25" s="33">
        <v>44895</v>
      </c>
      <c r="B25" s="20">
        <v>23</v>
      </c>
      <c r="C25" s="17" t="s">
        <v>70</v>
      </c>
      <c r="D25" s="17" t="s">
        <v>26</v>
      </c>
      <c r="E25" s="17" t="s">
        <v>27</v>
      </c>
      <c r="F25" s="17" t="s">
        <v>71</v>
      </c>
      <c r="G25" s="24">
        <v>65</v>
      </c>
      <c r="H25" s="28">
        <v>30.77</v>
      </c>
      <c r="I25" s="29">
        <f>IFERROR( Table13456[[#This Row],[Quantity]]*Table13456[[#This Row],[Price Per Unit]], "")</f>
        <v>2000.05</v>
      </c>
    </row>
    <row r="26" spans="1:9">
      <c r="A26" s="33">
        <v>44926</v>
      </c>
      <c r="B26" s="20">
        <v>24</v>
      </c>
      <c r="C26" s="17" t="s">
        <v>72</v>
      </c>
      <c r="D26" s="17" t="s">
        <v>31</v>
      </c>
      <c r="E26" s="17" t="s">
        <v>32</v>
      </c>
      <c r="F26" s="17" t="s">
        <v>73</v>
      </c>
      <c r="G26" s="24">
        <v>70</v>
      </c>
      <c r="H26" s="28">
        <v>30</v>
      </c>
      <c r="I26" s="29">
        <f>IFERROR( Table13456[[#This Row],[Quantity]]*Table13456[[#This Row],[Price Per Unit]], "")</f>
        <v>2100</v>
      </c>
    </row>
    <row r="27" spans="1:9">
      <c r="A27" s="33">
        <v>44957</v>
      </c>
      <c r="B27" s="20">
        <v>25</v>
      </c>
      <c r="C27" s="17" t="s">
        <v>74</v>
      </c>
      <c r="D27" s="17" t="s">
        <v>75</v>
      </c>
      <c r="E27" s="17" t="s">
        <v>76</v>
      </c>
      <c r="F27" s="17" t="s">
        <v>77</v>
      </c>
      <c r="G27" s="24">
        <v>75</v>
      </c>
      <c r="H27" s="28">
        <v>29.33</v>
      </c>
      <c r="I27" s="29">
        <f>IFERROR( Table13456[[#This Row],[Quantity]]*Table13456[[#This Row],[Price Per Unit]], "")</f>
        <v>2199.75</v>
      </c>
    </row>
    <row r="28" spans="1:9">
      <c r="A28" s="33">
        <v>44985</v>
      </c>
      <c r="B28" s="20">
        <v>26</v>
      </c>
      <c r="C28" s="17" t="s">
        <v>78</v>
      </c>
      <c r="D28" s="17" t="s">
        <v>75</v>
      </c>
      <c r="E28" s="17" t="s">
        <v>79</v>
      </c>
      <c r="F28" s="17" t="s">
        <v>80</v>
      </c>
      <c r="G28" s="24">
        <v>80</v>
      </c>
      <c r="H28" s="28">
        <v>28.75</v>
      </c>
      <c r="I28" s="29">
        <f>IFERROR( Table13456[[#This Row],[Quantity]]*Table13456[[#This Row],[Price Per Unit]], "")</f>
        <v>2300</v>
      </c>
    </row>
    <row r="29" spans="1:9">
      <c r="A29" s="33">
        <v>45016</v>
      </c>
      <c r="B29" s="20">
        <v>27</v>
      </c>
      <c r="C29" s="17" t="s">
        <v>50</v>
      </c>
      <c r="D29" s="17" t="s">
        <v>22</v>
      </c>
      <c r="E29" s="17" t="s">
        <v>81</v>
      </c>
      <c r="F29" s="17" t="s">
        <v>82</v>
      </c>
      <c r="G29" s="24">
        <v>0</v>
      </c>
      <c r="H29" s="28"/>
      <c r="I29" s="29">
        <f>IFERROR( Table13456[[#This Row],[Quantity]]*Table13456[[#This Row],[Price Per Unit]], "")</f>
        <v>0</v>
      </c>
    </row>
    <row r="30" spans="1:9">
      <c r="A30" s="33">
        <v>45046</v>
      </c>
      <c r="B30" s="20">
        <v>28</v>
      </c>
      <c r="C30" s="17" t="s">
        <v>48</v>
      </c>
      <c r="D30" s="17" t="s">
        <v>31</v>
      </c>
      <c r="E30" s="17" t="s">
        <v>83</v>
      </c>
      <c r="F30" s="17" t="s">
        <v>84</v>
      </c>
      <c r="G30" s="24">
        <v>85</v>
      </c>
      <c r="H30" s="28">
        <v>29.41</v>
      </c>
      <c r="I30" s="29">
        <f>IFERROR( Table13456[[#This Row],[Quantity]]*Table13456[[#This Row],[Price Per Unit]], "")</f>
        <v>2499.85</v>
      </c>
    </row>
    <row r="31" spans="1:9">
      <c r="A31" s="33" t="s">
        <v>99</v>
      </c>
      <c r="B31" s="20"/>
      <c r="C31" s="17"/>
      <c r="D31" s="17"/>
      <c r="E31" s="17"/>
      <c r="F31" s="17"/>
      <c r="G31" s="24"/>
      <c r="H31" s="28">
        <f>SUBTOTAL(104,Table13456[Price Per Unit])</f>
        <v>160</v>
      </c>
      <c r="I31" s="28">
        <f>SUBTOTAL(109,Table13456[Sales])</f>
        <v>26399.8</v>
      </c>
    </row>
  </sheetData>
  <conditionalFormatting sqref="B2:B30">
    <cfRule type="duplicateValues" dxfId="0"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4.5" zeroHeight="1"/>
  <cols>
    <col min="1" max="1" width="4" customWidth="1"/>
    <col min="2" max="2" width="46.26953125" customWidth="1"/>
    <col min="3" max="3" width="61" customWidth="1"/>
    <col min="4" max="4" width="1.453125" customWidth="1"/>
    <col min="5" max="7" width="9.1796875" customWidth="1"/>
    <col min="8" max="16384" width="9.1796875" hidden="1"/>
  </cols>
  <sheetData>
    <row r="1" spans="1:8" ht="51" customHeight="1">
      <c r="A1" s="6" t="s">
        <v>104</v>
      </c>
      <c r="B1" s="6"/>
      <c r="C1" s="6"/>
      <c r="D1" s="6"/>
      <c r="E1" s="6"/>
      <c r="F1" s="6"/>
      <c r="G1" s="6"/>
      <c r="H1" s="6"/>
    </row>
    <row r="2" spans="1:8"/>
    <row r="3" spans="1:8">
      <c r="B3" s="1" t="s">
        <v>105</v>
      </c>
    </row>
    <row r="4" spans="1:8">
      <c r="B4" s="2" t="s">
        <v>106</v>
      </c>
      <c r="C4" s="3" t="s">
        <v>107</v>
      </c>
    </row>
    <row r="5" spans="1:8">
      <c r="B5" s="2" t="s">
        <v>108</v>
      </c>
      <c r="C5" s="3" t="s">
        <v>109</v>
      </c>
    </row>
    <row r="6" spans="1:8">
      <c r="B6" s="2" t="s">
        <v>110</v>
      </c>
      <c r="C6" s="3" t="s">
        <v>111</v>
      </c>
    </row>
    <row r="7" spans="1:8"/>
    <row r="8" spans="1:8">
      <c r="B8" s="1" t="s">
        <v>112</v>
      </c>
    </row>
    <row r="9" spans="1:8">
      <c r="B9" s="2" t="s">
        <v>113</v>
      </c>
      <c r="C9" s="3" t="s">
        <v>114</v>
      </c>
    </row>
    <row r="10" spans="1:8"/>
    <row r="11" spans="1:8">
      <c r="B11" s="1" t="s">
        <v>115</v>
      </c>
    </row>
    <row r="12" spans="1:8">
      <c r="B12" s="2" t="s">
        <v>116</v>
      </c>
      <c r="C12" s="3" t="s">
        <v>117</v>
      </c>
    </row>
    <row r="13" spans="1:8">
      <c r="B13" s="2" t="s">
        <v>118</v>
      </c>
      <c r="C13" s="3" t="s">
        <v>119</v>
      </c>
    </row>
    <row r="14" spans="1:8">
      <c r="B14" s="2" t="s">
        <v>120</v>
      </c>
      <c r="C14" s="3" t="s">
        <v>121</v>
      </c>
    </row>
    <row r="15" spans="1:8">
      <c r="B15" s="2" t="s">
        <v>122</v>
      </c>
      <c r="C15" s="3" t="s">
        <v>123</v>
      </c>
    </row>
    <row r="16" spans="1:8">
      <c r="B16" s="2" t="s">
        <v>124</v>
      </c>
      <c r="C16" s="3" t="s">
        <v>125</v>
      </c>
    </row>
    <row r="17" spans="2:3">
      <c r="B17" s="2" t="s">
        <v>126</v>
      </c>
      <c r="C17" s="3" t="s">
        <v>127</v>
      </c>
    </row>
    <row r="18" spans="2:3">
      <c r="B18" s="2" t="s">
        <v>128</v>
      </c>
      <c r="C18" s="3" t="s">
        <v>129</v>
      </c>
    </row>
    <row r="19" spans="2:3">
      <c r="B19" s="2" t="s">
        <v>130</v>
      </c>
      <c r="C19" s="3" t="s">
        <v>131</v>
      </c>
    </row>
    <row r="20" spans="2:3">
      <c r="B20" s="2" t="s">
        <v>132</v>
      </c>
      <c r="C20" s="3" t="s">
        <v>133</v>
      </c>
    </row>
    <row r="21" spans="2:3">
      <c r="B21" s="2" t="s">
        <v>134</v>
      </c>
      <c r="C21" s="3" t="s">
        <v>135</v>
      </c>
    </row>
    <row r="22" spans="2:3">
      <c r="B22" s="2" t="s">
        <v>136</v>
      </c>
      <c r="C22" s="3" t="s">
        <v>137</v>
      </c>
    </row>
    <row r="23" spans="2:3">
      <c r="B23" s="2" t="s">
        <v>138</v>
      </c>
      <c r="C23" s="3" t="s">
        <v>139</v>
      </c>
    </row>
    <row r="24" spans="2:3">
      <c r="B24" s="2" t="s">
        <v>140</v>
      </c>
      <c r="C24" s="3" t="s">
        <v>141</v>
      </c>
    </row>
    <row r="25" spans="2:3">
      <c r="B25" s="2" t="s">
        <v>142</v>
      </c>
      <c r="C25" s="3" t="s">
        <v>143</v>
      </c>
    </row>
    <row r="26" spans="2:3">
      <c r="B26" s="2"/>
      <c r="C26" s="3"/>
    </row>
    <row r="27" spans="2:3">
      <c r="B27" s="1" t="s">
        <v>144</v>
      </c>
    </row>
    <row r="28" spans="2:3">
      <c r="B28" s="2" t="s">
        <v>145</v>
      </c>
      <c r="C28" s="3" t="s">
        <v>146</v>
      </c>
    </row>
    <row r="29" spans="2:3">
      <c r="B29" s="2"/>
      <c r="C29" s="3"/>
    </row>
    <row r="30" spans="2:3">
      <c r="B30" s="1" t="s">
        <v>147</v>
      </c>
      <c r="C30" s="3"/>
    </row>
    <row r="31" spans="2:3"/>
    <row r="32" spans="2:3"/>
    <row r="33"/>
    <row r="34"/>
    <row r="3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M26"/>
  <sheetViews>
    <sheetView tabSelected="1" topLeftCell="B4" workbookViewId="0">
      <selection activeCell="G13" sqref="G13"/>
    </sheetView>
  </sheetViews>
  <sheetFormatPr defaultRowHeight="14.5"/>
  <cols>
    <col min="1" max="1" width="24.81640625" bestFit="1"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 min="9" max="9" width="10.26953125" bestFit="1" customWidth="1"/>
    <col min="11" max="11" width="12.36328125" bestFit="1" customWidth="1"/>
    <col min="12" max="12" width="14.54296875" bestFit="1" customWidth="1"/>
    <col min="13" max="13" width="16.6328125" bestFit="1" customWidth="1"/>
  </cols>
  <sheetData>
    <row r="1" spans="1:13">
      <c r="A1" s="8" t="s">
        <v>9</v>
      </c>
      <c r="B1" s="8" t="s">
        <v>10</v>
      </c>
      <c r="C1" s="8" t="s">
        <v>11</v>
      </c>
      <c r="D1" s="8" t="s">
        <v>12</v>
      </c>
      <c r="E1" s="8" t="s">
        <v>13</v>
      </c>
      <c r="F1" s="8" t="s">
        <v>14</v>
      </c>
      <c r="G1" s="8" t="s">
        <v>15</v>
      </c>
      <c r="H1" s="8" t="s">
        <v>16</v>
      </c>
      <c r="I1" s="8" t="s">
        <v>160</v>
      </c>
    </row>
    <row r="2" spans="1:13" ht="15" customHeight="1">
      <c r="A2" s="9">
        <v>44227</v>
      </c>
      <c r="B2" s="10">
        <v>1</v>
      </c>
      <c r="C2" s="10" t="s">
        <v>17</v>
      </c>
      <c r="D2" s="10" t="s">
        <v>18</v>
      </c>
      <c r="E2" s="10" t="s">
        <v>19</v>
      </c>
      <c r="F2" s="10" t="s">
        <v>20</v>
      </c>
      <c r="G2" s="10">
        <v>10</v>
      </c>
      <c r="H2" s="11">
        <v>20</v>
      </c>
      <c r="I2" s="47">
        <f>G2*H2</f>
        <v>200</v>
      </c>
      <c r="K2" s="48" t="s">
        <v>161</v>
      </c>
      <c r="L2" t="s">
        <v>164</v>
      </c>
      <c r="M2" t="s">
        <v>165</v>
      </c>
    </row>
    <row r="3" spans="1:13" ht="12" customHeight="1">
      <c r="A3" s="9">
        <v>44255</v>
      </c>
      <c r="B3" s="10">
        <v>2</v>
      </c>
      <c r="C3" s="10" t="s">
        <v>21</v>
      </c>
      <c r="D3" s="10" t="s">
        <v>22</v>
      </c>
      <c r="E3" s="10" t="s">
        <v>23</v>
      </c>
      <c r="F3" s="10" t="s">
        <v>24</v>
      </c>
      <c r="G3" s="10">
        <v>15</v>
      </c>
      <c r="H3" s="11">
        <v>10</v>
      </c>
      <c r="I3" s="47">
        <f t="shared" ref="I3:I23" si="0">G3*H3</f>
        <v>150</v>
      </c>
      <c r="K3" s="49" t="s">
        <v>75</v>
      </c>
      <c r="L3">
        <v>155</v>
      </c>
      <c r="M3" s="50">
        <v>4499.75</v>
      </c>
    </row>
    <row r="4" spans="1:13" ht="10" customHeight="1">
      <c r="A4" s="9">
        <v>44316</v>
      </c>
      <c r="B4" s="10">
        <v>4</v>
      </c>
      <c r="C4" s="10" t="s">
        <v>30</v>
      </c>
      <c r="D4" s="10" t="s">
        <v>31</v>
      </c>
      <c r="E4" s="10" t="s">
        <v>32</v>
      </c>
      <c r="F4" s="10" t="s">
        <v>33</v>
      </c>
      <c r="G4" s="10">
        <v>25</v>
      </c>
      <c r="H4" s="11">
        <v>10</v>
      </c>
      <c r="I4" s="47">
        <f t="shared" si="0"/>
        <v>250</v>
      </c>
      <c r="K4" s="49" t="s">
        <v>22</v>
      </c>
      <c r="L4">
        <v>190</v>
      </c>
      <c r="M4" s="50">
        <v>4400</v>
      </c>
    </row>
    <row r="5" spans="1:13">
      <c r="A5" s="9">
        <v>44347</v>
      </c>
      <c r="B5" s="10">
        <v>5</v>
      </c>
      <c r="C5" s="10" t="s">
        <v>34</v>
      </c>
      <c r="D5" s="10" t="s">
        <v>22</v>
      </c>
      <c r="E5" s="10" t="s">
        <v>19</v>
      </c>
      <c r="F5" s="10" t="s">
        <v>35</v>
      </c>
      <c r="G5" s="10">
        <v>30</v>
      </c>
      <c r="H5" s="11">
        <v>16.670000000000002</v>
      </c>
      <c r="I5" s="47">
        <f t="shared" si="0"/>
        <v>500.1</v>
      </c>
      <c r="K5" s="49" t="s">
        <v>18</v>
      </c>
      <c r="L5">
        <v>105</v>
      </c>
      <c r="M5" s="50">
        <v>2399.85</v>
      </c>
    </row>
    <row r="6" spans="1:13">
      <c r="A6" s="9">
        <v>44408</v>
      </c>
      <c r="B6" s="10">
        <v>7</v>
      </c>
      <c r="C6" s="10" t="s">
        <v>38</v>
      </c>
      <c r="D6" s="10" t="s">
        <v>26</v>
      </c>
      <c r="E6" s="10" t="s">
        <v>27</v>
      </c>
      <c r="F6" s="10" t="s">
        <v>39</v>
      </c>
      <c r="G6" s="10">
        <v>35</v>
      </c>
      <c r="H6" s="11">
        <v>10</v>
      </c>
      <c r="I6" s="47">
        <f t="shared" si="0"/>
        <v>350</v>
      </c>
      <c r="K6" s="49" t="s">
        <v>31</v>
      </c>
      <c r="L6">
        <v>295</v>
      </c>
      <c r="M6" s="50">
        <v>8049.9</v>
      </c>
    </row>
    <row r="7" spans="1:13">
      <c r="A7" s="9">
        <v>44439</v>
      </c>
      <c r="B7" s="10">
        <v>8</v>
      </c>
      <c r="C7" s="10" t="s">
        <v>40</v>
      </c>
      <c r="D7" s="10" t="s">
        <v>31</v>
      </c>
      <c r="E7" s="10" t="s">
        <v>32</v>
      </c>
      <c r="F7" s="10" t="s">
        <v>41</v>
      </c>
      <c r="G7" s="10">
        <v>40</v>
      </c>
      <c r="H7" s="11">
        <v>15</v>
      </c>
      <c r="I7" s="47">
        <f t="shared" si="0"/>
        <v>600</v>
      </c>
      <c r="K7" s="49" t="s">
        <v>26</v>
      </c>
      <c r="L7">
        <v>190</v>
      </c>
      <c r="M7" s="50">
        <v>5950.2</v>
      </c>
    </row>
    <row r="8" spans="1:13" ht="13" customHeight="1">
      <c r="A8" s="9">
        <v>44469</v>
      </c>
      <c r="B8" s="10">
        <v>9</v>
      </c>
      <c r="C8" s="10" t="s">
        <v>42</v>
      </c>
      <c r="D8" s="10" t="s">
        <v>22</v>
      </c>
      <c r="E8" s="10" t="s">
        <v>19</v>
      </c>
      <c r="F8" s="10" t="s">
        <v>43</v>
      </c>
      <c r="G8" s="10">
        <v>45</v>
      </c>
      <c r="H8" s="11">
        <v>12.22</v>
      </c>
      <c r="I8" s="47">
        <f t="shared" si="0"/>
        <v>549.9</v>
      </c>
      <c r="K8" s="49" t="s">
        <v>162</v>
      </c>
      <c r="L8">
        <v>30</v>
      </c>
      <c r="M8" s="50">
        <v>1100.1000000000001</v>
      </c>
    </row>
    <row r="9" spans="1:13" ht="13.5" customHeight="1">
      <c r="A9" s="9">
        <v>44500</v>
      </c>
      <c r="B9" s="10">
        <v>10</v>
      </c>
      <c r="C9" s="10" t="s">
        <v>44</v>
      </c>
      <c r="D9" s="10" t="s">
        <v>18</v>
      </c>
      <c r="E9" s="10" t="s">
        <v>23</v>
      </c>
      <c r="F9" s="10" t="s">
        <v>45</v>
      </c>
      <c r="G9" s="10">
        <v>50</v>
      </c>
      <c r="H9" s="11">
        <v>14</v>
      </c>
      <c r="I9" s="47">
        <f t="shared" si="0"/>
        <v>700</v>
      </c>
      <c r="K9" s="49" t="s">
        <v>163</v>
      </c>
      <c r="L9">
        <v>965</v>
      </c>
      <c r="M9" s="50">
        <v>26399.8</v>
      </c>
    </row>
    <row r="10" spans="1:13" ht="13" customHeight="1">
      <c r="A10" s="9">
        <v>44530</v>
      </c>
      <c r="B10" s="10">
        <v>11</v>
      </c>
      <c r="C10" s="10" t="s">
        <v>46</v>
      </c>
      <c r="D10" s="10" t="s">
        <v>26</v>
      </c>
      <c r="E10" s="10" t="s">
        <v>27</v>
      </c>
      <c r="F10" s="10" t="s">
        <v>47</v>
      </c>
      <c r="G10" s="10">
        <v>5</v>
      </c>
      <c r="H10" s="11">
        <v>160</v>
      </c>
      <c r="I10" s="47">
        <f t="shared" si="0"/>
        <v>800</v>
      </c>
    </row>
    <row r="11" spans="1:13" ht="13" customHeight="1">
      <c r="A11" s="9">
        <v>44561</v>
      </c>
      <c r="B11" s="10">
        <v>12</v>
      </c>
      <c r="C11" s="10" t="s">
        <v>48</v>
      </c>
      <c r="D11" s="10" t="s">
        <v>31</v>
      </c>
      <c r="E11" s="10" t="s">
        <v>32</v>
      </c>
      <c r="F11" s="10" t="s">
        <v>49</v>
      </c>
      <c r="G11" s="10">
        <v>20</v>
      </c>
      <c r="H11" s="11">
        <v>45</v>
      </c>
      <c r="I11" s="47">
        <f t="shared" si="0"/>
        <v>900</v>
      </c>
    </row>
    <row r="12" spans="1:13" ht="14" customHeight="1">
      <c r="A12" s="9">
        <v>44620</v>
      </c>
      <c r="B12" s="10">
        <v>14</v>
      </c>
      <c r="C12" s="10" t="s">
        <v>52</v>
      </c>
      <c r="D12" s="10"/>
      <c r="E12" s="10" t="s">
        <v>23</v>
      </c>
      <c r="F12" s="10" t="s">
        <v>53</v>
      </c>
      <c r="G12" s="10">
        <v>30</v>
      </c>
      <c r="H12" s="11">
        <v>36.67</v>
      </c>
      <c r="I12" s="47">
        <f t="shared" si="0"/>
        <v>1100.1000000000001</v>
      </c>
    </row>
    <row r="13" spans="1:13" ht="13" customHeight="1">
      <c r="A13" s="9">
        <v>44651</v>
      </c>
      <c r="B13" s="10">
        <v>15</v>
      </c>
      <c r="C13" s="10" t="s">
        <v>54</v>
      </c>
      <c r="D13" s="10" t="s">
        <v>26</v>
      </c>
      <c r="E13" s="10" t="s">
        <v>27</v>
      </c>
      <c r="F13" s="10" t="s">
        <v>55</v>
      </c>
      <c r="G13" s="10">
        <v>35</v>
      </c>
      <c r="H13" s="11">
        <v>34.29</v>
      </c>
      <c r="I13" s="47">
        <f t="shared" si="0"/>
        <v>1200.1499999999999</v>
      </c>
    </row>
    <row r="14" spans="1:13" ht="13" customHeight="1">
      <c r="A14" s="9">
        <v>44712</v>
      </c>
      <c r="B14" s="10">
        <v>17</v>
      </c>
      <c r="C14" s="10" t="s">
        <v>58</v>
      </c>
      <c r="D14" s="10" t="s">
        <v>22</v>
      </c>
      <c r="E14" s="10" t="s">
        <v>19</v>
      </c>
      <c r="F14" s="10" t="s">
        <v>59</v>
      </c>
      <c r="G14" s="10">
        <v>40</v>
      </c>
      <c r="H14" s="11">
        <v>35</v>
      </c>
      <c r="I14" s="47">
        <f t="shared" si="0"/>
        <v>1400</v>
      </c>
    </row>
    <row r="15" spans="1:13" ht="14.5" customHeight="1">
      <c r="A15" s="9">
        <v>44742</v>
      </c>
      <c r="B15" s="10">
        <v>18</v>
      </c>
      <c r="C15" s="10" t="s">
        <v>60</v>
      </c>
      <c r="D15" s="10" t="s">
        <v>18</v>
      </c>
      <c r="E15" s="10" t="s">
        <v>23</v>
      </c>
      <c r="F15" s="10" t="s">
        <v>61</v>
      </c>
      <c r="G15" s="10">
        <v>45</v>
      </c>
      <c r="H15" s="11">
        <v>33.33</v>
      </c>
      <c r="I15" s="47">
        <f t="shared" si="0"/>
        <v>1499.85</v>
      </c>
    </row>
    <row r="16" spans="1:13" ht="14" customHeight="1">
      <c r="A16" s="9">
        <v>44773</v>
      </c>
      <c r="B16" s="10">
        <v>19</v>
      </c>
      <c r="C16" s="10" t="s">
        <v>62</v>
      </c>
      <c r="D16" s="10" t="s">
        <v>26</v>
      </c>
      <c r="E16" s="10" t="s">
        <v>27</v>
      </c>
      <c r="F16" s="10" t="s">
        <v>63</v>
      </c>
      <c r="G16" s="10">
        <v>50</v>
      </c>
      <c r="H16" s="11">
        <v>32</v>
      </c>
      <c r="I16" s="47">
        <f t="shared" si="0"/>
        <v>1600</v>
      </c>
    </row>
    <row r="17" spans="1:9" ht="14.5" customHeight="1">
      <c r="A17" s="9">
        <v>44804</v>
      </c>
      <c r="B17" s="10">
        <v>20</v>
      </c>
      <c r="C17" s="10" t="s">
        <v>64</v>
      </c>
      <c r="D17" s="10" t="s">
        <v>31</v>
      </c>
      <c r="E17" s="10" t="s">
        <v>32</v>
      </c>
      <c r="F17" s="10" t="s">
        <v>65</v>
      </c>
      <c r="G17" s="10">
        <v>55</v>
      </c>
      <c r="H17" s="11">
        <v>30.91</v>
      </c>
      <c r="I17" s="47">
        <f t="shared" si="0"/>
        <v>1700.05</v>
      </c>
    </row>
    <row r="18" spans="1:9" ht="15" customHeight="1">
      <c r="A18" s="9">
        <v>44834</v>
      </c>
      <c r="B18" s="10">
        <v>21</v>
      </c>
      <c r="C18" s="10" t="s">
        <v>66</v>
      </c>
      <c r="D18" s="10" t="s">
        <v>22</v>
      </c>
      <c r="E18" s="10" t="s">
        <v>19</v>
      </c>
      <c r="F18" s="10" t="s">
        <v>67</v>
      </c>
      <c r="G18" s="10">
        <v>60</v>
      </c>
      <c r="H18" s="11">
        <v>30</v>
      </c>
      <c r="I18" s="47">
        <f t="shared" si="0"/>
        <v>1800</v>
      </c>
    </row>
    <row r="19" spans="1:9" ht="20.149999999999999" customHeight="1">
      <c r="A19" s="9">
        <v>44895</v>
      </c>
      <c r="B19" s="10">
        <v>23</v>
      </c>
      <c r="C19" s="10" t="s">
        <v>70</v>
      </c>
      <c r="D19" s="10" t="s">
        <v>26</v>
      </c>
      <c r="E19" s="10" t="s">
        <v>27</v>
      </c>
      <c r="F19" s="10" t="s">
        <v>71</v>
      </c>
      <c r="G19" s="10">
        <v>65</v>
      </c>
      <c r="H19" s="11">
        <v>30.77</v>
      </c>
      <c r="I19" s="47">
        <f t="shared" si="0"/>
        <v>2000.05</v>
      </c>
    </row>
    <row r="20" spans="1:9" ht="15" customHeight="1">
      <c r="A20" s="9">
        <v>44926</v>
      </c>
      <c r="B20" s="10">
        <v>24</v>
      </c>
      <c r="C20" s="10" t="s">
        <v>72</v>
      </c>
      <c r="D20" s="10" t="s">
        <v>31</v>
      </c>
      <c r="E20" s="10" t="s">
        <v>32</v>
      </c>
      <c r="F20" s="10" t="s">
        <v>73</v>
      </c>
      <c r="G20" s="10">
        <v>70</v>
      </c>
      <c r="H20" s="11">
        <v>30</v>
      </c>
      <c r="I20" s="47">
        <f t="shared" si="0"/>
        <v>2100</v>
      </c>
    </row>
    <row r="21" spans="1:9" ht="20.149999999999999" customHeight="1">
      <c r="A21" s="9">
        <v>44957</v>
      </c>
      <c r="B21" s="10">
        <v>25</v>
      </c>
      <c r="C21" s="10" t="s">
        <v>74</v>
      </c>
      <c r="D21" s="10" t="s">
        <v>75</v>
      </c>
      <c r="E21" s="10" t="s">
        <v>76</v>
      </c>
      <c r="F21" s="10" t="s">
        <v>77</v>
      </c>
      <c r="G21" s="10">
        <v>75</v>
      </c>
      <c r="H21" s="11">
        <v>29.33</v>
      </c>
      <c r="I21" s="47">
        <f t="shared" si="0"/>
        <v>2199.75</v>
      </c>
    </row>
    <row r="22" spans="1:9" ht="17.5" customHeight="1">
      <c r="A22" s="9">
        <v>44985</v>
      </c>
      <c r="B22" s="10">
        <v>26</v>
      </c>
      <c r="C22" s="10" t="s">
        <v>78</v>
      </c>
      <c r="D22" s="10" t="s">
        <v>75</v>
      </c>
      <c r="E22" s="10" t="s">
        <v>79</v>
      </c>
      <c r="F22" s="10" t="s">
        <v>80</v>
      </c>
      <c r="G22" s="10">
        <v>80</v>
      </c>
      <c r="H22" s="11">
        <v>28.75</v>
      </c>
      <c r="I22" s="47">
        <f t="shared" si="0"/>
        <v>2300</v>
      </c>
    </row>
    <row r="23" spans="1:9" ht="18" customHeight="1">
      <c r="A23" s="9">
        <v>45046</v>
      </c>
      <c r="B23" s="10">
        <v>28</v>
      </c>
      <c r="C23" s="10" t="s">
        <v>48</v>
      </c>
      <c r="D23" s="10" t="s">
        <v>31</v>
      </c>
      <c r="E23" s="10" t="s">
        <v>83</v>
      </c>
      <c r="F23" s="10" t="s">
        <v>84</v>
      </c>
      <c r="G23" s="10">
        <v>85</v>
      </c>
      <c r="H23" s="11">
        <v>29.41</v>
      </c>
      <c r="I23" s="47">
        <f t="shared" si="0"/>
        <v>2499.85</v>
      </c>
    </row>
    <row r="24" spans="1:9" ht="20.149999999999999" customHeight="1"/>
    <row r="25" spans="1:9" ht="20.149999999999999" customHeight="1"/>
    <row r="26" spans="1:9" ht="20.149999999999999" customHeight="1"/>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topLeftCell="A9" workbookViewId="0">
      <selection activeCell="F20" sqref="F20"/>
    </sheetView>
  </sheetViews>
  <sheetFormatPr defaultRowHeight="14.5"/>
  <cols>
    <col min="5" max="5" width="90.453125" customWidth="1"/>
    <col min="10" max="10" width="25" customWidth="1"/>
  </cols>
  <sheetData>
    <row r="2" spans="5:11" ht="17.5">
      <c r="E2" s="39" t="s">
        <v>148</v>
      </c>
    </row>
    <row r="3" spans="5:11">
      <c r="E3" s="40"/>
    </row>
    <row r="4" spans="5:11">
      <c r="E4" s="41" t="s">
        <v>149</v>
      </c>
    </row>
    <row r="5" spans="5:11" ht="29">
      <c r="E5" s="42" t="s">
        <v>150</v>
      </c>
    </row>
    <row r="6" spans="5:11">
      <c r="E6" s="40"/>
    </row>
    <row r="7" spans="5:11" ht="17.5">
      <c r="E7" s="43" t="s">
        <v>151</v>
      </c>
    </row>
    <row r="8" spans="5:11">
      <c r="E8" s="44"/>
    </row>
    <row r="9" spans="5:11" ht="29">
      <c r="E9" s="45" t="s">
        <v>152</v>
      </c>
    </row>
    <row r="10" spans="5:11" ht="29">
      <c r="E10" s="45" t="s">
        <v>153</v>
      </c>
      <c r="J10" s="38"/>
      <c r="K10" s="38"/>
    </row>
    <row r="11" spans="5:11" ht="29">
      <c r="E11" s="45" t="s">
        <v>154</v>
      </c>
      <c r="J11" s="38"/>
      <c r="K11" s="38"/>
    </row>
    <row r="12" spans="5:11">
      <c r="E12" s="40"/>
      <c r="J12" s="38"/>
      <c r="K12" s="38"/>
    </row>
    <row r="13" spans="5:11" ht="17.5">
      <c r="E13" s="39" t="s">
        <v>155</v>
      </c>
    </row>
    <row r="14" spans="5:11">
      <c r="E14" s="46"/>
    </row>
    <row r="15" spans="5:11">
      <c r="E15" s="46" t="s">
        <v>156</v>
      </c>
    </row>
    <row r="16" spans="5:11">
      <c r="E16" s="46" t="s">
        <v>157</v>
      </c>
    </row>
    <row r="17" spans="5:5">
      <c r="E17" s="46" t="s">
        <v>158</v>
      </c>
    </row>
    <row r="18" spans="5:5">
      <c r="E18" s="40"/>
    </row>
    <row r="19" spans="5:5">
      <c r="E19" s="40" t="s">
        <v>159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4.5"/>
  <cols>
    <col min="1" max="1" width="1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5.75" customHeight="1">
      <c r="A1" s="6" t="s">
        <v>85</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4.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6" s="7" customFormat="1" ht="48.75" customHeight="1">
      <c r="A1" s="6" t="s">
        <v>86</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conditionalFormatting sqref="B2:B33">
    <cfRule type="duplicateValues" dxfId="10" priority="1"/>
    <cfRule type="duplicateValues" dxfId="9" priority="2"/>
    <cfRule type="duplicateValues" dxfId="8" priority="3"/>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4.5"/>
  <cols>
    <col min="1" max="1" width="14.81640625" bestFit="1"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 min="9" max="9" width="17.54296875" bestFit="1" customWidth="1"/>
  </cols>
  <sheetData>
    <row r="1" spans="1:16" s="7" customFormat="1" ht="48.75" customHeight="1">
      <c r="A1" s="6" t="s">
        <v>87</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c r="I2" s="8" t="s">
        <v>88</v>
      </c>
    </row>
    <row r="3" spans="1:16">
      <c r="A3" s="9">
        <v>44227</v>
      </c>
      <c r="B3" s="10">
        <v>1</v>
      </c>
      <c r="C3" s="10" t="s">
        <v>17</v>
      </c>
      <c r="D3" s="10" t="s">
        <v>18</v>
      </c>
      <c r="E3" s="10" t="s">
        <v>19</v>
      </c>
      <c r="F3" s="10" t="s">
        <v>20</v>
      </c>
      <c r="G3" s="10">
        <v>10</v>
      </c>
      <c r="H3" s="11">
        <v>20</v>
      </c>
      <c r="I3" t="str">
        <f>TRIM(C3)</f>
        <v>John Smith</v>
      </c>
    </row>
    <row r="4" spans="1:16">
      <c r="A4" s="9">
        <v>44255</v>
      </c>
      <c r="B4" s="10">
        <v>2</v>
      </c>
      <c r="C4" s="10" t="s">
        <v>21</v>
      </c>
      <c r="D4" s="10" t="s">
        <v>22</v>
      </c>
      <c r="E4" s="10" t="s">
        <v>23</v>
      </c>
      <c r="F4" s="10" t="s">
        <v>24</v>
      </c>
      <c r="G4" s="10">
        <v>15</v>
      </c>
      <c r="H4" s="11">
        <v>10</v>
      </c>
      <c r="I4" t="str">
        <f t="shared" ref="I4:I30" si="0">TRIM(C4)</f>
        <v>Jane Doe</v>
      </c>
    </row>
    <row r="5" spans="1:16">
      <c r="A5" s="9">
        <v>44286</v>
      </c>
      <c r="B5" s="10">
        <v>3</v>
      </c>
      <c r="C5" s="10" t="s">
        <v>25</v>
      </c>
      <c r="D5" s="10" t="s">
        <v>26</v>
      </c>
      <c r="E5" s="10" t="s">
        <v>27</v>
      </c>
      <c r="F5" s="10" t="s">
        <v>28</v>
      </c>
      <c r="G5" s="10">
        <v>0</v>
      </c>
      <c r="H5" s="10" t="s">
        <v>29</v>
      </c>
      <c r="I5" t="str">
        <f t="shared" si="0"/>
        <v>Mike Tyson</v>
      </c>
    </row>
    <row r="6" spans="1:16">
      <c r="A6" s="9">
        <v>44316</v>
      </c>
      <c r="B6" s="10">
        <v>4</v>
      </c>
      <c r="C6" s="10" t="s">
        <v>30</v>
      </c>
      <c r="D6" s="10" t="s">
        <v>31</v>
      </c>
      <c r="E6" s="10" t="s">
        <v>32</v>
      </c>
      <c r="F6" s="10" t="s">
        <v>33</v>
      </c>
      <c r="G6" s="10">
        <v>25</v>
      </c>
      <c r="H6" s="11">
        <v>10</v>
      </c>
      <c r="I6" t="str">
        <f t="shared" si="0"/>
        <v>Anna Belle</v>
      </c>
    </row>
    <row r="7" spans="1:16">
      <c r="A7" s="9">
        <v>44347</v>
      </c>
      <c r="B7" s="10">
        <v>5</v>
      </c>
      <c r="C7" s="10" t="s">
        <v>34</v>
      </c>
      <c r="D7" s="10" t="s">
        <v>22</v>
      </c>
      <c r="E7" s="10" t="s">
        <v>19</v>
      </c>
      <c r="F7" s="10" t="s">
        <v>35</v>
      </c>
      <c r="G7" s="10">
        <v>30</v>
      </c>
      <c r="H7" s="11">
        <v>16.670000000000002</v>
      </c>
      <c r="I7" t="str">
        <f t="shared" si="0"/>
        <v>Chris P. Bacon</v>
      </c>
    </row>
    <row r="8" spans="1:16">
      <c r="A8" s="9">
        <v>44377</v>
      </c>
      <c r="B8" s="10">
        <v>6</v>
      </c>
      <c r="C8" s="10" t="s">
        <v>36</v>
      </c>
      <c r="D8" s="10"/>
      <c r="E8" s="10" t="s">
        <v>23</v>
      </c>
      <c r="F8" s="10" t="s">
        <v>37</v>
      </c>
      <c r="G8" s="10">
        <v>0</v>
      </c>
      <c r="H8" s="10" t="s">
        <v>29</v>
      </c>
      <c r="I8" t="str">
        <f t="shared" si="0"/>
        <v>Peter Parker</v>
      </c>
    </row>
    <row r="9" spans="1:16">
      <c r="A9" s="9">
        <v>44408</v>
      </c>
      <c r="B9" s="10">
        <v>7</v>
      </c>
      <c r="C9" s="10" t="s">
        <v>38</v>
      </c>
      <c r="D9" s="10" t="s">
        <v>26</v>
      </c>
      <c r="E9" s="10" t="s">
        <v>27</v>
      </c>
      <c r="F9" s="10" t="s">
        <v>39</v>
      </c>
      <c r="G9" s="10">
        <v>35</v>
      </c>
      <c r="H9" s="11">
        <v>10</v>
      </c>
      <c r="I9" t="str">
        <f t="shared" si="0"/>
        <v>Mary Jane</v>
      </c>
    </row>
    <row r="10" spans="1:16">
      <c r="A10" s="9">
        <v>44439</v>
      </c>
      <c r="B10" s="10">
        <v>8</v>
      </c>
      <c r="C10" s="10" t="s">
        <v>40</v>
      </c>
      <c r="D10" s="10" t="s">
        <v>31</v>
      </c>
      <c r="E10" s="10" t="s">
        <v>32</v>
      </c>
      <c r="F10" s="10" t="s">
        <v>41</v>
      </c>
      <c r="G10" s="10">
        <v>40</v>
      </c>
      <c r="H10" s="11">
        <v>15</v>
      </c>
      <c r="I10" t="str">
        <f t="shared" si="0"/>
        <v>Bruce Wayne</v>
      </c>
    </row>
    <row r="11" spans="1:16">
      <c r="A11" s="9">
        <v>44469</v>
      </c>
      <c r="B11" s="10">
        <v>9</v>
      </c>
      <c r="C11" s="10" t="s">
        <v>42</v>
      </c>
      <c r="D11" s="10" t="s">
        <v>22</v>
      </c>
      <c r="E11" s="10" t="s">
        <v>19</v>
      </c>
      <c r="F11" s="10" t="s">
        <v>43</v>
      </c>
      <c r="G11" s="10">
        <v>45</v>
      </c>
      <c r="H11" s="11">
        <v>12.22</v>
      </c>
      <c r="I11" t="str">
        <f t="shared" si="0"/>
        <v>Clark Kent</v>
      </c>
    </row>
    <row r="12" spans="1:16">
      <c r="A12" s="9">
        <v>44500</v>
      </c>
      <c r="B12" s="10">
        <v>10</v>
      </c>
      <c r="C12" s="10" t="s">
        <v>44</v>
      </c>
      <c r="D12" s="10" t="s">
        <v>18</v>
      </c>
      <c r="E12" s="10" t="s">
        <v>23</v>
      </c>
      <c r="F12" s="10" t="s">
        <v>45</v>
      </c>
      <c r="G12" s="10">
        <v>50</v>
      </c>
      <c r="H12" s="11">
        <v>14</v>
      </c>
      <c r="I12" t="str">
        <f t="shared" si="0"/>
        <v>Diana Prince</v>
      </c>
    </row>
    <row r="13" spans="1:16">
      <c r="A13" s="9">
        <v>44530</v>
      </c>
      <c r="B13" s="10">
        <v>11</v>
      </c>
      <c r="C13" s="10" t="s">
        <v>46</v>
      </c>
      <c r="D13" s="10" t="s">
        <v>26</v>
      </c>
      <c r="E13" s="10" t="s">
        <v>27</v>
      </c>
      <c r="F13" s="10" t="s">
        <v>47</v>
      </c>
      <c r="G13" s="10">
        <v>5</v>
      </c>
      <c r="H13" s="11">
        <v>160</v>
      </c>
      <c r="I13" t="str">
        <f t="shared" si="0"/>
        <v>Tony Stark</v>
      </c>
    </row>
    <row r="14" spans="1:16">
      <c r="A14" s="9">
        <v>44561</v>
      </c>
      <c r="B14" s="10">
        <v>12</v>
      </c>
      <c r="C14" s="10" t="s">
        <v>48</v>
      </c>
      <c r="D14" s="10" t="s">
        <v>31</v>
      </c>
      <c r="E14" s="10" t="s">
        <v>32</v>
      </c>
      <c r="F14" s="10" t="s">
        <v>49</v>
      </c>
      <c r="G14" s="10">
        <v>20</v>
      </c>
      <c r="H14" s="11">
        <v>45</v>
      </c>
      <c r="I14" t="str">
        <f t="shared" si="0"/>
        <v>Steve Rogers</v>
      </c>
    </row>
    <row r="15" spans="1:16">
      <c r="A15" s="9">
        <v>44592</v>
      </c>
      <c r="B15" s="10">
        <v>13</v>
      </c>
      <c r="C15" s="10" t="s">
        <v>50</v>
      </c>
      <c r="D15" s="10" t="s">
        <v>22</v>
      </c>
      <c r="E15" s="10" t="s">
        <v>19</v>
      </c>
      <c r="F15" s="10" t="s">
        <v>51</v>
      </c>
      <c r="G15" s="10">
        <v>0</v>
      </c>
      <c r="H15" s="10" t="s">
        <v>29</v>
      </c>
      <c r="I15" t="str">
        <f t="shared" si="0"/>
        <v>Natasha Romanoff</v>
      </c>
    </row>
    <row r="16" spans="1:16">
      <c r="A16" s="9">
        <v>44620</v>
      </c>
      <c r="B16" s="10">
        <v>14</v>
      </c>
      <c r="C16" s="10" t="s">
        <v>52</v>
      </c>
      <c r="D16" s="10"/>
      <c r="E16" s="10" t="s">
        <v>23</v>
      </c>
      <c r="F16" s="10" t="s">
        <v>53</v>
      </c>
      <c r="G16" s="10">
        <v>30</v>
      </c>
      <c r="H16" s="11">
        <v>36.67</v>
      </c>
      <c r="I16" t="str">
        <f t="shared" si="0"/>
        <v>Bruce Banner</v>
      </c>
    </row>
    <row r="17" spans="1:9">
      <c r="A17" s="9">
        <v>44651</v>
      </c>
      <c r="B17" s="10">
        <v>15</v>
      </c>
      <c r="C17" s="10" t="s">
        <v>54</v>
      </c>
      <c r="D17" s="10" t="s">
        <v>26</v>
      </c>
      <c r="E17" s="10" t="s">
        <v>27</v>
      </c>
      <c r="F17" s="10" t="s">
        <v>55</v>
      </c>
      <c r="G17" s="10">
        <v>35</v>
      </c>
      <c r="H17" s="11">
        <v>34.29</v>
      </c>
      <c r="I17" t="str">
        <f t="shared" si="0"/>
        <v>Nick Fury</v>
      </c>
    </row>
    <row r="18" spans="1:9">
      <c r="A18" s="9">
        <v>44681</v>
      </c>
      <c r="B18" s="10">
        <v>16</v>
      </c>
      <c r="C18" s="10" t="s">
        <v>56</v>
      </c>
      <c r="D18" s="10"/>
      <c r="E18" s="10" t="s">
        <v>32</v>
      </c>
      <c r="F18" s="10" t="s">
        <v>57</v>
      </c>
      <c r="G18" s="10">
        <v>0</v>
      </c>
      <c r="H18" s="10" t="s">
        <v>29</v>
      </c>
      <c r="I18" t="str">
        <f t="shared" si="0"/>
        <v>Phil Coulson</v>
      </c>
    </row>
    <row r="19" spans="1:9">
      <c r="A19" s="9">
        <v>44712</v>
      </c>
      <c r="B19" s="10">
        <v>17</v>
      </c>
      <c r="C19" s="10" t="s">
        <v>58</v>
      </c>
      <c r="D19" s="10" t="s">
        <v>22</v>
      </c>
      <c r="E19" s="10" t="s">
        <v>19</v>
      </c>
      <c r="F19" s="10" t="s">
        <v>59</v>
      </c>
      <c r="G19" s="10">
        <v>40</v>
      </c>
      <c r="H19" s="11">
        <v>35</v>
      </c>
      <c r="I19" t="str">
        <f t="shared" si="0"/>
        <v>Peggy Carter</v>
      </c>
    </row>
    <row r="20" spans="1:9">
      <c r="A20" s="9">
        <v>44742</v>
      </c>
      <c r="B20" s="10">
        <v>18</v>
      </c>
      <c r="C20" s="10" t="s">
        <v>60</v>
      </c>
      <c r="D20" s="10" t="s">
        <v>18</v>
      </c>
      <c r="E20" s="10" t="s">
        <v>23</v>
      </c>
      <c r="F20" s="10" t="s">
        <v>61</v>
      </c>
      <c r="G20" s="10">
        <v>45</v>
      </c>
      <c r="H20" s="11">
        <v>33.33</v>
      </c>
      <c r="I20" t="str">
        <f t="shared" si="0"/>
        <v>Howard Stark</v>
      </c>
    </row>
    <row r="21" spans="1:9">
      <c r="A21" s="9">
        <v>44773</v>
      </c>
      <c r="B21" s="10">
        <v>19</v>
      </c>
      <c r="C21" s="10" t="s">
        <v>62</v>
      </c>
      <c r="D21" s="10" t="s">
        <v>26</v>
      </c>
      <c r="E21" s="10" t="s">
        <v>27</v>
      </c>
      <c r="F21" s="10" t="s">
        <v>63</v>
      </c>
      <c r="G21" s="10">
        <v>50</v>
      </c>
      <c r="H21" s="11">
        <v>32</v>
      </c>
      <c r="I21" t="str">
        <f t="shared" si="0"/>
        <v>Hank Pym</v>
      </c>
    </row>
    <row r="22" spans="1:9">
      <c r="A22" s="9">
        <v>44804</v>
      </c>
      <c r="B22" s="10">
        <v>20</v>
      </c>
      <c r="C22" s="10" t="s">
        <v>64</v>
      </c>
      <c r="D22" s="10" t="s">
        <v>31</v>
      </c>
      <c r="E22" s="10" t="s">
        <v>32</v>
      </c>
      <c r="F22" s="10" t="s">
        <v>65</v>
      </c>
      <c r="G22" s="10">
        <v>55</v>
      </c>
      <c r="H22" s="11">
        <v>30.91</v>
      </c>
      <c r="I22" t="str">
        <f t="shared" si="0"/>
        <v>Janet van Dyne</v>
      </c>
    </row>
    <row r="23" spans="1:9">
      <c r="A23" s="9">
        <v>44834</v>
      </c>
      <c r="B23" s="10">
        <v>21</v>
      </c>
      <c r="C23" s="10" t="s">
        <v>66</v>
      </c>
      <c r="D23" s="10" t="s">
        <v>22</v>
      </c>
      <c r="E23" s="10" t="s">
        <v>19</v>
      </c>
      <c r="F23" s="10" t="s">
        <v>67</v>
      </c>
      <c r="G23" s="10">
        <v>60</v>
      </c>
      <c r="H23" s="11">
        <v>30</v>
      </c>
      <c r="I23" t="str">
        <f t="shared" si="0"/>
        <v>Kurt Busiek</v>
      </c>
    </row>
    <row r="24" spans="1:9">
      <c r="A24" s="9">
        <v>44865</v>
      </c>
      <c r="B24" s="10">
        <v>22</v>
      </c>
      <c r="C24" s="10" t="s">
        <v>68</v>
      </c>
      <c r="D24" s="10" t="s">
        <v>18</v>
      </c>
      <c r="E24" s="10" t="s">
        <v>23</v>
      </c>
      <c r="F24" s="10" t="s">
        <v>69</v>
      </c>
      <c r="G24" s="10">
        <v>0</v>
      </c>
      <c r="H24" s="10" t="s">
        <v>29</v>
      </c>
      <c r="I24" t="str">
        <f t="shared" si="0"/>
        <v>George Perez</v>
      </c>
    </row>
    <row r="25" spans="1:9">
      <c r="A25" s="9">
        <v>44895</v>
      </c>
      <c r="B25" s="10">
        <v>23</v>
      </c>
      <c r="C25" s="10" t="s">
        <v>70</v>
      </c>
      <c r="D25" s="10" t="s">
        <v>26</v>
      </c>
      <c r="E25" s="10" t="s">
        <v>27</v>
      </c>
      <c r="F25" s="10" t="s">
        <v>71</v>
      </c>
      <c r="G25" s="10">
        <v>65</v>
      </c>
      <c r="H25" s="11">
        <v>30.77</v>
      </c>
      <c r="I25" t="str">
        <f t="shared" si="0"/>
        <v>Roger Stern</v>
      </c>
    </row>
    <row r="26" spans="1:9">
      <c r="A26" s="9">
        <v>44926</v>
      </c>
      <c r="B26" s="10">
        <v>24</v>
      </c>
      <c r="C26" s="10" t="s">
        <v>72</v>
      </c>
      <c r="D26" s="10" t="s">
        <v>31</v>
      </c>
      <c r="E26" s="10" t="s">
        <v>32</v>
      </c>
      <c r="F26" s="10" t="s">
        <v>73</v>
      </c>
      <c r="G26" s="10">
        <v>70</v>
      </c>
      <c r="H26" s="11">
        <v>30</v>
      </c>
      <c r="I26" t="str">
        <f t="shared" si="0"/>
        <v>Tom DeFalco</v>
      </c>
    </row>
    <row r="27" spans="1:9">
      <c r="A27" s="9">
        <v>44957</v>
      </c>
      <c r="B27" s="10">
        <v>25</v>
      </c>
      <c r="C27" s="10" t="s">
        <v>74</v>
      </c>
      <c r="D27" s="10" t="s">
        <v>75</v>
      </c>
      <c r="E27" s="10" t="s">
        <v>76</v>
      </c>
      <c r="F27" s="10" t="s">
        <v>77</v>
      </c>
      <c r="G27" s="10">
        <v>75</v>
      </c>
      <c r="H27" s="11">
        <v>29.33</v>
      </c>
      <c r="I27" t="str">
        <f t="shared" si="0"/>
        <v>Loki Laufeyson</v>
      </c>
    </row>
    <row r="28" spans="1:9">
      <c r="A28" s="9">
        <v>44985</v>
      </c>
      <c r="B28" s="10">
        <v>26</v>
      </c>
      <c r="C28" s="10" t="s">
        <v>78</v>
      </c>
      <c r="D28" s="10" t="s">
        <v>75</v>
      </c>
      <c r="E28" s="10" t="s">
        <v>79</v>
      </c>
      <c r="F28" s="10" t="s">
        <v>80</v>
      </c>
      <c r="G28" s="10">
        <v>80</v>
      </c>
      <c r="H28" s="11">
        <v>28.75</v>
      </c>
      <c r="I28" t="str">
        <f t="shared" si="0"/>
        <v>Thor Odinson</v>
      </c>
    </row>
    <row r="29" spans="1:9">
      <c r="A29" s="9">
        <v>45016</v>
      </c>
      <c r="B29" s="10">
        <v>27</v>
      </c>
      <c r="C29" s="10" t="s">
        <v>50</v>
      </c>
      <c r="D29" s="10" t="s">
        <v>22</v>
      </c>
      <c r="E29" s="10" t="s">
        <v>81</v>
      </c>
      <c r="F29" s="10" t="s">
        <v>82</v>
      </c>
      <c r="G29" s="10">
        <v>0</v>
      </c>
      <c r="H29" s="10" t="s">
        <v>29</v>
      </c>
      <c r="I29" t="str">
        <f t="shared" si="0"/>
        <v>Natasha Romanoff</v>
      </c>
    </row>
    <row r="30" spans="1:9">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7" priority="1"/>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4.5"/>
  <cols>
    <col min="1" max="1" width="16"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c r="A1" s="6" t="s">
        <v>89</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23</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23</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23</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23</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23</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23</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4.5"/>
  <cols>
    <col min="1" max="1" width="16" customWidth="1"/>
    <col min="2" max="2" width="3" bestFit="1" customWidth="1"/>
    <col min="3" max="3" width="17.54296875" bestFit="1" customWidth="1"/>
    <col min="4" max="4" width="7.1796875" bestFit="1" customWidth="1"/>
    <col min="5" max="5" width="9.1796875" bestFit="1" customWidth="1"/>
    <col min="6" max="6" width="23.453125" bestFit="1" customWidth="1"/>
    <col min="7" max="7" width="8.7265625" bestFit="1" customWidth="1"/>
    <col min="8" max="8" width="13.26953125" bestFit="1" customWidth="1"/>
  </cols>
  <sheetData>
    <row r="1" spans="1:15" s="7" customFormat="1" ht="48.75" customHeight="1">
      <c r="A1" s="6" t="s">
        <v>95</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96</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96</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96</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96</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96</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96</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5"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4.5"/>
  <cols>
    <col min="1" max="1" width="12.81640625" customWidth="1"/>
    <col min="2" max="2" width="3" bestFit="1" customWidth="1"/>
    <col min="3" max="3" width="17.54296875" bestFit="1" customWidth="1"/>
    <col min="4" max="4" width="7.1796875" bestFit="1" customWidth="1"/>
    <col min="5" max="5" width="8.54296875" bestFit="1" customWidth="1"/>
    <col min="6" max="6" width="23.453125" bestFit="1" customWidth="1"/>
    <col min="7" max="7" width="8.7265625" bestFit="1" customWidth="1"/>
    <col min="8" max="8" width="13.26953125" bestFit="1" customWidth="1"/>
  </cols>
  <sheetData>
    <row r="1" spans="1:15" s="7" customFormat="1" ht="48.75" customHeight="1">
      <c r="A1" s="6" t="s">
        <v>97</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35">
        <v>44227</v>
      </c>
      <c r="B3" s="10">
        <v>1</v>
      </c>
      <c r="C3" s="10" t="s">
        <v>90</v>
      </c>
      <c r="D3" s="10" t="s">
        <v>18</v>
      </c>
      <c r="E3" s="10" t="s">
        <v>19</v>
      </c>
      <c r="F3" s="10" t="s">
        <v>20</v>
      </c>
      <c r="G3" s="10">
        <v>10</v>
      </c>
      <c r="H3" s="11">
        <v>20</v>
      </c>
    </row>
    <row r="4" spans="1:15">
      <c r="A4" s="35">
        <v>44255</v>
      </c>
      <c r="B4" s="10">
        <v>2</v>
      </c>
      <c r="C4" s="10" t="s">
        <v>21</v>
      </c>
      <c r="D4" s="10" t="s">
        <v>22</v>
      </c>
      <c r="E4" s="10" t="s">
        <v>96</v>
      </c>
      <c r="F4" s="10" t="s">
        <v>24</v>
      </c>
      <c r="G4" s="10">
        <v>15</v>
      </c>
      <c r="H4" s="11">
        <v>10</v>
      </c>
    </row>
    <row r="5" spans="1:15">
      <c r="A5" s="35">
        <v>44286</v>
      </c>
      <c r="B5" s="10">
        <v>3</v>
      </c>
      <c r="C5" s="10" t="s">
        <v>91</v>
      </c>
      <c r="D5" s="10" t="s">
        <v>26</v>
      </c>
      <c r="E5" s="10" t="s">
        <v>27</v>
      </c>
      <c r="F5" s="10" t="s">
        <v>28</v>
      </c>
      <c r="G5" s="10">
        <v>0</v>
      </c>
      <c r="H5" s="10" t="s">
        <v>29</v>
      </c>
    </row>
    <row r="6" spans="1:15">
      <c r="A6" s="35">
        <v>44316</v>
      </c>
      <c r="B6" s="10">
        <v>4</v>
      </c>
      <c r="C6" s="10" t="s">
        <v>92</v>
      </c>
      <c r="D6" s="10" t="s">
        <v>31</v>
      </c>
      <c r="E6" s="10" t="s">
        <v>32</v>
      </c>
      <c r="F6" s="10" t="s">
        <v>33</v>
      </c>
      <c r="G6" s="10">
        <v>25</v>
      </c>
      <c r="H6" s="11">
        <v>10</v>
      </c>
    </row>
    <row r="7" spans="1:15">
      <c r="A7" s="35">
        <v>44347</v>
      </c>
      <c r="B7" s="10">
        <v>5</v>
      </c>
      <c r="C7" s="10" t="s">
        <v>34</v>
      </c>
      <c r="D7" s="10" t="s">
        <v>22</v>
      </c>
      <c r="E7" s="10" t="s">
        <v>19</v>
      </c>
      <c r="F7" s="10" t="s">
        <v>35</v>
      </c>
      <c r="G7" s="10">
        <v>30</v>
      </c>
      <c r="H7" s="11">
        <v>16.670000000000002</v>
      </c>
    </row>
    <row r="8" spans="1:15">
      <c r="A8" s="35">
        <v>44377</v>
      </c>
      <c r="B8" s="10">
        <v>6</v>
      </c>
      <c r="C8" s="10" t="s">
        <v>93</v>
      </c>
      <c r="D8" s="12" t="s">
        <v>94</v>
      </c>
      <c r="E8" s="10" t="s">
        <v>96</v>
      </c>
      <c r="F8" s="10" t="s">
        <v>37</v>
      </c>
      <c r="G8" s="10">
        <v>0</v>
      </c>
      <c r="H8" s="10" t="s">
        <v>29</v>
      </c>
    </row>
    <row r="9" spans="1:15">
      <c r="A9" s="35">
        <v>44408</v>
      </c>
      <c r="B9" s="10">
        <v>7</v>
      </c>
      <c r="C9" s="10" t="s">
        <v>38</v>
      </c>
      <c r="D9" s="10" t="s">
        <v>26</v>
      </c>
      <c r="E9" s="10" t="s">
        <v>27</v>
      </c>
      <c r="F9" s="10" t="s">
        <v>39</v>
      </c>
      <c r="G9" s="10">
        <v>35</v>
      </c>
      <c r="H9" s="11">
        <v>10</v>
      </c>
    </row>
    <row r="10" spans="1:15">
      <c r="A10" s="35">
        <v>44439</v>
      </c>
      <c r="B10" s="10">
        <v>8</v>
      </c>
      <c r="C10" s="10" t="s">
        <v>40</v>
      </c>
      <c r="D10" s="10" t="s">
        <v>31</v>
      </c>
      <c r="E10" s="10" t="s">
        <v>32</v>
      </c>
      <c r="F10" s="10" t="s">
        <v>41</v>
      </c>
      <c r="G10" s="10">
        <v>40</v>
      </c>
      <c r="H10" s="11">
        <v>15</v>
      </c>
    </row>
    <row r="11" spans="1:15">
      <c r="A11" s="35">
        <v>44469</v>
      </c>
      <c r="B11" s="10">
        <v>9</v>
      </c>
      <c r="C11" s="10" t="s">
        <v>42</v>
      </c>
      <c r="D11" s="10" t="s">
        <v>22</v>
      </c>
      <c r="E11" s="10" t="s">
        <v>19</v>
      </c>
      <c r="F11" s="10" t="s">
        <v>43</v>
      </c>
      <c r="G11" s="10">
        <v>45</v>
      </c>
      <c r="H11" s="11">
        <v>12.22</v>
      </c>
    </row>
    <row r="12" spans="1:15">
      <c r="A12" s="35">
        <v>44500</v>
      </c>
      <c r="B12" s="10">
        <v>10</v>
      </c>
      <c r="C12" s="10" t="s">
        <v>44</v>
      </c>
      <c r="D12" s="10" t="s">
        <v>18</v>
      </c>
      <c r="E12" s="10" t="s">
        <v>96</v>
      </c>
      <c r="F12" s="10" t="s">
        <v>45</v>
      </c>
      <c r="G12" s="10">
        <v>50</v>
      </c>
      <c r="H12" s="11">
        <v>14</v>
      </c>
    </row>
    <row r="13" spans="1:15">
      <c r="A13" s="35">
        <v>44530</v>
      </c>
      <c r="B13" s="10">
        <v>11</v>
      </c>
      <c r="C13" s="10" t="s">
        <v>46</v>
      </c>
      <c r="D13" s="10" t="s">
        <v>26</v>
      </c>
      <c r="E13" s="10" t="s">
        <v>27</v>
      </c>
      <c r="F13" s="10" t="s">
        <v>47</v>
      </c>
      <c r="G13" s="10">
        <v>5</v>
      </c>
      <c r="H13" s="11">
        <v>160</v>
      </c>
    </row>
    <row r="14" spans="1:15">
      <c r="A14" s="35">
        <v>44561</v>
      </c>
      <c r="B14" s="10">
        <v>12</v>
      </c>
      <c r="C14" s="10" t="s">
        <v>48</v>
      </c>
      <c r="D14" s="10" t="s">
        <v>31</v>
      </c>
      <c r="E14" s="10" t="s">
        <v>32</v>
      </c>
      <c r="F14" s="10" t="s">
        <v>49</v>
      </c>
      <c r="G14" s="10">
        <v>20</v>
      </c>
      <c r="H14" s="11">
        <v>45</v>
      </c>
    </row>
    <row r="15" spans="1:15">
      <c r="A15" s="35">
        <v>44592</v>
      </c>
      <c r="B15" s="10">
        <v>13</v>
      </c>
      <c r="C15" s="10" t="s">
        <v>50</v>
      </c>
      <c r="D15" s="10" t="s">
        <v>22</v>
      </c>
      <c r="E15" s="10" t="s">
        <v>19</v>
      </c>
      <c r="F15" s="10" t="s">
        <v>51</v>
      </c>
      <c r="G15" s="10">
        <v>0</v>
      </c>
      <c r="H15" s="10" t="s">
        <v>29</v>
      </c>
    </row>
    <row r="16" spans="1:15">
      <c r="A16" s="35">
        <v>44620</v>
      </c>
      <c r="B16" s="10">
        <v>14</v>
      </c>
      <c r="C16" s="10" t="s">
        <v>52</v>
      </c>
      <c r="D16" s="12" t="s">
        <v>94</v>
      </c>
      <c r="E16" s="10" t="s">
        <v>96</v>
      </c>
      <c r="F16" s="10" t="s">
        <v>53</v>
      </c>
      <c r="G16" s="10">
        <v>30</v>
      </c>
      <c r="H16" s="11">
        <v>36.67</v>
      </c>
    </row>
    <row r="17" spans="1:8">
      <c r="A17" s="35">
        <v>44651</v>
      </c>
      <c r="B17" s="10">
        <v>15</v>
      </c>
      <c r="C17" s="10" t="s">
        <v>54</v>
      </c>
      <c r="D17" s="10" t="s">
        <v>26</v>
      </c>
      <c r="E17" s="10" t="s">
        <v>27</v>
      </c>
      <c r="F17" s="10" t="s">
        <v>55</v>
      </c>
      <c r="G17" s="10">
        <v>35</v>
      </c>
      <c r="H17" s="11">
        <v>34.29</v>
      </c>
    </row>
    <row r="18" spans="1:8">
      <c r="A18" s="35">
        <v>44681</v>
      </c>
      <c r="B18" s="10">
        <v>16</v>
      </c>
      <c r="C18" s="10" t="s">
        <v>56</v>
      </c>
      <c r="D18" s="12" t="s">
        <v>94</v>
      </c>
      <c r="E18" s="10" t="s">
        <v>32</v>
      </c>
      <c r="F18" s="10" t="s">
        <v>57</v>
      </c>
      <c r="G18" s="10">
        <v>0</v>
      </c>
      <c r="H18" s="10" t="s">
        <v>29</v>
      </c>
    </row>
    <row r="19" spans="1:8">
      <c r="A19" s="35">
        <v>44712</v>
      </c>
      <c r="B19" s="10">
        <v>17</v>
      </c>
      <c r="C19" s="10" t="s">
        <v>58</v>
      </c>
      <c r="D19" s="10" t="s">
        <v>22</v>
      </c>
      <c r="E19" s="10" t="s">
        <v>19</v>
      </c>
      <c r="F19" s="10" t="s">
        <v>59</v>
      </c>
      <c r="G19" s="10">
        <v>40</v>
      </c>
      <c r="H19" s="11">
        <v>35</v>
      </c>
    </row>
    <row r="20" spans="1:8">
      <c r="A20" s="35">
        <v>44742</v>
      </c>
      <c r="B20" s="10">
        <v>18</v>
      </c>
      <c r="C20" s="10" t="s">
        <v>60</v>
      </c>
      <c r="D20" s="10" t="s">
        <v>18</v>
      </c>
      <c r="E20" s="10" t="s">
        <v>96</v>
      </c>
      <c r="F20" s="10" t="s">
        <v>61</v>
      </c>
      <c r="G20" s="10">
        <v>45</v>
      </c>
      <c r="H20" s="11">
        <v>33.33</v>
      </c>
    </row>
    <row r="21" spans="1:8">
      <c r="A21" s="35">
        <v>44773</v>
      </c>
      <c r="B21" s="10">
        <v>19</v>
      </c>
      <c r="C21" s="10" t="s">
        <v>62</v>
      </c>
      <c r="D21" s="10" t="s">
        <v>26</v>
      </c>
      <c r="E21" s="10" t="s">
        <v>27</v>
      </c>
      <c r="F21" s="10" t="s">
        <v>63</v>
      </c>
      <c r="G21" s="10">
        <v>50</v>
      </c>
      <c r="H21" s="11">
        <v>32</v>
      </c>
    </row>
    <row r="22" spans="1:8">
      <c r="A22" s="35">
        <v>44804</v>
      </c>
      <c r="B22" s="10">
        <v>20</v>
      </c>
      <c r="C22" s="10" t="s">
        <v>64</v>
      </c>
      <c r="D22" s="10" t="s">
        <v>31</v>
      </c>
      <c r="E22" s="10" t="s">
        <v>32</v>
      </c>
      <c r="F22" s="10" t="s">
        <v>65</v>
      </c>
      <c r="G22" s="10">
        <v>55</v>
      </c>
      <c r="H22" s="11">
        <v>30.91</v>
      </c>
    </row>
    <row r="23" spans="1:8">
      <c r="A23" s="35">
        <v>44834</v>
      </c>
      <c r="B23" s="10">
        <v>21</v>
      </c>
      <c r="C23" s="10" t="s">
        <v>66</v>
      </c>
      <c r="D23" s="10" t="s">
        <v>22</v>
      </c>
      <c r="E23" s="10" t="s">
        <v>19</v>
      </c>
      <c r="F23" s="10" t="s">
        <v>67</v>
      </c>
      <c r="G23" s="10">
        <v>60</v>
      </c>
      <c r="H23" s="11">
        <v>30</v>
      </c>
    </row>
    <row r="24" spans="1:8">
      <c r="A24" s="35">
        <v>44865</v>
      </c>
      <c r="B24" s="10">
        <v>22</v>
      </c>
      <c r="C24" s="10" t="s">
        <v>68</v>
      </c>
      <c r="D24" s="10" t="s">
        <v>18</v>
      </c>
      <c r="E24" s="10" t="s">
        <v>96</v>
      </c>
      <c r="F24" s="10" t="s">
        <v>69</v>
      </c>
      <c r="G24" s="10">
        <v>0</v>
      </c>
      <c r="H24" s="10" t="s">
        <v>29</v>
      </c>
    </row>
    <row r="25" spans="1:8">
      <c r="A25" s="35">
        <v>44895</v>
      </c>
      <c r="B25" s="10">
        <v>23</v>
      </c>
      <c r="C25" s="10" t="s">
        <v>70</v>
      </c>
      <c r="D25" s="10" t="s">
        <v>26</v>
      </c>
      <c r="E25" s="10" t="s">
        <v>27</v>
      </c>
      <c r="F25" s="10" t="s">
        <v>71</v>
      </c>
      <c r="G25" s="10">
        <v>65</v>
      </c>
      <c r="H25" s="11">
        <v>30.77</v>
      </c>
    </row>
    <row r="26" spans="1:8">
      <c r="A26" s="35">
        <v>44926</v>
      </c>
      <c r="B26" s="10">
        <v>24</v>
      </c>
      <c r="C26" s="10" t="s">
        <v>72</v>
      </c>
      <c r="D26" s="10" t="s">
        <v>31</v>
      </c>
      <c r="E26" s="10" t="s">
        <v>32</v>
      </c>
      <c r="F26" s="10" t="s">
        <v>73</v>
      </c>
      <c r="G26" s="10">
        <v>70</v>
      </c>
      <c r="H26" s="11">
        <v>30</v>
      </c>
    </row>
    <row r="27" spans="1:8">
      <c r="A27" s="35">
        <v>44957</v>
      </c>
      <c r="B27" s="10">
        <v>25</v>
      </c>
      <c r="C27" s="10" t="s">
        <v>74</v>
      </c>
      <c r="D27" s="10" t="s">
        <v>75</v>
      </c>
      <c r="E27" s="10" t="s">
        <v>76</v>
      </c>
      <c r="F27" s="10" t="s">
        <v>77</v>
      </c>
      <c r="G27" s="10">
        <v>75</v>
      </c>
      <c r="H27" s="11">
        <v>29.33</v>
      </c>
    </row>
    <row r="28" spans="1:8">
      <c r="A28" s="35">
        <v>44985</v>
      </c>
      <c r="B28" s="10">
        <v>26</v>
      </c>
      <c r="C28" s="10" t="s">
        <v>78</v>
      </c>
      <c r="D28" s="10" t="s">
        <v>75</v>
      </c>
      <c r="E28" s="10" t="s">
        <v>79</v>
      </c>
      <c r="F28" s="10" t="s">
        <v>80</v>
      </c>
      <c r="G28" s="10">
        <v>80</v>
      </c>
      <c r="H28" s="11">
        <v>28.75</v>
      </c>
    </row>
    <row r="29" spans="1:8">
      <c r="A29" s="35">
        <v>45016</v>
      </c>
      <c r="B29" s="10">
        <v>27</v>
      </c>
      <c r="C29" s="10" t="s">
        <v>50</v>
      </c>
      <c r="D29" s="10" t="s">
        <v>22</v>
      </c>
      <c r="E29" s="10" t="s">
        <v>81</v>
      </c>
      <c r="F29" s="10" t="s">
        <v>82</v>
      </c>
      <c r="G29" s="10">
        <v>0</v>
      </c>
      <c r="H29" s="10" t="s">
        <v>29</v>
      </c>
    </row>
    <row r="30" spans="1:8">
      <c r="A30" s="35">
        <v>45046</v>
      </c>
      <c r="B30" s="10">
        <v>28</v>
      </c>
      <c r="C30" s="10" t="s">
        <v>48</v>
      </c>
      <c r="D30" s="10" t="s">
        <v>31</v>
      </c>
      <c r="E30" s="10" t="s">
        <v>83</v>
      </c>
      <c r="F30" s="10" t="s">
        <v>84</v>
      </c>
      <c r="G30" s="10">
        <v>85</v>
      </c>
      <c r="H30" s="11">
        <v>29.41</v>
      </c>
    </row>
    <row r="31" spans="1:8">
      <c r="A31" s="36"/>
    </row>
  </sheetData>
  <conditionalFormatting sqref="B2:B30">
    <cfRule type="duplicateValues" dxfId="4"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2.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B241E6-AE4C-4EA5-96CC-6E77ABF1BB4A}">
  <ds:schemaRefs>
    <ds:schemaRef ds:uri="http://schemas.microsoft.com/DataMashup"/>
  </ds:schemaRefs>
</ds:datastoreItem>
</file>

<file path=customXml/itemProps2.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3.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4.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Copyright</vt:lpstr>
      <vt:lpstr>Data</vt:lpstr>
      <vt:lpstr>Data Instructions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Pere Adaun</cp:lastModifiedBy>
  <cp:revision/>
  <dcterms:created xsi:type="dcterms:W3CDTF">2019-12-23T04:48:23Z</dcterms:created>
  <dcterms:modified xsi:type="dcterms:W3CDTF">2025-03-10T17:58:23Z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