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dywood/Documents/SportsStats/DraftKings/Matchup_Spreadsheets/"/>
    </mc:Choice>
  </mc:AlternateContent>
  <xr:revisionPtr revIDLastSave="0" documentId="13_ncr:1_{F3706D5B-8497-0C45-AF99-D52FAB32606D}" xr6:coauthVersionLast="45" xr6:coauthVersionMax="45" xr10:uidLastSave="{00000000-0000-0000-0000-000000000000}"/>
  <bookViews>
    <workbookView xWindow="-38400" yWindow="0" windowWidth="38400" windowHeight="21600" xr2:uid="{AAFF8F9A-4228-1B44-AA14-53836D739A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0" i="1" l="1"/>
  <c r="AA14" i="1"/>
  <c r="AA17" i="1"/>
  <c r="AA21" i="1"/>
  <c r="AA29" i="1"/>
  <c r="AA33" i="1"/>
  <c r="AA34" i="1"/>
  <c r="Y4" i="1"/>
  <c r="Z17" i="1"/>
  <c r="Z34" i="1"/>
  <c r="Z13" i="1"/>
  <c r="AA13" i="1" s="1"/>
  <c r="Z26" i="1"/>
  <c r="AA26" i="1" s="1"/>
  <c r="Z19" i="1"/>
  <c r="AA19" i="1" s="1"/>
  <c r="Z11" i="1"/>
  <c r="AA11" i="1" s="1"/>
  <c r="Z31" i="1"/>
  <c r="AA31" i="1" s="1"/>
  <c r="Z6" i="1"/>
  <c r="AA6" i="1" s="1"/>
  <c r="Z29" i="1"/>
  <c r="Z39" i="1"/>
  <c r="AA39" i="1" s="1"/>
  <c r="Z22" i="1"/>
  <c r="AA22" i="1" s="1"/>
  <c r="Z15" i="1"/>
  <c r="AA15" i="1" s="1"/>
  <c r="Z10" i="1"/>
  <c r="Z20" i="1"/>
  <c r="AA20" i="1" s="1"/>
  <c r="Z27" i="1"/>
  <c r="AA27" i="1" s="1"/>
  <c r="Z28" i="1"/>
  <c r="AA28" i="1" s="1"/>
  <c r="Z7" i="1"/>
  <c r="AA7" i="1" s="1"/>
  <c r="Z25" i="1"/>
  <c r="AA25" i="1" s="1"/>
  <c r="Z3" i="1"/>
  <c r="AA3" i="1" s="1"/>
  <c r="Z5" i="1"/>
  <c r="AA5" i="1" s="1"/>
  <c r="Z14" i="1"/>
  <c r="Z32" i="1"/>
  <c r="AA32" i="1" s="1"/>
  <c r="Z38" i="1"/>
  <c r="AA38" i="1" s="1"/>
  <c r="Z35" i="1"/>
  <c r="AA35" i="1" s="1"/>
  <c r="Z33" i="1"/>
  <c r="Z30" i="1"/>
  <c r="AA30" i="1" s="1"/>
  <c r="Z12" i="1"/>
  <c r="AA12" i="1" s="1"/>
  <c r="Z16" i="1"/>
  <c r="AA16" i="1" s="1"/>
  <c r="Z23" i="1"/>
  <c r="AA23" i="1" s="1"/>
  <c r="Z2" i="1"/>
  <c r="AA2" i="1" s="1"/>
  <c r="Z24" i="1"/>
  <c r="AA24" i="1" s="1"/>
  <c r="Z36" i="1"/>
  <c r="AA36" i="1" s="1"/>
  <c r="Z8" i="1"/>
  <c r="AA8" i="1" s="1"/>
  <c r="Z40" i="1"/>
  <c r="AA40" i="1" s="1"/>
  <c r="Z37" i="1"/>
  <c r="AA37" i="1" s="1"/>
  <c r="Z9" i="1"/>
  <c r="AA9" i="1" s="1"/>
  <c r="Z21" i="1"/>
  <c r="Z18" i="1"/>
  <c r="AA18" i="1" s="1"/>
  <c r="Z4" i="1"/>
  <c r="AA4" i="1" s="1"/>
  <c r="V4" i="1"/>
  <c r="W4" i="1" s="1"/>
  <c r="X4" i="1"/>
  <c r="X17" i="1"/>
  <c r="Y17" i="1" s="1"/>
  <c r="X34" i="1"/>
  <c r="Y34" i="1" s="1"/>
  <c r="X13" i="1"/>
  <c r="Y13" i="1" s="1"/>
  <c r="X26" i="1"/>
  <c r="Y26" i="1" s="1"/>
  <c r="X19" i="1"/>
  <c r="Y19" i="1" s="1"/>
  <c r="X11" i="1"/>
  <c r="Y11" i="1" s="1"/>
  <c r="X31" i="1"/>
  <c r="Y31" i="1" s="1"/>
  <c r="X6" i="1"/>
  <c r="Y6" i="1" s="1"/>
  <c r="X29" i="1"/>
  <c r="Y29" i="1" s="1"/>
  <c r="X39" i="1"/>
  <c r="Y39" i="1" s="1"/>
  <c r="X22" i="1"/>
  <c r="Y22" i="1" s="1"/>
  <c r="X15" i="1"/>
  <c r="Y15" i="1" s="1"/>
  <c r="X10" i="1"/>
  <c r="Y10" i="1" s="1"/>
  <c r="X20" i="1"/>
  <c r="Y20" i="1" s="1"/>
  <c r="X27" i="1"/>
  <c r="Y27" i="1" s="1"/>
  <c r="X28" i="1"/>
  <c r="Y28" i="1" s="1"/>
  <c r="X7" i="1"/>
  <c r="Y7" i="1" s="1"/>
  <c r="X25" i="1"/>
  <c r="Y25" i="1" s="1"/>
  <c r="X3" i="1"/>
  <c r="Y3" i="1" s="1"/>
  <c r="X5" i="1"/>
  <c r="Y5" i="1" s="1"/>
  <c r="X14" i="1"/>
  <c r="Y14" i="1" s="1"/>
  <c r="X32" i="1"/>
  <c r="Y32" i="1" s="1"/>
  <c r="X38" i="1"/>
  <c r="Y38" i="1" s="1"/>
  <c r="X35" i="1"/>
  <c r="Y35" i="1" s="1"/>
  <c r="X33" i="1"/>
  <c r="Y33" i="1" s="1"/>
  <c r="X30" i="1"/>
  <c r="Y30" i="1" s="1"/>
  <c r="X12" i="1"/>
  <c r="Y12" i="1" s="1"/>
  <c r="X16" i="1"/>
  <c r="Y16" i="1" s="1"/>
  <c r="X23" i="1"/>
  <c r="Y23" i="1" s="1"/>
  <c r="X2" i="1"/>
  <c r="Y2" i="1" s="1"/>
  <c r="X24" i="1"/>
  <c r="Y24" i="1" s="1"/>
  <c r="X36" i="1"/>
  <c r="Y36" i="1" s="1"/>
  <c r="X8" i="1"/>
  <c r="Y8" i="1" s="1"/>
  <c r="X40" i="1"/>
  <c r="Y40" i="1" s="1"/>
  <c r="X37" i="1"/>
  <c r="Y37" i="1" s="1"/>
  <c r="X9" i="1"/>
  <c r="Y9" i="1" s="1"/>
  <c r="X21" i="1"/>
  <c r="Y21" i="1" s="1"/>
  <c r="X18" i="1"/>
  <c r="Y18" i="1" s="1"/>
  <c r="T4" i="1"/>
  <c r="U4" i="1" s="1"/>
  <c r="V3" i="1"/>
  <c r="W3" i="1" s="1"/>
  <c r="V5" i="1"/>
  <c r="W5" i="1" s="1"/>
  <c r="V14" i="1"/>
  <c r="W14" i="1" s="1"/>
  <c r="V32" i="1"/>
  <c r="W32" i="1" s="1"/>
  <c r="V38" i="1"/>
  <c r="W38" i="1" s="1"/>
  <c r="V35" i="1"/>
  <c r="W35" i="1" s="1"/>
  <c r="V33" i="1"/>
  <c r="W33" i="1" s="1"/>
  <c r="V30" i="1"/>
  <c r="W30" i="1" s="1"/>
  <c r="V12" i="1"/>
  <c r="W12" i="1" s="1"/>
  <c r="V16" i="1"/>
  <c r="W16" i="1" s="1"/>
  <c r="V23" i="1"/>
  <c r="W23" i="1" s="1"/>
  <c r="V2" i="1"/>
  <c r="W2" i="1" s="1"/>
  <c r="V24" i="1"/>
  <c r="W24" i="1" s="1"/>
  <c r="V36" i="1"/>
  <c r="W36" i="1" s="1"/>
  <c r="V8" i="1"/>
  <c r="W8" i="1" s="1"/>
  <c r="V40" i="1"/>
  <c r="W40" i="1" s="1"/>
  <c r="V37" i="1"/>
  <c r="W37" i="1" s="1"/>
  <c r="V9" i="1"/>
  <c r="W9" i="1" s="1"/>
  <c r="V21" i="1"/>
  <c r="W21" i="1" s="1"/>
  <c r="V18" i="1"/>
  <c r="W18" i="1" s="1"/>
  <c r="V25" i="1"/>
  <c r="W25" i="1" s="1"/>
  <c r="V17" i="1"/>
  <c r="W17" i="1" s="1"/>
  <c r="V34" i="1"/>
  <c r="W34" i="1" s="1"/>
  <c r="V13" i="1"/>
  <c r="W13" i="1" s="1"/>
  <c r="V26" i="1"/>
  <c r="W26" i="1" s="1"/>
  <c r="V19" i="1"/>
  <c r="W19" i="1" s="1"/>
  <c r="V11" i="1"/>
  <c r="W11" i="1" s="1"/>
  <c r="V31" i="1"/>
  <c r="W31" i="1" s="1"/>
  <c r="V6" i="1"/>
  <c r="W6" i="1" s="1"/>
  <c r="V29" i="1"/>
  <c r="W29" i="1" s="1"/>
  <c r="V39" i="1"/>
  <c r="W39" i="1" s="1"/>
  <c r="V22" i="1"/>
  <c r="W22" i="1" s="1"/>
  <c r="V15" i="1"/>
  <c r="W15" i="1" s="1"/>
  <c r="V10" i="1"/>
  <c r="W10" i="1" s="1"/>
  <c r="V20" i="1"/>
  <c r="W20" i="1" s="1"/>
  <c r="V27" i="1"/>
  <c r="W27" i="1" s="1"/>
  <c r="V28" i="1"/>
  <c r="W28" i="1" s="1"/>
  <c r="V7" i="1"/>
  <c r="W7" i="1" s="1"/>
  <c r="T3" i="1"/>
  <c r="U3" i="1" s="1"/>
  <c r="T5" i="1"/>
  <c r="U5" i="1" s="1"/>
  <c r="T14" i="1"/>
  <c r="U14" i="1" s="1"/>
  <c r="T32" i="1"/>
  <c r="U32" i="1" s="1"/>
  <c r="T38" i="1"/>
  <c r="U38" i="1" s="1"/>
  <c r="T35" i="1"/>
  <c r="U35" i="1" s="1"/>
  <c r="T33" i="1"/>
  <c r="U33" i="1" s="1"/>
  <c r="T30" i="1"/>
  <c r="U30" i="1" s="1"/>
  <c r="T12" i="1"/>
  <c r="U12" i="1" s="1"/>
  <c r="T16" i="1"/>
  <c r="U16" i="1" s="1"/>
  <c r="T23" i="1"/>
  <c r="U23" i="1" s="1"/>
  <c r="T2" i="1"/>
  <c r="U2" i="1" s="1"/>
  <c r="T24" i="1"/>
  <c r="U24" i="1" s="1"/>
  <c r="T36" i="1"/>
  <c r="U36" i="1" s="1"/>
  <c r="T8" i="1"/>
  <c r="U8" i="1" s="1"/>
  <c r="T40" i="1"/>
  <c r="U40" i="1" s="1"/>
  <c r="T37" i="1"/>
  <c r="U37" i="1" s="1"/>
  <c r="T9" i="1"/>
  <c r="U9" i="1" s="1"/>
  <c r="T21" i="1"/>
  <c r="U21" i="1" s="1"/>
  <c r="T18" i="1"/>
  <c r="U18" i="1" s="1"/>
  <c r="T25" i="1"/>
  <c r="U25" i="1" s="1"/>
  <c r="T17" i="1"/>
  <c r="U17" i="1" s="1"/>
  <c r="T34" i="1"/>
  <c r="U34" i="1" s="1"/>
  <c r="T13" i="1"/>
  <c r="U13" i="1" s="1"/>
  <c r="T26" i="1"/>
  <c r="U26" i="1" s="1"/>
  <c r="T19" i="1"/>
  <c r="U19" i="1" s="1"/>
  <c r="T11" i="1"/>
  <c r="U11" i="1" s="1"/>
  <c r="T31" i="1"/>
  <c r="U31" i="1" s="1"/>
  <c r="T6" i="1"/>
  <c r="U6" i="1" s="1"/>
  <c r="T29" i="1"/>
  <c r="U29" i="1" s="1"/>
  <c r="T39" i="1"/>
  <c r="U39" i="1" s="1"/>
  <c r="T22" i="1"/>
  <c r="U22" i="1" s="1"/>
  <c r="T15" i="1"/>
  <c r="U15" i="1" s="1"/>
  <c r="T10" i="1"/>
  <c r="U10" i="1" s="1"/>
  <c r="T20" i="1"/>
  <c r="U20" i="1" s="1"/>
  <c r="T27" i="1"/>
  <c r="U27" i="1" s="1"/>
  <c r="T28" i="1"/>
  <c r="U28" i="1" s="1"/>
  <c r="T7" i="1"/>
  <c r="U7" i="1" s="1"/>
  <c r="S3" i="1"/>
  <c r="S5" i="1"/>
  <c r="S14" i="1"/>
  <c r="S32" i="1"/>
  <c r="S38" i="1"/>
  <c r="S35" i="1"/>
  <c r="S33" i="1"/>
  <c r="S30" i="1"/>
  <c r="S12" i="1"/>
  <c r="S16" i="1"/>
  <c r="S23" i="1"/>
  <c r="S2" i="1"/>
  <c r="S24" i="1"/>
  <c r="S36" i="1"/>
  <c r="S8" i="1"/>
  <c r="S40" i="1"/>
  <c r="S37" i="1"/>
  <c r="S9" i="1"/>
  <c r="S21" i="1"/>
  <c r="S18" i="1"/>
  <c r="S25" i="1"/>
  <c r="S17" i="1"/>
  <c r="S34" i="1"/>
  <c r="S13" i="1"/>
  <c r="S26" i="1"/>
  <c r="S19" i="1"/>
  <c r="S11" i="1"/>
  <c r="S31" i="1"/>
  <c r="S6" i="1"/>
  <c r="S29" i="1"/>
  <c r="S39" i="1"/>
  <c r="S22" i="1"/>
  <c r="S15" i="1"/>
  <c r="S10" i="1"/>
  <c r="S20" i="1"/>
  <c r="S27" i="1"/>
  <c r="S28" i="1"/>
  <c r="S7" i="1"/>
  <c r="S4" i="1"/>
</calcChain>
</file>

<file path=xl/sharedStrings.xml><?xml version="1.0" encoding="utf-8"?>
<sst xmlns="http://schemas.openxmlformats.org/spreadsheetml/2006/main" count="149" uniqueCount="77">
  <si>
    <t>Pos</t>
  </si>
  <si>
    <t>Salary</t>
  </si>
  <si>
    <t>90s</t>
  </si>
  <si>
    <t>Gls</t>
  </si>
  <si>
    <t>Ast</t>
  </si>
  <si>
    <t>Sh</t>
  </si>
  <si>
    <t>SoT</t>
  </si>
  <si>
    <t>Crs</t>
  </si>
  <si>
    <t>KP</t>
  </si>
  <si>
    <t>Pass_Cmp</t>
  </si>
  <si>
    <t>Fld</t>
  </si>
  <si>
    <t>Fls</t>
  </si>
  <si>
    <t>TklW</t>
  </si>
  <si>
    <t>Int</t>
  </si>
  <si>
    <t>CrdY</t>
  </si>
  <si>
    <t>CrdR</t>
  </si>
  <si>
    <t>Anthony Lopes</t>
  </si>
  <si>
    <t>Joachim Andersen</t>
  </si>
  <si>
    <t>Rafael</t>
  </si>
  <si>
    <t>Jason Denayer</t>
  </si>
  <si>
    <t>Marcelo</t>
  </si>
  <si>
    <t>Karl Toko Ekambi</t>
  </si>
  <si>
    <t>Houssem Aouar</t>
  </si>
  <si>
    <t>Moussa Dembele</t>
  </si>
  <si>
    <t>Bertrand Traore</t>
  </si>
  <si>
    <t>Memphis Depay</t>
  </si>
  <si>
    <t>Thiago Mendes</t>
  </si>
  <si>
    <t>Leo Dubois</t>
  </si>
  <si>
    <t>Jeff Reine-Adelaide</t>
  </si>
  <si>
    <t>Fernando Marcal</t>
  </si>
  <si>
    <t>Kenny Tete</t>
  </si>
  <si>
    <t>Maxence Caqueret</t>
  </si>
  <si>
    <t>Maxwel Cornet</t>
  </si>
  <si>
    <t>Bruno Guimaraes</t>
  </si>
  <si>
    <t>Player</t>
  </si>
  <si>
    <t>Team</t>
  </si>
  <si>
    <t>OL</t>
  </si>
  <si>
    <t>Team_Odds</t>
  </si>
  <si>
    <t>FPPG_w_Odds</t>
  </si>
  <si>
    <t>FPPG/$1000</t>
  </si>
  <si>
    <t>Floor_w_Odds</t>
  </si>
  <si>
    <t>Floor/$1000</t>
  </si>
  <si>
    <t>FPP90_w_Odds</t>
  </si>
  <si>
    <t>FPP90/$1000</t>
  </si>
  <si>
    <t>Floor90_w_Odds</t>
  </si>
  <si>
    <t>Floor90/$1000</t>
  </si>
  <si>
    <t>Goal_Odds</t>
  </si>
  <si>
    <t>Pts_w_GOdds</t>
  </si>
  <si>
    <t>Starting</t>
  </si>
  <si>
    <t>Joshua Kimmich</t>
  </si>
  <si>
    <t>Kingsley Coman</t>
  </si>
  <si>
    <t>David Alaba</t>
  </si>
  <si>
    <t>Sven Ulreich</t>
  </si>
  <si>
    <t>Thomas Muller</t>
  </si>
  <si>
    <t>Corentin Tolisso</t>
  </si>
  <si>
    <t>Serge Gnabry</t>
  </si>
  <si>
    <t>Lucas Hernandez</t>
  </si>
  <si>
    <t>Alphonso Davies</t>
  </si>
  <si>
    <t>Leon Goretzka</t>
  </si>
  <si>
    <t>Jerome Boateng</t>
  </si>
  <si>
    <t>Ivan Perisic</t>
  </si>
  <si>
    <t>Michael Cuisance</t>
  </si>
  <si>
    <t>Philipe Coutinho</t>
  </si>
  <si>
    <t>Robert Lewandowski</t>
  </si>
  <si>
    <t>Niklas Sule</t>
  </si>
  <si>
    <t>Javi Martinez</t>
  </si>
  <si>
    <t>Benjamin Pavard</t>
  </si>
  <si>
    <t>Alvaro Odriozola</t>
  </si>
  <si>
    <t>Manuel Neuer</t>
  </si>
  <si>
    <t>BAY</t>
  </si>
  <si>
    <t>D</t>
  </si>
  <si>
    <t>GK</t>
  </si>
  <si>
    <t>M/F</t>
  </si>
  <si>
    <t>M</t>
  </si>
  <si>
    <t>F</t>
  </si>
  <si>
    <t>y</t>
  </si>
  <si>
    <t>Thiago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</si>
</sst>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50BD4-68DD-1847-A0BB-B614D09F3A63}">
  <dimension ref="A1:AD40"/>
  <sheetViews>
    <sheetView tabSelected="1" workbookViewId="0">
      <selection activeCell="AD22" sqref="AD22"/>
    </sheetView>
  </sheetViews>
  <sheetFormatPr baseColWidth="10" defaultRowHeight="16" x14ac:dyDescent="0.2"/>
  <cols>
    <col min="1" max="1" width="18.33203125" bestFit="1" customWidth="1"/>
    <col min="2" max="18" width="7.83203125" customWidth="1"/>
    <col min="19" max="30" width="8.83203125" customWidth="1"/>
  </cols>
  <sheetData>
    <row r="1" spans="1:30" x14ac:dyDescent="0.2">
      <c r="A1" t="s">
        <v>34</v>
      </c>
      <c r="B1" t="s">
        <v>35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</row>
    <row r="2" spans="1:30" x14ac:dyDescent="0.2">
      <c r="A2" t="s">
        <v>57</v>
      </c>
      <c r="B2" t="s">
        <v>69</v>
      </c>
      <c r="C2" t="s">
        <v>70</v>
      </c>
      <c r="D2">
        <v>7000</v>
      </c>
      <c r="E2" s="1">
        <v>3.9222222222222221</v>
      </c>
      <c r="F2">
        <v>0</v>
      </c>
      <c r="G2">
        <v>1</v>
      </c>
      <c r="H2">
        <v>2</v>
      </c>
      <c r="I2">
        <v>0</v>
      </c>
      <c r="J2">
        <v>7</v>
      </c>
      <c r="K2">
        <v>4</v>
      </c>
      <c r="L2">
        <v>166</v>
      </c>
      <c r="M2">
        <v>6</v>
      </c>
      <c r="N2">
        <v>6</v>
      </c>
      <c r="O2">
        <v>7</v>
      </c>
      <c r="P2">
        <v>8</v>
      </c>
      <c r="Q2">
        <v>1</v>
      </c>
      <c r="R2">
        <v>0</v>
      </c>
      <c r="S2" s="1">
        <f>4/5</f>
        <v>0.8</v>
      </c>
      <c r="T2" s="1">
        <f>(F2*10+G2*6+H2+I2+J2+8.7+K2+L2*0.02+M2-N2*0.5+O2+P2*0.5-Q2*1.5-R2*6)/5</f>
        <v>8.7039999999999988</v>
      </c>
      <c r="U2" s="1">
        <f>T2/(D2/1000)</f>
        <v>1.2434285714285713</v>
      </c>
      <c r="V2" s="1">
        <f>(H2+I2+J2+8.7+K2+L2*0.02+M2-N2*0.5+O2+P2*0.5-Q2*1.5)/5</f>
        <v>7.5039999999999996</v>
      </c>
      <c r="W2" s="1">
        <f>V2/(D2/1000)</f>
        <v>1.0719999999999998</v>
      </c>
      <c r="X2" s="1">
        <f t="shared" ref="X2:X40" si="0">(F2*10+G2*6+H2+I2+J2+8.7+K2+L2*0.02+M2-N2*0.5+O2+P2*0.5-Q2*1.5-R2*6)/E2</f>
        <v>11.095750708215297</v>
      </c>
      <c r="Y2" s="1">
        <f>X2/(D2/1000)</f>
        <v>1.5851072440307568</v>
      </c>
      <c r="Z2" s="1">
        <f t="shared" ref="Z2:Z40" si="1">(H2+I2+J2+8.7+K2+L2*0.02+M2-N2*0.5+O2+P2*0.5-Q2*1.5)/E2</f>
        <v>9.5660056657223791</v>
      </c>
      <c r="AA2" s="1">
        <f>Z2/(D2/1000)</f>
        <v>1.3665722379603398</v>
      </c>
      <c r="AB2" s="1"/>
      <c r="AC2" s="1"/>
      <c r="AD2" s="1"/>
    </row>
    <row r="3" spans="1:30" x14ac:dyDescent="0.2">
      <c r="A3" t="s">
        <v>67</v>
      </c>
      <c r="B3" t="s">
        <v>69</v>
      </c>
      <c r="C3" t="s">
        <v>70</v>
      </c>
      <c r="D3">
        <v>5000</v>
      </c>
      <c r="E3" s="1">
        <v>0.9</v>
      </c>
      <c r="F3">
        <v>0</v>
      </c>
      <c r="G3">
        <v>1</v>
      </c>
      <c r="H3">
        <v>0</v>
      </c>
      <c r="I3">
        <v>0</v>
      </c>
      <c r="J3">
        <v>4</v>
      </c>
      <c r="K3">
        <v>2</v>
      </c>
      <c r="L3">
        <v>36</v>
      </c>
      <c r="M3">
        <v>1</v>
      </c>
      <c r="N3">
        <v>0</v>
      </c>
      <c r="O3">
        <v>0</v>
      </c>
      <c r="P3">
        <v>1</v>
      </c>
      <c r="Q3">
        <v>0</v>
      </c>
      <c r="R3">
        <v>0</v>
      </c>
      <c r="S3" s="1">
        <f>4/5</f>
        <v>0.8</v>
      </c>
      <c r="T3" s="1">
        <f>(F3*10+G3*6+H3+I3+J3+8.7+K3+L3*0.02+M3-N3*0.5+O3+P3*0.5-Q3*1.5-R3*6)/5</f>
        <v>4.5839999999999996</v>
      </c>
      <c r="U3" s="1">
        <f t="shared" ref="U3:U40" si="2">T3/(D3/1000)</f>
        <v>0.91679999999999995</v>
      </c>
      <c r="V3" s="1">
        <f>(H3+I3+J3+8.7+K3+L3*0.02+M3-N3*0.5+O3+P3*0.5-Q3*1.5)/5</f>
        <v>3.3840000000000003</v>
      </c>
      <c r="W3" s="1">
        <f t="shared" ref="W3:W40" si="3">V3/(D3/1000)</f>
        <v>0.67680000000000007</v>
      </c>
      <c r="X3" s="1">
        <f t="shared" si="0"/>
        <v>25.466666666666665</v>
      </c>
      <c r="Y3" s="1">
        <f t="shared" ref="Y3:Y40" si="4">X3/(D3/1000)</f>
        <v>5.0933333333333328</v>
      </c>
      <c r="Z3" s="1">
        <f t="shared" si="1"/>
        <v>18.8</v>
      </c>
      <c r="AA3" s="1">
        <f t="shared" ref="AA3:AA40" si="5">Z3/(D3/1000)</f>
        <v>3.7600000000000002</v>
      </c>
      <c r="AB3" s="1"/>
      <c r="AC3" s="1"/>
      <c r="AD3" s="1"/>
    </row>
    <row r="4" spans="1:30" x14ac:dyDescent="0.2">
      <c r="A4" t="s">
        <v>16</v>
      </c>
      <c r="B4" t="s">
        <v>36</v>
      </c>
      <c r="C4" t="s">
        <v>71</v>
      </c>
      <c r="D4">
        <v>4000</v>
      </c>
      <c r="E4" s="1">
        <v>3.3333333333333335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74</v>
      </c>
      <c r="M4">
        <v>1</v>
      </c>
      <c r="N4">
        <v>0</v>
      </c>
      <c r="O4">
        <v>0</v>
      </c>
      <c r="P4">
        <v>0</v>
      </c>
      <c r="Q4">
        <v>1</v>
      </c>
      <c r="R4">
        <v>0</v>
      </c>
      <c r="S4" s="1">
        <f>1/13</f>
        <v>7.6923076923076927E-2</v>
      </c>
      <c r="T4" s="1">
        <f>(F4*10+G4*6+H4+I4+J4+8.7+K4+L4*0.02+M4-N4*0.5+O4+P4*0.5-Q4*1.5-R4*6)/3</f>
        <v>3.2266666666666666</v>
      </c>
      <c r="U4" s="1">
        <f t="shared" si="2"/>
        <v>0.80666666666666664</v>
      </c>
      <c r="V4" s="1">
        <f>(H4+I4+J4+8.7+K4+L4*0.02+M4-N4*0.5+O4+P4*0.5-Q4*1.5)/3</f>
        <v>3.2266666666666666</v>
      </c>
      <c r="W4" s="1">
        <f t="shared" si="3"/>
        <v>0.80666666666666664</v>
      </c>
      <c r="X4" s="1">
        <f t="shared" si="0"/>
        <v>2.9039999999999999</v>
      </c>
      <c r="Y4" s="1">
        <f t="shared" si="4"/>
        <v>0.72599999999999998</v>
      </c>
      <c r="Z4" s="1">
        <f t="shared" si="1"/>
        <v>2.9039999999999999</v>
      </c>
      <c r="AA4" s="1">
        <f t="shared" si="5"/>
        <v>0.72599999999999998</v>
      </c>
      <c r="AB4" s="1"/>
      <c r="AC4" s="1"/>
      <c r="AD4" s="1"/>
    </row>
    <row r="5" spans="1:30" x14ac:dyDescent="0.2">
      <c r="A5" t="s">
        <v>66</v>
      </c>
      <c r="B5" t="s">
        <v>69</v>
      </c>
      <c r="C5" t="s">
        <v>70</v>
      </c>
      <c r="D5">
        <v>6200</v>
      </c>
      <c r="E5" s="1">
        <v>2.3222222222222224</v>
      </c>
      <c r="F5">
        <v>0</v>
      </c>
      <c r="G5">
        <v>0</v>
      </c>
      <c r="H5">
        <v>1</v>
      </c>
      <c r="I5">
        <v>0</v>
      </c>
      <c r="J5">
        <v>6</v>
      </c>
      <c r="K5">
        <v>1</v>
      </c>
      <c r="L5">
        <v>122</v>
      </c>
      <c r="M5">
        <v>1</v>
      </c>
      <c r="N5">
        <v>3</v>
      </c>
      <c r="O5">
        <v>1</v>
      </c>
      <c r="P5">
        <v>6</v>
      </c>
      <c r="Q5">
        <v>0</v>
      </c>
      <c r="R5">
        <v>0</v>
      </c>
      <c r="S5" s="1">
        <f>4/5</f>
        <v>0.8</v>
      </c>
      <c r="T5" s="1">
        <f>(F5*10+G5*6+H5+I5+J5+8.7+K5+L5*0.02+M5-N5*0.5+O5+P5*0.5-Q5*1.5-R5*6)/5</f>
        <v>4.5280000000000005</v>
      </c>
      <c r="U5" s="1">
        <f t="shared" si="2"/>
        <v>0.73032258064516131</v>
      </c>
      <c r="V5" s="1">
        <f>(H5+I5+J5+8.7+K5+L5*0.02+M5-N5*0.5+O5+P5*0.5-Q5*1.5)/5</f>
        <v>4.5280000000000005</v>
      </c>
      <c r="W5" s="1">
        <f t="shared" si="3"/>
        <v>0.73032258064516131</v>
      </c>
      <c r="X5" s="1">
        <f t="shared" si="0"/>
        <v>9.7492822966507173</v>
      </c>
      <c r="Y5" s="1">
        <f t="shared" si="4"/>
        <v>1.5724648865565674</v>
      </c>
      <c r="Z5" s="1">
        <f t="shared" si="1"/>
        <v>9.7492822966507173</v>
      </c>
      <c r="AA5" s="1">
        <f t="shared" si="5"/>
        <v>1.5724648865565674</v>
      </c>
      <c r="AB5" s="1"/>
      <c r="AC5" s="1"/>
      <c r="AD5" s="1"/>
    </row>
    <row r="6" spans="1:30" x14ac:dyDescent="0.2">
      <c r="A6" t="s">
        <v>24</v>
      </c>
      <c r="B6" t="s">
        <v>36</v>
      </c>
      <c r="C6" t="s">
        <v>72</v>
      </c>
      <c r="D6">
        <v>5800</v>
      </c>
      <c r="E6" s="1">
        <v>0.45555555555555555</v>
      </c>
      <c r="F6">
        <v>0</v>
      </c>
      <c r="G6">
        <v>0</v>
      </c>
      <c r="H6">
        <v>1</v>
      </c>
      <c r="I6">
        <v>0</v>
      </c>
      <c r="J6">
        <v>3</v>
      </c>
      <c r="K6">
        <v>1</v>
      </c>
      <c r="L6">
        <v>9</v>
      </c>
      <c r="M6">
        <v>2</v>
      </c>
      <c r="N6">
        <v>2</v>
      </c>
      <c r="O6">
        <v>0</v>
      </c>
      <c r="P6">
        <v>0</v>
      </c>
      <c r="Q6">
        <v>0</v>
      </c>
      <c r="R6">
        <v>0</v>
      </c>
      <c r="S6" s="1">
        <f>1/13</f>
        <v>7.6923076923076927E-2</v>
      </c>
      <c r="T6" s="1">
        <f>(F6*10+G6*6+H6+I6+J6+8.7+K6+L6*0.02+M6-N6*0.5+O6+P6*0.5-Q6*1.5-R6*6)/3</f>
        <v>4.96</v>
      </c>
      <c r="U6" s="1">
        <f t="shared" si="2"/>
        <v>0.85517241379310349</v>
      </c>
      <c r="V6" s="1">
        <f>(H6+I6+J6+8.7+K6+L6*0.02+M6-N6*0.5+O6+P6*0.5-Q6*1.5)/3</f>
        <v>4.96</v>
      </c>
      <c r="W6" s="1">
        <f t="shared" si="3"/>
        <v>0.85517241379310349</v>
      </c>
      <c r="X6" s="1">
        <f t="shared" si="0"/>
        <v>32.663414634146342</v>
      </c>
      <c r="Y6" s="1">
        <f t="shared" si="4"/>
        <v>5.6316232127838521</v>
      </c>
      <c r="Z6" s="1">
        <f t="shared" si="1"/>
        <v>32.663414634146342</v>
      </c>
      <c r="AA6" s="1">
        <f t="shared" si="5"/>
        <v>5.6316232127838521</v>
      </c>
      <c r="AB6" s="1"/>
      <c r="AC6" s="1"/>
      <c r="AD6" s="1"/>
    </row>
    <row r="7" spans="1:30" x14ac:dyDescent="0.2">
      <c r="A7" t="s">
        <v>33</v>
      </c>
      <c r="B7" t="s">
        <v>36</v>
      </c>
      <c r="C7" t="s">
        <v>73</v>
      </c>
      <c r="D7">
        <v>3600</v>
      </c>
      <c r="E7" s="1">
        <v>2.4777777777777779</v>
      </c>
      <c r="F7">
        <v>0</v>
      </c>
      <c r="G7">
        <v>0</v>
      </c>
      <c r="H7">
        <v>2</v>
      </c>
      <c r="I7">
        <v>0</v>
      </c>
      <c r="J7">
        <v>0</v>
      </c>
      <c r="K7">
        <v>0</v>
      </c>
      <c r="L7">
        <v>81</v>
      </c>
      <c r="M7">
        <v>5</v>
      </c>
      <c r="N7">
        <v>5</v>
      </c>
      <c r="O7">
        <v>6</v>
      </c>
      <c r="P7">
        <v>2</v>
      </c>
      <c r="Q7">
        <v>1</v>
      </c>
      <c r="R7">
        <v>0</v>
      </c>
      <c r="S7" s="1">
        <f>1/13</f>
        <v>7.6923076923076927E-2</v>
      </c>
      <c r="T7" s="1">
        <f>(F7*10+G7*6+H7+I7+J7+8.7+K7+L7*0.02+M7-N7*0.5+O7+P7*0.5-Q7*1.5-R7*6)/3</f>
        <v>6.7733333333333334</v>
      </c>
      <c r="U7" s="1">
        <f t="shared" si="2"/>
        <v>1.8814814814814815</v>
      </c>
      <c r="V7" s="1">
        <f>(H7+I7+J7+8.7+K7+L7*0.02+M7-N7*0.5+O7+P7*0.5-Q7*1.5)/3</f>
        <v>6.7733333333333334</v>
      </c>
      <c r="W7" s="1">
        <f t="shared" si="3"/>
        <v>1.8814814814814815</v>
      </c>
      <c r="X7" s="1">
        <f t="shared" si="0"/>
        <v>8.2008968609865462</v>
      </c>
      <c r="Y7" s="1">
        <f t="shared" si="4"/>
        <v>2.2780269058295963</v>
      </c>
      <c r="Z7" s="1">
        <f t="shared" si="1"/>
        <v>8.2008968609865462</v>
      </c>
      <c r="AA7" s="1">
        <f t="shared" si="5"/>
        <v>2.2780269058295963</v>
      </c>
      <c r="AB7" s="1"/>
      <c r="AC7" s="1"/>
      <c r="AD7" s="1"/>
    </row>
    <row r="8" spans="1:30" x14ac:dyDescent="0.2">
      <c r="A8" t="s">
        <v>54</v>
      </c>
      <c r="B8" t="s">
        <v>69</v>
      </c>
      <c r="C8" t="s">
        <v>73</v>
      </c>
      <c r="D8">
        <v>7800</v>
      </c>
      <c r="E8" s="1">
        <v>0.31111111111111112</v>
      </c>
      <c r="F8">
        <v>1</v>
      </c>
      <c r="G8">
        <v>0</v>
      </c>
      <c r="H8">
        <v>1</v>
      </c>
      <c r="I8">
        <v>1</v>
      </c>
      <c r="J8">
        <v>0</v>
      </c>
      <c r="K8">
        <v>1</v>
      </c>
      <c r="L8">
        <v>13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 s="1">
        <f>4/5</f>
        <v>0.8</v>
      </c>
      <c r="T8" s="1">
        <f>(F8*10+G8*6+H8+I8+J8+8.7+K8+L8*0.02+M8-N8*0.5+O8+P8*0.5-Q8*1.5-R8*6)/5</f>
        <v>4.492</v>
      </c>
      <c r="U8" s="1">
        <f t="shared" si="2"/>
        <v>0.57589743589743592</v>
      </c>
      <c r="V8" s="1">
        <f>(H8+I8+J8+8.7+K8+L8*0.02+M8-N8*0.5+O8+P8*0.5-Q8*1.5)/5</f>
        <v>2.492</v>
      </c>
      <c r="W8" s="1">
        <f t="shared" si="3"/>
        <v>0.31948717948717947</v>
      </c>
      <c r="X8" s="1">
        <f t="shared" si="0"/>
        <v>72.19285714285715</v>
      </c>
      <c r="Y8" s="1">
        <f t="shared" si="4"/>
        <v>9.2554945054945073</v>
      </c>
      <c r="Z8" s="1">
        <f t="shared" si="1"/>
        <v>40.049999999999997</v>
      </c>
      <c r="AA8" s="1">
        <f t="shared" si="5"/>
        <v>5.1346153846153841</v>
      </c>
      <c r="AB8" s="1"/>
      <c r="AC8" s="1"/>
      <c r="AD8" s="1"/>
    </row>
    <row r="9" spans="1:30" x14ac:dyDescent="0.2">
      <c r="A9" t="s">
        <v>51</v>
      </c>
      <c r="B9" t="s">
        <v>69</v>
      </c>
      <c r="C9" t="s">
        <v>70</v>
      </c>
      <c r="D9">
        <v>4600</v>
      </c>
      <c r="E9" s="1">
        <v>3.8777777777777778</v>
      </c>
      <c r="F9">
        <v>1</v>
      </c>
      <c r="G9">
        <v>0</v>
      </c>
      <c r="H9">
        <v>3</v>
      </c>
      <c r="I9">
        <v>2</v>
      </c>
      <c r="J9">
        <v>0</v>
      </c>
      <c r="K9">
        <v>0</v>
      </c>
      <c r="L9">
        <v>238</v>
      </c>
      <c r="M9">
        <v>1</v>
      </c>
      <c r="N9">
        <v>4</v>
      </c>
      <c r="O9">
        <v>1</v>
      </c>
      <c r="P9">
        <v>2</v>
      </c>
      <c r="Q9">
        <v>0</v>
      </c>
      <c r="R9">
        <v>0</v>
      </c>
      <c r="S9" s="1">
        <f>4/5</f>
        <v>0.8</v>
      </c>
      <c r="T9" s="1">
        <f>(F9*10+G9*6+H9+I9+J9+8.7+K9+L9*0.02+M9-N9*0.5+O9+P9*0.5-Q9*1.5-R9*6)/5</f>
        <v>5.8920000000000003</v>
      </c>
      <c r="U9" s="1">
        <f t="shared" si="2"/>
        <v>1.2808695652173914</v>
      </c>
      <c r="V9" s="1">
        <f>(H9+I9+J9+8.7+K9+L9*0.02+M9-N9*0.5+O9+P9*0.5-Q9*1.5)/5</f>
        <v>3.8920000000000003</v>
      </c>
      <c r="W9" s="1">
        <f t="shared" si="3"/>
        <v>0.84608695652173926</v>
      </c>
      <c r="X9" s="1">
        <f t="shared" si="0"/>
        <v>7.5971346704871063</v>
      </c>
      <c r="Y9" s="1">
        <f t="shared" si="4"/>
        <v>1.6515510153232842</v>
      </c>
      <c r="Z9" s="1">
        <f t="shared" si="1"/>
        <v>5.0183381088825216</v>
      </c>
      <c r="AA9" s="1">
        <f t="shared" si="5"/>
        <v>1.0909430671483744</v>
      </c>
      <c r="AB9" s="1"/>
      <c r="AC9" s="1"/>
      <c r="AD9" s="1"/>
    </row>
    <row r="10" spans="1:30" x14ac:dyDescent="0.2">
      <c r="A10" t="s">
        <v>29</v>
      </c>
      <c r="B10" t="s">
        <v>36</v>
      </c>
      <c r="C10" t="s">
        <v>70</v>
      </c>
      <c r="D10">
        <v>4200</v>
      </c>
      <c r="E10" s="1">
        <v>3.3333333333333335</v>
      </c>
      <c r="F10">
        <v>0</v>
      </c>
      <c r="G10">
        <v>0</v>
      </c>
      <c r="H10">
        <v>2</v>
      </c>
      <c r="I10">
        <v>2</v>
      </c>
      <c r="J10">
        <v>0</v>
      </c>
      <c r="K10">
        <v>0</v>
      </c>
      <c r="L10">
        <v>113</v>
      </c>
      <c r="M10">
        <v>2</v>
      </c>
      <c r="N10">
        <v>5</v>
      </c>
      <c r="O10">
        <v>1</v>
      </c>
      <c r="P10">
        <v>3</v>
      </c>
      <c r="Q10">
        <v>2</v>
      </c>
      <c r="R10">
        <v>0</v>
      </c>
      <c r="S10" s="1">
        <f>1/13</f>
        <v>7.6923076923076927E-2</v>
      </c>
      <c r="T10" s="1">
        <f>(F10*10+G10*6+H10+I10+J10+8.7+K10+L10*0.02+M10-N10*0.5+O10+P10*0.5-Q10*1.5-R10*6)/3</f>
        <v>4.6533333333333333</v>
      </c>
      <c r="U10" s="1">
        <f t="shared" si="2"/>
        <v>1.107936507936508</v>
      </c>
      <c r="V10" s="1">
        <f>(H10+I10+J10+8.7+K10+L10*0.02+M10-N10*0.5+O10+P10*0.5-Q10*1.5)/3</f>
        <v>4.6533333333333333</v>
      </c>
      <c r="W10" s="1">
        <f t="shared" si="3"/>
        <v>1.107936507936508</v>
      </c>
      <c r="X10" s="1">
        <f t="shared" si="0"/>
        <v>4.1879999999999997</v>
      </c>
      <c r="Y10" s="1">
        <f t="shared" si="4"/>
        <v>0.997142857142857</v>
      </c>
      <c r="Z10" s="1">
        <f t="shared" si="1"/>
        <v>4.1879999999999997</v>
      </c>
      <c r="AA10" s="1">
        <f t="shared" si="5"/>
        <v>0.997142857142857</v>
      </c>
      <c r="AB10" s="1"/>
      <c r="AC10" s="1"/>
      <c r="AD10" s="1"/>
    </row>
    <row r="11" spans="1:30" x14ac:dyDescent="0.2">
      <c r="A11" t="s">
        <v>22</v>
      </c>
      <c r="B11" t="s">
        <v>36</v>
      </c>
      <c r="C11" t="s">
        <v>73</v>
      </c>
      <c r="D11">
        <v>5600</v>
      </c>
      <c r="E11" s="1">
        <v>3.3222222222222224</v>
      </c>
      <c r="F11">
        <v>0</v>
      </c>
      <c r="G11">
        <v>1</v>
      </c>
      <c r="H11">
        <v>5</v>
      </c>
      <c r="I11">
        <v>1</v>
      </c>
      <c r="J11">
        <v>2</v>
      </c>
      <c r="K11">
        <v>3</v>
      </c>
      <c r="L11">
        <v>84</v>
      </c>
      <c r="M11">
        <v>11</v>
      </c>
      <c r="N11">
        <v>4</v>
      </c>
      <c r="O11">
        <v>2</v>
      </c>
      <c r="P11">
        <v>2</v>
      </c>
      <c r="Q11">
        <v>1</v>
      </c>
      <c r="R11">
        <v>0</v>
      </c>
      <c r="S11" s="1">
        <f>1/13</f>
        <v>7.6923076923076927E-2</v>
      </c>
      <c r="T11" s="1">
        <f>(F11*10+G11*6+H11+I11+J11+8.7+K11+L11*0.02+M11-N11*0.5+O11+P11*0.5-Q11*1.5-R11*6)/3</f>
        <v>12.626666666666665</v>
      </c>
      <c r="U11" s="1">
        <f t="shared" si="2"/>
        <v>2.2547619047619047</v>
      </c>
      <c r="V11" s="1">
        <f>(H11+I11+J11+8.7+K11+L11*0.02+M11-N11*0.5+O11+P11*0.5-Q11*1.5)/3</f>
        <v>10.626666666666665</v>
      </c>
      <c r="W11" s="1">
        <f t="shared" si="3"/>
        <v>1.8976190476190475</v>
      </c>
      <c r="X11" s="1">
        <f t="shared" si="0"/>
        <v>11.402006688963208</v>
      </c>
      <c r="Y11" s="1">
        <f t="shared" si="4"/>
        <v>2.0360726230291446</v>
      </c>
      <c r="Z11" s="1">
        <f t="shared" si="1"/>
        <v>9.5959866220735766</v>
      </c>
      <c r="AA11" s="1">
        <f t="shared" si="5"/>
        <v>1.7135690396559959</v>
      </c>
      <c r="AB11" s="1"/>
      <c r="AC11" s="1"/>
      <c r="AD11" s="1"/>
    </row>
    <row r="12" spans="1:30" x14ac:dyDescent="0.2">
      <c r="A12" t="s">
        <v>60</v>
      </c>
      <c r="B12" t="s">
        <v>69</v>
      </c>
      <c r="C12" t="s">
        <v>73</v>
      </c>
      <c r="D12">
        <v>8800</v>
      </c>
      <c r="E12" s="1">
        <v>2.0555555555555554</v>
      </c>
      <c r="F12">
        <v>2</v>
      </c>
      <c r="G12">
        <v>1</v>
      </c>
      <c r="H12">
        <v>6</v>
      </c>
      <c r="I12">
        <v>4</v>
      </c>
      <c r="J12">
        <v>6</v>
      </c>
      <c r="K12">
        <v>4</v>
      </c>
      <c r="L12">
        <v>43</v>
      </c>
      <c r="M12">
        <v>0</v>
      </c>
      <c r="N12">
        <v>2</v>
      </c>
      <c r="O12">
        <v>1</v>
      </c>
      <c r="P12">
        <v>2</v>
      </c>
      <c r="Q12">
        <v>0</v>
      </c>
      <c r="R12">
        <v>0</v>
      </c>
      <c r="S12" s="1">
        <f>4/5</f>
        <v>0.8</v>
      </c>
      <c r="T12" s="1">
        <f>(F12*10+G12*6+H12+I12+J12+8.7+K12+L12*0.02+M12-N12*0.5+O12+P12*0.5-Q12*1.5-R12*6)/5</f>
        <v>11.312000000000001</v>
      </c>
      <c r="U12" s="1">
        <f t="shared" si="2"/>
        <v>1.2854545454545454</v>
      </c>
      <c r="V12" s="1">
        <f>(H12+I12+J12+8.7+K12+L12*0.02+M12-N12*0.5+O12+P12*0.5-Q12*1.5)/5</f>
        <v>6.1120000000000001</v>
      </c>
      <c r="W12" s="1">
        <f t="shared" si="3"/>
        <v>0.69454545454545447</v>
      </c>
      <c r="X12" s="1">
        <f t="shared" si="0"/>
        <v>27.515675675675681</v>
      </c>
      <c r="Y12" s="1">
        <f t="shared" si="4"/>
        <v>3.1267813267813271</v>
      </c>
      <c r="Z12" s="1">
        <f t="shared" si="1"/>
        <v>14.867027027027028</v>
      </c>
      <c r="AA12" s="1">
        <f t="shared" si="5"/>
        <v>1.6894348894348894</v>
      </c>
      <c r="AB12" s="1"/>
      <c r="AC12" s="1"/>
      <c r="AD12" s="1"/>
    </row>
    <row r="13" spans="1:30" x14ac:dyDescent="0.2">
      <c r="A13" t="s">
        <v>19</v>
      </c>
      <c r="B13" t="s">
        <v>36</v>
      </c>
      <c r="C13" t="s">
        <v>70</v>
      </c>
      <c r="D13">
        <v>3000</v>
      </c>
      <c r="E13" s="1">
        <v>3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72</v>
      </c>
      <c r="M13">
        <v>0</v>
      </c>
      <c r="N13">
        <v>5</v>
      </c>
      <c r="O13">
        <v>3</v>
      </c>
      <c r="P13">
        <v>4</v>
      </c>
      <c r="Q13">
        <v>0</v>
      </c>
      <c r="R13">
        <v>0</v>
      </c>
      <c r="S13" s="1">
        <f>1/13</f>
        <v>7.6923076923076927E-2</v>
      </c>
      <c r="T13" s="1">
        <f>(F13*10+G13*6+H13+I13+J13+8.7+K13+L13*0.02+M13-N13*0.5+O13+P13*0.5-Q13*1.5-R13*6)/3</f>
        <v>4.546666666666666</v>
      </c>
      <c r="U13" s="1">
        <f t="shared" si="2"/>
        <v>1.5155555555555553</v>
      </c>
      <c r="V13" s="1">
        <f>(H13+I13+J13+8.7+K13+L13*0.02+M13-N13*0.5+O13+P13*0.5-Q13*1.5)/3</f>
        <v>4.546666666666666</v>
      </c>
      <c r="W13" s="1">
        <f t="shared" si="3"/>
        <v>1.5155555555555553</v>
      </c>
      <c r="X13" s="1">
        <f t="shared" si="0"/>
        <v>4.546666666666666</v>
      </c>
      <c r="Y13" s="1">
        <f t="shared" si="4"/>
        <v>1.5155555555555553</v>
      </c>
      <c r="Z13" s="1">
        <f t="shared" si="1"/>
        <v>4.546666666666666</v>
      </c>
      <c r="AA13" s="1">
        <f t="shared" si="5"/>
        <v>1.5155555555555553</v>
      </c>
      <c r="AB13" s="1"/>
      <c r="AC13" s="1"/>
      <c r="AD13" s="1"/>
    </row>
    <row r="14" spans="1:30" x14ac:dyDescent="0.2">
      <c r="A14" t="s">
        <v>65</v>
      </c>
      <c r="B14" t="s">
        <v>69</v>
      </c>
      <c r="C14" t="s">
        <v>73</v>
      </c>
      <c r="D14">
        <v>3200</v>
      </c>
      <c r="E14" s="1">
        <v>1.0333333333333334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81</v>
      </c>
      <c r="M14">
        <v>0</v>
      </c>
      <c r="N14">
        <v>1</v>
      </c>
      <c r="O14">
        <v>0</v>
      </c>
      <c r="P14">
        <v>2</v>
      </c>
      <c r="Q14">
        <v>0</v>
      </c>
      <c r="R14">
        <v>0</v>
      </c>
      <c r="S14" s="1">
        <f>4/5</f>
        <v>0.8</v>
      </c>
      <c r="T14" s="1">
        <f>(F14*10+G14*6+H14+I14+J14+8.7+K14+L14*0.02+M14-N14*0.5+O14+P14*0.5-Q14*1.5-R14*6)/5</f>
        <v>2.1640000000000001</v>
      </c>
      <c r="U14" s="1">
        <f t="shared" si="2"/>
        <v>0.67625000000000002</v>
      </c>
      <c r="V14" s="1">
        <f>(H14+I14+J14+8.7+K14+L14*0.02+M14-N14*0.5+O14+P14*0.5-Q14*1.5)/5</f>
        <v>2.1640000000000001</v>
      </c>
      <c r="W14" s="1">
        <f t="shared" si="3"/>
        <v>0.67625000000000002</v>
      </c>
      <c r="X14" s="1">
        <f t="shared" si="0"/>
        <v>10.470967741935484</v>
      </c>
      <c r="Y14" s="1">
        <f t="shared" si="4"/>
        <v>3.2721774193548385</v>
      </c>
      <c r="Z14" s="1">
        <f t="shared" si="1"/>
        <v>10.470967741935484</v>
      </c>
      <c r="AA14" s="1">
        <f t="shared" si="5"/>
        <v>3.2721774193548385</v>
      </c>
      <c r="AB14" s="1"/>
      <c r="AC14" s="1"/>
      <c r="AD14" s="1"/>
    </row>
    <row r="15" spans="1:30" x14ac:dyDescent="0.2">
      <c r="A15" t="s">
        <v>28</v>
      </c>
      <c r="B15" t="s">
        <v>36</v>
      </c>
      <c r="C15" t="s">
        <v>73</v>
      </c>
      <c r="D15">
        <v>3200</v>
      </c>
      <c r="E15" s="1">
        <v>0.31111111111111112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10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 s="1">
        <f>1/13</f>
        <v>7.6923076923076927E-2</v>
      </c>
      <c r="T15" s="1">
        <f>(F15*10+G15*6+H15+I15+J15+8.7+K15+L15*0.02+M15-N15*0.5+O15+P15*0.5-Q15*1.5-R15*6)/3</f>
        <v>4.3</v>
      </c>
      <c r="U15" s="1">
        <f t="shared" si="2"/>
        <v>1.3437499999999998</v>
      </c>
      <c r="V15" s="1">
        <f>(H15+I15+J15+8.7+K15+L15*0.02+M15-N15*0.5+O15+P15*0.5-Q15*1.5)/3</f>
        <v>4.3</v>
      </c>
      <c r="W15" s="1">
        <f t="shared" si="3"/>
        <v>1.3437499999999998</v>
      </c>
      <c r="X15" s="1">
        <f t="shared" si="0"/>
        <v>41.464285714285708</v>
      </c>
      <c r="Y15" s="1">
        <f t="shared" si="4"/>
        <v>12.957589285714283</v>
      </c>
      <c r="Z15" s="1">
        <f t="shared" si="1"/>
        <v>41.464285714285708</v>
      </c>
      <c r="AA15" s="1">
        <f t="shared" si="5"/>
        <v>12.957589285714283</v>
      </c>
      <c r="AB15" s="1"/>
      <c r="AC15" s="1"/>
      <c r="AD15" s="1"/>
    </row>
    <row r="16" spans="1:30" x14ac:dyDescent="0.2">
      <c r="A16" t="s">
        <v>59</v>
      </c>
      <c r="B16" t="s">
        <v>69</v>
      </c>
      <c r="C16" t="s">
        <v>70</v>
      </c>
      <c r="D16">
        <v>3400</v>
      </c>
      <c r="E16" s="1">
        <v>4.2777777777777777</v>
      </c>
      <c r="F16">
        <v>0</v>
      </c>
      <c r="G16">
        <v>0</v>
      </c>
      <c r="H16">
        <v>2</v>
      </c>
      <c r="I16">
        <v>1</v>
      </c>
      <c r="J16">
        <v>1</v>
      </c>
      <c r="K16">
        <v>0</v>
      </c>
      <c r="L16">
        <v>287</v>
      </c>
      <c r="M16">
        <v>1</v>
      </c>
      <c r="N16">
        <v>4</v>
      </c>
      <c r="O16">
        <v>2</v>
      </c>
      <c r="P16">
        <v>6</v>
      </c>
      <c r="Q16">
        <v>1</v>
      </c>
      <c r="R16">
        <v>0</v>
      </c>
      <c r="S16" s="1">
        <f>4/5</f>
        <v>0.8</v>
      </c>
      <c r="T16" s="1">
        <f>(F16*10+G16*6+H16+I16+J16+8.7+K16+L16*0.02+M16-N16*0.5+O16+P16*0.5-Q16*1.5-R16*6)/5</f>
        <v>4.1879999999999997</v>
      </c>
      <c r="U16" s="1">
        <f t="shared" si="2"/>
        <v>1.2317647058823529</v>
      </c>
      <c r="V16" s="1">
        <f>(H16+I16+J16+8.7+K16+L16*0.02+M16-N16*0.5+O16+P16*0.5-Q16*1.5)/5</f>
        <v>4.1879999999999997</v>
      </c>
      <c r="W16" s="1">
        <f t="shared" si="3"/>
        <v>1.2317647058823529</v>
      </c>
      <c r="X16" s="1">
        <f t="shared" si="0"/>
        <v>4.8950649350649345</v>
      </c>
      <c r="Y16" s="1">
        <f t="shared" si="4"/>
        <v>1.4397249809014514</v>
      </c>
      <c r="Z16" s="1">
        <f t="shared" si="1"/>
        <v>4.8950649350649345</v>
      </c>
      <c r="AA16" s="1">
        <f t="shared" si="5"/>
        <v>1.4397249809014514</v>
      </c>
      <c r="AB16" s="1"/>
      <c r="AC16" s="1"/>
      <c r="AD16" s="1"/>
    </row>
    <row r="17" spans="1:30" x14ac:dyDescent="0.2">
      <c r="A17" t="s">
        <v>17</v>
      </c>
      <c r="B17" t="s">
        <v>36</v>
      </c>
      <c r="C17" t="s">
        <v>70</v>
      </c>
      <c r="D17">
        <v>3000</v>
      </c>
      <c r="E17" s="1">
        <v>0.77777777777777779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23</v>
      </c>
      <c r="M17">
        <v>1</v>
      </c>
      <c r="N17">
        <v>2</v>
      </c>
      <c r="O17">
        <v>0</v>
      </c>
      <c r="P17">
        <v>1</v>
      </c>
      <c r="Q17">
        <v>0</v>
      </c>
      <c r="R17">
        <v>0</v>
      </c>
      <c r="S17" s="1">
        <f>1/13</f>
        <v>7.6923076923076927E-2</v>
      </c>
      <c r="T17" s="1">
        <f>(F17*10+G17*6+H17+I17+J17+8.7+K17+L17*0.02+M17-N17*0.5+O17+P17*0.5-Q17*1.5-R17*6)/3</f>
        <v>3.22</v>
      </c>
      <c r="U17" s="1">
        <f t="shared" si="2"/>
        <v>1.0733333333333335</v>
      </c>
      <c r="V17" s="1">
        <f>(H17+I17+J17+8.7+K17+L17*0.02+M17-N17*0.5+O17+P17*0.5-Q17*1.5)/3</f>
        <v>3.22</v>
      </c>
      <c r="W17" s="1">
        <f t="shared" si="3"/>
        <v>1.0733333333333335</v>
      </c>
      <c r="X17" s="1">
        <f t="shared" si="0"/>
        <v>12.42</v>
      </c>
      <c r="Y17" s="1">
        <f t="shared" si="4"/>
        <v>4.1399999999999997</v>
      </c>
      <c r="Z17" s="1">
        <f t="shared" si="1"/>
        <v>12.42</v>
      </c>
      <c r="AA17" s="1">
        <f t="shared" si="5"/>
        <v>4.1399999999999997</v>
      </c>
      <c r="AB17" s="1"/>
      <c r="AC17" s="1"/>
      <c r="AD17" s="1"/>
    </row>
    <row r="18" spans="1:30" x14ac:dyDescent="0.2">
      <c r="A18" t="s">
        <v>49</v>
      </c>
      <c r="B18" t="s">
        <v>69</v>
      </c>
      <c r="C18" t="s">
        <v>70</v>
      </c>
      <c r="D18">
        <v>8000</v>
      </c>
      <c r="E18" s="1">
        <v>3.9</v>
      </c>
      <c r="F18">
        <v>2</v>
      </c>
      <c r="G18">
        <v>2</v>
      </c>
      <c r="H18">
        <v>5</v>
      </c>
      <c r="I18">
        <v>3</v>
      </c>
      <c r="J18">
        <v>19</v>
      </c>
      <c r="K18">
        <v>9</v>
      </c>
      <c r="L18">
        <v>236</v>
      </c>
      <c r="M18">
        <v>10</v>
      </c>
      <c r="N18">
        <v>3</v>
      </c>
      <c r="O18">
        <v>4</v>
      </c>
      <c r="P18">
        <v>3</v>
      </c>
      <c r="Q18">
        <v>1</v>
      </c>
      <c r="R18">
        <v>0</v>
      </c>
      <c r="S18" s="1">
        <f>4/5</f>
        <v>0.8</v>
      </c>
      <c r="T18" s="1">
        <f>(F18*10+G18*6+H18+I18+J18+8.7+K18+L18*0.02+M18-N18*0.5+O18+P18*0.5-Q18*1.5-R18*6)/5</f>
        <v>18.783999999999999</v>
      </c>
      <c r="U18" s="1">
        <f t="shared" si="2"/>
        <v>2.3479999999999999</v>
      </c>
      <c r="V18" s="1">
        <f>(H18+I18+J18+8.7+K18+L18*0.02+M18-N18*0.5+O18+P18*0.5-Q18*1.5)/5</f>
        <v>12.384</v>
      </c>
      <c r="W18" s="1">
        <f t="shared" si="3"/>
        <v>1.548</v>
      </c>
      <c r="X18" s="1">
        <f t="shared" si="0"/>
        <v>24.082051282051282</v>
      </c>
      <c r="Y18" s="1">
        <f t="shared" si="4"/>
        <v>3.0102564102564102</v>
      </c>
      <c r="Z18" s="1">
        <f t="shared" si="1"/>
        <v>15.876923076923077</v>
      </c>
      <c r="AA18" s="1">
        <f t="shared" si="5"/>
        <v>1.9846153846153847</v>
      </c>
      <c r="AB18" s="1"/>
      <c r="AC18" s="1"/>
      <c r="AD18" s="1"/>
    </row>
    <row r="19" spans="1:30" x14ac:dyDescent="0.2">
      <c r="A19" t="s">
        <v>21</v>
      </c>
      <c r="B19" t="s">
        <v>36</v>
      </c>
      <c r="C19" t="s">
        <v>74</v>
      </c>
      <c r="D19">
        <v>4800</v>
      </c>
      <c r="E19" s="1">
        <v>2.1444444444444444</v>
      </c>
      <c r="F19">
        <v>0</v>
      </c>
      <c r="G19">
        <v>0</v>
      </c>
      <c r="H19">
        <v>2</v>
      </c>
      <c r="I19">
        <v>2</v>
      </c>
      <c r="J19">
        <v>2</v>
      </c>
      <c r="K19">
        <v>3</v>
      </c>
      <c r="L19">
        <v>25</v>
      </c>
      <c r="M19">
        <v>2</v>
      </c>
      <c r="N19">
        <v>1</v>
      </c>
      <c r="O19">
        <v>0</v>
      </c>
      <c r="P19">
        <v>1</v>
      </c>
      <c r="Q19">
        <v>0</v>
      </c>
      <c r="R19">
        <v>0</v>
      </c>
      <c r="S19" s="1">
        <f>1/13</f>
        <v>7.6923076923076927E-2</v>
      </c>
      <c r="T19" s="1">
        <f>(F19*10+G19*6+H19+I19+J19+8.7+K19+L19*0.02+M19-N19*0.5+O19+P19*0.5-Q19*1.5-R19*6)/3</f>
        <v>6.7333333333333334</v>
      </c>
      <c r="U19" s="1">
        <f t="shared" si="2"/>
        <v>1.4027777777777779</v>
      </c>
      <c r="V19" s="1">
        <f>(H19+I19+J19+8.7+K19+L19*0.02+M19-N19*0.5+O19+P19*0.5-Q19*1.5)/3</f>
        <v>6.7333333333333334</v>
      </c>
      <c r="W19" s="1">
        <f t="shared" si="3"/>
        <v>1.4027777777777779</v>
      </c>
      <c r="X19" s="1">
        <f t="shared" si="0"/>
        <v>9.4196891191709842</v>
      </c>
      <c r="Y19" s="1">
        <f t="shared" si="4"/>
        <v>1.9624352331606219</v>
      </c>
      <c r="Z19" s="1">
        <f t="shared" si="1"/>
        <v>9.4196891191709842</v>
      </c>
      <c r="AA19" s="1">
        <f t="shared" si="5"/>
        <v>1.9624352331606219</v>
      </c>
      <c r="AB19" s="1"/>
      <c r="AC19" s="1"/>
      <c r="AD19" s="1"/>
    </row>
    <row r="20" spans="1:30" x14ac:dyDescent="0.2">
      <c r="A20" t="s">
        <v>30</v>
      </c>
      <c r="B20" t="s">
        <v>36</v>
      </c>
      <c r="C20" t="s">
        <v>70</v>
      </c>
      <c r="D20">
        <v>4400</v>
      </c>
      <c r="E20" s="1">
        <v>0.2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 s="1">
        <f>1/13</f>
        <v>7.6923076923076927E-2</v>
      </c>
      <c r="T20" s="1">
        <f>(F20*10+G20*6+H20+I20+J20+8.7+K20+L20*0.02+M20-N20*0.5+O20+P20*0.5-Q20*1.5-R20*6)/3</f>
        <v>2.7533333333333334</v>
      </c>
      <c r="U20" s="1">
        <f t="shared" si="2"/>
        <v>0.62575757575757573</v>
      </c>
      <c r="V20" s="1">
        <f>(H20+I20+J20+8.7+K20+L20*0.02+M20-N20*0.5+O20+P20*0.5-Q20*1.5)/3</f>
        <v>2.7533333333333334</v>
      </c>
      <c r="W20" s="1">
        <f t="shared" si="3"/>
        <v>0.62575757575757573</v>
      </c>
      <c r="X20" s="1">
        <f t="shared" si="0"/>
        <v>41.3</v>
      </c>
      <c r="Y20" s="1">
        <f t="shared" si="4"/>
        <v>9.3863636363636349</v>
      </c>
      <c r="Z20" s="1">
        <f t="shared" si="1"/>
        <v>41.3</v>
      </c>
      <c r="AA20" s="1">
        <f t="shared" si="5"/>
        <v>9.3863636363636349</v>
      </c>
      <c r="AB20" s="1"/>
      <c r="AC20" s="1"/>
      <c r="AD20" s="1"/>
    </row>
    <row r="21" spans="1:30" x14ac:dyDescent="0.2">
      <c r="A21" t="s">
        <v>50</v>
      </c>
      <c r="B21" t="s">
        <v>69</v>
      </c>
      <c r="C21" t="s">
        <v>72</v>
      </c>
      <c r="D21">
        <v>7400</v>
      </c>
      <c r="E21" s="1">
        <v>1.9444444444444444</v>
      </c>
      <c r="F21">
        <v>1</v>
      </c>
      <c r="G21">
        <v>1</v>
      </c>
      <c r="H21">
        <v>7</v>
      </c>
      <c r="I21">
        <v>3</v>
      </c>
      <c r="J21">
        <v>10</v>
      </c>
      <c r="K21">
        <v>5</v>
      </c>
      <c r="L21">
        <v>58</v>
      </c>
      <c r="M21">
        <v>4</v>
      </c>
      <c r="N21">
        <v>5</v>
      </c>
      <c r="O21">
        <v>1</v>
      </c>
      <c r="P21">
        <v>1</v>
      </c>
      <c r="Q21">
        <v>0</v>
      </c>
      <c r="R21">
        <v>0</v>
      </c>
      <c r="S21" s="1">
        <f>4/5</f>
        <v>0.8</v>
      </c>
      <c r="T21" s="1">
        <f>(F21*10+G21*6+H21+I21+J21+8.7+K21+L21*0.02+M21-N21*0.5+O21+P21*0.5-Q21*1.5-R21*6)/5</f>
        <v>10.772</v>
      </c>
      <c r="U21" s="1">
        <f t="shared" si="2"/>
        <v>1.4556756756756757</v>
      </c>
      <c r="V21" s="1">
        <f>(H21+I21+J21+8.7+K21+L21*0.02+M21-N21*0.5+O21+P21*0.5-Q21*1.5)/5</f>
        <v>7.5720000000000001</v>
      </c>
      <c r="W21" s="1">
        <f t="shared" si="3"/>
        <v>1.0232432432432432</v>
      </c>
      <c r="X21" s="1">
        <f t="shared" si="0"/>
        <v>27.699428571428573</v>
      </c>
      <c r="Y21" s="1">
        <f t="shared" si="4"/>
        <v>3.7431660231660233</v>
      </c>
      <c r="Z21" s="1">
        <f t="shared" si="1"/>
        <v>19.470857142857142</v>
      </c>
      <c r="AA21" s="1">
        <f t="shared" si="5"/>
        <v>2.6311969111969109</v>
      </c>
      <c r="AB21" s="1"/>
      <c r="AC21" s="1"/>
      <c r="AD21" s="1"/>
    </row>
    <row r="22" spans="1:30" x14ac:dyDescent="0.2">
      <c r="A22" t="s">
        <v>27</v>
      </c>
      <c r="B22" t="s">
        <v>36</v>
      </c>
      <c r="C22" t="s">
        <v>73</v>
      </c>
      <c r="D22">
        <v>3800</v>
      </c>
      <c r="E22" s="1">
        <v>2.7444444444444445</v>
      </c>
      <c r="F22">
        <v>0</v>
      </c>
      <c r="G22">
        <v>0</v>
      </c>
      <c r="H22">
        <v>0</v>
      </c>
      <c r="I22">
        <v>0</v>
      </c>
      <c r="J22">
        <v>3</v>
      </c>
      <c r="K22">
        <v>1</v>
      </c>
      <c r="L22">
        <v>85</v>
      </c>
      <c r="M22">
        <v>1</v>
      </c>
      <c r="N22">
        <v>3</v>
      </c>
      <c r="O22">
        <v>2</v>
      </c>
      <c r="P22">
        <v>1</v>
      </c>
      <c r="Q22">
        <v>2</v>
      </c>
      <c r="R22">
        <v>0</v>
      </c>
      <c r="S22" s="1">
        <f>1/13</f>
        <v>7.6923076923076927E-2</v>
      </c>
      <c r="T22" s="1">
        <f>(F22*10+G22*6+H22+I22+J22+8.7+K22+L22*0.02+M22-N22*0.5+O22+P22*0.5-Q22*1.5-R22*6)/3</f>
        <v>4.4666666666666659</v>
      </c>
      <c r="U22" s="1">
        <f t="shared" si="2"/>
        <v>1.1754385964912279</v>
      </c>
      <c r="V22" s="1">
        <f>(H22+I22+J22+8.7+K22+L22*0.02+M22-N22*0.5+O22+P22*0.5-Q22*1.5)/3</f>
        <v>4.4666666666666659</v>
      </c>
      <c r="W22" s="1">
        <f t="shared" si="3"/>
        <v>1.1754385964912279</v>
      </c>
      <c r="X22" s="1">
        <f t="shared" si="0"/>
        <v>4.8825910931174086</v>
      </c>
      <c r="Y22" s="1">
        <f t="shared" si="4"/>
        <v>1.284892392925634</v>
      </c>
      <c r="Z22" s="1">
        <f t="shared" si="1"/>
        <v>4.8825910931174086</v>
      </c>
      <c r="AA22" s="1">
        <f t="shared" si="5"/>
        <v>1.284892392925634</v>
      </c>
      <c r="AB22" s="1"/>
      <c r="AC22" s="1"/>
      <c r="AD22" s="1"/>
    </row>
    <row r="23" spans="1:30" x14ac:dyDescent="0.2">
      <c r="A23" t="s">
        <v>58</v>
      </c>
      <c r="B23" t="s">
        <v>69</v>
      </c>
      <c r="C23" t="s">
        <v>73</v>
      </c>
      <c r="D23">
        <v>6000</v>
      </c>
      <c r="E23" s="1">
        <v>4.8</v>
      </c>
      <c r="F23">
        <v>0</v>
      </c>
      <c r="G23">
        <v>1</v>
      </c>
      <c r="H23">
        <v>7</v>
      </c>
      <c r="I23">
        <v>1</v>
      </c>
      <c r="J23">
        <v>1</v>
      </c>
      <c r="K23">
        <v>6</v>
      </c>
      <c r="L23">
        <v>241</v>
      </c>
      <c r="M23">
        <v>8</v>
      </c>
      <c r="N23">
        <v>11</v>
      </c>
      <c r="O23">
        <v>11</v>
      </c>
      <c r="P23">
        <v>9</v>
      </c>
      <c r="Q23">
        <v>0</v>
      </c>
      <c r="R23">
        <v>0</v>
      </c>
      <c r="S23" s="1">
        <f>4/5</f>
        <v>0.8</v>
      </c>
      <c r="T23" s="1">
        <f>(F23*10+G23*6+H23+I23+J23+8.7+K23+L23*0.02+M23-N23*0.5+O23+P23*0.5-Q23*1.5-R23*6)/5</f>
        <v>10.504</v>
      </c>
      <c r="U23" s="1">
        <f t="shared" si="2"/>
        <v>1.7506666666666666</v>
      </c>
      <c r="V23" s="1">
        <f>(H23+I23+J23+8.7+K23+L23*0.02+M23-N23*0.5+O23+P23*0.5-Q23*1.5)/5</f>
        <v>9.3039999999999985</v>
      </c>
      <c r="W23" s="1">
        <f t="shared" si="3"/>
        <v>1.5506666666666664</v>
      </c>
      <c r="X23" s="1">
        <f t="shared" si="0"/>
        <v>10.941666666666666</v>
      </c>
      <c r="Y23" s="1">
        <f t="shared" si="4"/>
        <v>1.8236111111111111</v>
      </c>
      <c r="Z23" s="1">
        <f t="shared" si="1"/>
        <v>9.6916666666666664</v>
      </c>
      <c r="AA23" s="1">
        <f t="shared" si="5"/>
        <v>1.6152777777777778</v>
      </c>
      <c r="AB23" s="1"/>
      <c r="AC23" s="1"/>
      <c r="AD23" s="1"/>
    </row>
    <row r="24" spans="1:30" x14ac:dyDescent="0.2">
      <c r="A24" t="s">
        <v>56</v>
      </c>
      <c r="B24" t="s">
        <v>69</v>
      </c>
      <c r="C24" t="s">
        <v>70</v>
      </c>
      <c r="D24">
        <v>4200</v>
      </c>
      <c r="E24" s="1">
        <v>1.4444444444444444</v>
      </c>
      <c r="F24">
        <v>0</v>
      </c>
      <c r="G24">
        <v>2</v>
      </c>
      <c r="H24">
        <v>1</v>
      </c>
      <c r="I24">
        <v>0</v>
      </c>
      <c r="J24">
        <v>1</v>
      </c>
      <c r="K24">
        <v>1</v>
      </c>
      <c r="L24">
        <v>69</v>
      </c>
      <c r="M24">
        <v>1</v>
      </c>
      <c r="N24">
        <v>2</v>
      </c>
      <c r="O24">
        <v>3</v>
      </c>
      <c r="P24">
        <v>2</v>
      </c>
      <c r="Q24">
        <v>0</v>
      </c>
      <c r="R24">
        <v>0</v>
      </c>
      <c r="S24" s="1">
        <f>4/5</f>
        <v>0.8</v>
      </c>
      <c r="T24" s="1">
        <f>(F24*10+G24*6+H24+I24+J24+8.7+K24+L24*0.02+M24-N24*0.5+O24+P24*0.5-Q24*1.5-R24*6)/5</f>
        <v>5.8159999999999998</v>
      </c>
      <c r="U24" s="1">
        <f t="shared" si="2"/>
        <v>1.3847619047619046</v>
      </c>
      <c r="V24" s="1">
        <f>(H24+I24+J24+8.7+K24+L24*0.02+M24-N24*0.5+O24+P24*0.5-Q24*1.5)/5</f>
        <v>3.4159999999999995</v>
      </c>
      <c r="W24" s="1">
        <f t="shared" si="3"/>
        <v>0.81333333333333313</v>
      </c>
      <c r="X24" s="1">
        <f t="shared" si="0"/>
        <v>20.132307692307691</v>
      </c>
      <c r="Y24" s="1">
        <f t="shared" si="4"/>
        <v>4.7934065934065933</v>
      </c>
      <c r="Z24" s="1">
        <f t="shared" si="1"/>
        <v>11.824615384615383</v>
      </c>
      <c r="AA24" s="1">
        <f t="shared" si="5"/>
        <v>2.8153846153846147</v>
      </c>
      <c r="AB24" s="1"/>
      <c r="AC24" s="1"/>
      <c r="AD24" s="1"/>
    </row>
    <row r="25" spans="1:30" x14ac:dyDescent="0.2">
      <c r="A25" t="s">
        <v>68</v>
      </c>
      <c r="B25" t="s">
        <v>69</v>
      </c>
      <c r="C25" t="s">
        <v>71</v>
      </c>
      <c r="D25">
        <v>7600</v>
      </c>
      <c r="E25" s="1">
        <v>4</v>
      </c>
      <c r="F25">
        <v>0</v>
      </c>
      <c r="G25">
        <v>1</v>
      </c>
      <c r="H25">
        <v>0</v>
      </c>
      <c r="I25">
        <v>0</v>
      </c>
      <c r="J25">
        <v>0</v>
      </c>
      <c r="K25">
        <v>1</v>
      </c>
      <c r="L25">
        <v>169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1">
        <f>4/5</f>
        <v>0.8</v>
      </c>
      <c r="T25" s="1">
        <f>(F25*10+G25*6+H25+I25+J25+8.7+K25+L25*0.02+M25-N25*0.5+O25+P25*0.5-Q25*1.5-R25*6)/5</f>
        <v>3.8159999999999998</v>
      </c>
      <c r="U25" s="1">
        <f t="shared" si="2"/>
        <v>0.50210526315789472</v>
      </c>
      <c r="V25" s="1">
        <f>(H25+I25+J25+8.7+K25+L25*0.02+M25-N25*0.5+O25+P25*0.5-Q25*1.5)/5</f>
        <v>2.6159999999999997</v>
      </c>
      <c r="W25" s="1">
        <f t="shared" si="3"/>
        <v>0.34421052631578947</v>
      </c>
      <c r="X25" s="1">
        <f t="shared" si="0"/>
        <v>4.7699999999999996</v>
      </c>
      <c r="Y25" s="1">
        <f t="shared" si="4"/>
        <v>0.62763157894736843</v>
      </c>
      <c r="Z25" s="1">
        <f t="shared" si="1"/>
        <v>3.2699999999999996</v>
      </c>
      <c r="AA25" s="1">
        <f t="shared" si="5"/>
        <v>0.43026315789473679</v>
      </c>
      <c r="AB25" s="1"/>
      <c r="AC25" s="1"/>
      <c r="AD25" s="1"/>
    </row>
    <row r="26" spans="1:30" x14ac:dyDescent="0.2">
      <c r="A26" t="s">
        <v>20</v>
      </c>
      <c r="B26" t="s">
        <v>36</v>
      </c>
      <c r="C26" t="s">
        <v>70</v>
      </c>
      <c r="D26">
        <v>3200</v>
      </c>
      <c r="E26" s="1">
        <v>2.8888888888888888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76</v>
      </c>
      <c r="M26">
        <v>0</v>
      </c>
      <c r="N26">
        <v>8</v>
      </c>
      <c r="O26">
        <v>3</v>
      </c>
      <c r="P26">
        <v>6</v>
      </c>
      <c r="Q26">
        <v>1</v>
      </c>
      <c r="R26">
        <v>0</v>
      </c>
      <c r="S26" s="1">
        <f>1/13</f>
        <v>7.6923076923076927E-2</v>
      </c>
      <c r="T26" s="1">
        <f>(F26*10+G26*6+H26+I26+J26+8.7+K26+L26*0.02+M26-N26*0.5+O26+P26*0.5-Q26*1.5-R26*6)/3</f>
        <v>3.5733333333333328</v>
      </c>
      <c r="U26" s="1">
        <f t="shared" si="2"/>
        <v>1.1166666666666665</v>
      </c>
      <c r="V26" s="1">
        <f>(H26+I26+J26+8.7+K26+L26*0.02+M26-N26*0.5+O26+P26*0.5-Q26*1.5)/3</f>
        <v>3.5733333333333328</v>
      </c>
      <c r="W26" s="1">
        <f t="shared" si="3"/>
        <v>1.1166666666666665</v>
      </c>
      <c r="X26" s="1">
        <f t="shared" si="0"/>
        <v>3.7107692307692304</v>
      </c>
      <c r="Y26" s="1">
        <f t="shared" si="4"/>
        <v>1.1596153846153845</v>
      </c>
      <c r="Z26" s="1">
        <f t="shared" si="1"/>
        <v>3.7107692307692304</v>
      </c>
      <c r="AA26" s="1">
        <f t="shared" si="5"/>
        <v>1.1596153846153845</v>
      </c>
      <c r="AB26" s="1"/>
      <c r="AC26" s="1"/>
      <c r="AD26" s="1"/>
    </row>
    <row r="27" spans="1:30" x14ac:dyDescent="0.2">
      <c r="A27" t="s">
        <v>31</v>
      </c>
      <c r="B27" t="s">
        <v>36</v>
      </c>
      <c r="C27" t="s">
        <v>73</v>
      </c>
      <c r="D27">
        <v>3000</v>
      </c>
      <c r="E27" s="1">
        <v>3.3333333333333335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69</v>
      </c>
      <c r="M27">
        <v>1</v>
      </c>
      <c r="N27">
        <v>11</v>
      </c>
      <c r="O27">
        <v>2</v>
      </c>
      <c r="P27">
        <v>7</v>
      </c>
      <c r="Q27">
        <v>2</v>
      </c>
      <c r="R27">
        <v>0</v>
      </c>
      <c r="S27" s="1">
        <f>1/13</f>
        <v>7.6923076923076927E-2</v>
      </c>
      <c r="T27" s="1">
        <f>(F27*10+G27*6+H27+I27+J27+8.7+K27+L27*0.02+M27-N27*0.5+O27+P27*0.5-Q27*1.5-R27*6)/3</f>
        <v>3.36</v>
      </c>
      <c r="U27" s="1">
        <f t="shared" si="2"/>
        <v>1.1199999999999999</v>
      </c>
      <c r="V27" s="1">
        <f>(H27+I27+J27+8.7+K27+L27*0.02+M27-N27*0.5+O27+P27*0.5-Q27*1.5)/3</f>
        <v>3.36</v>
      </c>
      <c r="W27" s="1">
        <f t="shared" si="3"/>
        <v>1.1199999999999999</v>
      </c>
      <c r="X27" s="1">
        <f t="shared" si="0"/>
        <v>3.024</v>
      </c>
      <c r="Y27" s="1">
        <f t="shared" si="4"/>
        <v>1.008</v>
      </c>
      <c r="Z27" s="1">
        <f t="shared" si="1"/>
        <v>3.024</v>
      </c>
      <c r="AA27" s="1">
        <f t="shared" si="5"/>
        <v>1.008</v>
      </c>
      <c r="AB27" s="1"/>
      <c r="AC27" s="1"/>
      <c r="AD27" s="1"/>
    </row>
    <row r="28" spans="1:30" x14ac:dyDescent="0.2">
      <c r="A28" t="s">
        <v>32</v>
      </c>
      <c r="B28" t="s">
        <v>36</v>
      </c>
      <c r="C28" t="s">
        <v>72</v>
      </c>
      <c r="D28">
        <v>6400</v>
      </c>
      <c r="E28" s="1">
        <v>3.3333333333333335</v>
      </c>
      <c r="F28">
        <v>1</v>
      </c>
      <c r="G28">
        <v>0</v>
      </c>
      <c r="H28">
        <v>5</v>
      </c>
      <c r="I28">
        <v>3</v>
      </c>
      <c r="J28">
        <v>9</v>
      </c>
      <c r="K28">
        <v>4</v>
      </c>
      <c r="L28">
        <v>86</v>
      </c>
      <c r="M28">
        <v>6</v>
      </c>
      <c r="N28">
        <v>2</v>
      </c>
      <c r="O28">
        <v>2</v>
      </c>
      <c r="P28">
        <v>4</v>
      </c>
      <c r="Q28">
        <v>1</v>
      </c>
      <c r="R28">
        <v>0</v>
      </c>
      <c r="S28" s="1">
        <f>1/13</f>
        <v>7.6923076923076927E-2</v>
      </c>
      <c r="T28" s="1">
        <f>(F28*10+G28*6+H28+I28+J28+8.7+K28+L28*0.02+M28-N28*0.5+O28+P28*0.5-Q28*1.5-R28*6)/3</f>
        <v>16.306666666666668</v>
      </c>
      <c r="U28" s="1">
        <f t="shared" si="2"/>
        <v>2.5479166666666666</v>
      </c>
      <c r="V28" s="1">
        <f>(H28+I28+J28+8.7+K28+L28*0.02+M28-N28*0.5+O28+P28*0.5-Q28*1.5)/3</f>
        <v>12.973333333333334</v>
      </c>
      <c r="W28" s="1">
        <f t="shared" si="3"/>
        <v>2.0270833333333336</v>
      </c>
      <c r="X28" s="1">
        <f t="shared" si="0"/>
        <v>14.676</v>
      </c>
      <c r="Y28" s="1">
        <f t="shared" si="4"/>
        <v>2.2931249999999999</v>
      </c>
      <c r="Z28" s="1">
        <f t="shared" si="1"/>
        <v>11.676</v>
      </c>
      <c r="AA28" s="1">
        <f t="shared" si="5"/>
        <v>1.8243749999999999</v>
      </c>
      <c r="AB28" s="1"/>
      <c r="AC28" s="1"/>
      <c r="AD28" s="1"/>
    </row>
    <row r="29" spans="1:30" x14ac:dyDescent="0.2">
      <c r="A29" t="s">
        <v>25</v>
      </c>
      <c r="B29" t="s">
        <v>36</v>
      </c>
      <c r="C29" t="s">
        <v>72</v>
      </c>
      <c r="D29">
        <v>8400</v>
      </c>
      <c r="E29" s="1">
        <v>2.4333333333333331</v>
      </c>
      <c r="F29">
        <v>1</v>
      </c>
      <c r="G29">
        <v>0</v>
      </c>
      <c r="H29">
        <v>4</v>
      </c>
      <c r="I29">
        <v>1</v>
      </c>
      <c r="J29">
        <v>10</v>
      </c>
      <c r="K29">
        <v>2</v>
      </c>
      <c r="L29">
        <v>48</v>
      </c>
      <c r="M29">
        <v>4</v>
      </c>
      <c r="N29">
        <v>5</v>
      </c>
      <c r="O29">
        <v>0</v>
      </c>
      <c r="P29">
        <v>0</v>
      </c>
      <c r="Q29">
        <v>1</v>
      </c>
      <c r="R29">
        <v>0</v>
      </c>
      <c r="S29" s="1">
        <f>1/13</f>
        <v>7.6923076923076927E-2</v>
      </c>
      <c r="T29" s="1">
        <f>(F29*10+G29*6+H29+I29+J29+8.7+K29+L29*0.02+M29-N29*0.5+O29+P29*0.5-Q29*1.5-R29*6)/3</f>
        <v>12.22</v>
      </c>
      <c r="U29" s="1">
        <f t="shared" si="2"/>
        <v>1.4547619047619047</v>
      </c>
      <c r="V29" s="1">
        <f>(H29+I29+J29+8.7+K29+L29*0.02+M29-N29*0.5+O29+P29*0.5-Q29*1.5)/3</f>
        <v>8.8866666666666667</v>
      </c>
      <c r="W29" s="1">
        <f t="shared" si="3"/>
        <v>1.057936507936508</v>
      </c>
      <c r="X29" s="1">
        <f t="shared" si="0"/>
        <v>15.065753424657537</v>
      </c>
      <c r="Y29" s="1">
        <f t="shared" si="4"/>
        <v>1.7935420743639925</v>
      </c>
      <c r="Z29" s="1">
        <f t="shared" si="1"/>
        <v>10.956164383561644</v>
      </c>
      <c r="AA29" s="1">
        <f t="shared" si="5"/>
        <v>1.3043052837573386</v>
      </c>
      <c r="AB29" s="1"/>
      <c r="AC29" s="1"/>
      <c r="AD29" s="1"/>
    </row>
    <row r="30" spans="1:30" x14ac:dyDescent="0.2">
      <c r="A30" t="s">
        <v>61</v>
      </c>
      <c r="B30" t="s">
        <v>69</v>
      </c>
      <c r="C30" t="s">
        <v>73</v>
      </c>
      <c r="D30">
        <v>3600</v>
      </c>
      <c r="E30" s="1">
        <v>1.7</v>
      </c>
      <c r="F30">
        <v>1</v>
      </c>
      <c r="G30">
        <v>0</v>
      </c>
      <c r="H30">
        <v>5</v>
      </c>
      <c r="I30">
        <v>1</v>
      </c>
      <c r="J30">
        <v>9</v>
      </c>
      <c r="K30">
        <v>2</v>
      </c>
      <c r="L30">
        <v>74</v>
      </c>
      <c r="M30">
        <v>2</v>
      </c>
      <c r="N30">
        <v>5</v>
      </c>
      <c r="O30">
        <v>2</v>
      </c>
      <c r="P30">
        <v>2</v>
      </c>
      <c r="Q30">
        <v>0</v>
      </c>
      <c r="R30">
        <v>0</v>
      </c>
      <c r="S30" s="1">
        <f>4/5</f>
        <v>0.8</v>
      </c>
      <c r="T30" s="1">
        <f>(F30*10+G30*6+H30+I30+J30+8.7+K30+L30*0.02+M30-N30*0.5+O30+P30*0.5-Q30*1.5-R30*6)/5</f>
        <v>7.9359999999999999</v>
      </c>
      <c r="U30" s="1">
        <f t="shared" si="2"/>
        <v>2.2044444444444444</v>
      </c>
      <c r="V30" s="1">
        <f>(H30+I30+J30+8.7+K30+L30*0.02+M30-N30*0.5+O30+P30*0.5-Q30*1.5)/5</f>
        <v>5.9359999999999999</v>
      </c>
      <c r="W30" s="1">
        <f t="shared" si="3"/>
        <v>1.6488888888888888</v>
      </c>
      <c r="X30" s="1">
        <f t="shared" si="0"/>
        <v>23.341176470588234</v>
      </c>
      <c r="Y30" s="1">
        <f t="shared" si="4"/>
        <v>6.4836601307189534</v>
      </c>
      <c r="Z30" s="1">
        <f t="shared" si="1"/>
        <v>17.458823529411767</v>
      </c>
      <c r="AA30" s="1">
        <f t="shared" si="5"/>
        <v>4.8496732026143796</v>
      </c>
      <c r="AB30" s="1"/>
      <c r="AC30" s="1"/>
      <c r="AD30" s="1"/>
    </row>
    <row r="31" spans="1:30" x14ac:dyDescent="0.2">
      <c r="A31" t="s">
        <v>23</v>
      </c>
      <c r="B31" t="s">
        <v>36</v>
      </c>
      <c r="C31" t="s">
        <v>74</v>
      </c>
      <c r="D31">
        <v>5400</v>
      </c>
      <c r="E31" s="1">
        <v>1.3222222222222222</v>
      </c>
      <c r="F31">
        <v>2</v>
      </c>
      <c r="G31">
        <v>0</v>
      </c>
      <c r="H31">
        <v>4</v>
      </c>
      <c r="I31">
        <v>3</v>
      </c>
      <c r="J31">
        <v>0</v>
      </c>
      <c r="K31">
        <v>2</v>
      </c>
      <c r="L31">
        <v>19</v>
      </c>
      <c r="M31">
        <v>3</v>
      </c>
      <c r="N31">
        <v>4</v>
      </c>
      <c r="O31">
        <v>1</v>
      </c>
      <c r="P31">
        <v>0</v>
      </c>
      <c r="Q31">
        <v>0</v>
      </c>
      <c r="R31">
        <v>0</v>
      </c>
      <c r="S31" s="1">
        <f>1/13</f>
        <v>7.6923076923076927E-2</v>
      </c>
      <c r="T31" s="1">
        <f>(F31*10+G31*6+H31+I31+J31+8.7+K31+L31*0.02+M31-N31*0.5+O31+P31*0.5-Q31*1.5-R31*6)/3</f>
        <v>13.360000000000001</v>
      </c>
      <c r="U31" s="1">
        <f t="shared" si="2"/>
        <v>2.4740740740740743</v>
      </c>
      <c r="V31" s="1">
        <f>(H31+I31+J31+8.7+K31+L31*0.02+M31-N31*0.5+O31+P31*0.5-Q31*1.5)/3</f>
        <v>6.6933333333333325</v>
      </c>
      <c r="W31" s="1">
        <f t="shared" si="3"/>
        <v>1.239506172839506</v>
      </c>
      <c r="X31" s="1">
        <f t="shared" si="0"/>
        <v>30.312605042016813</v>
      </c>
      <c r="Y31" s="1">
        <f t="shared" si="4"/>
        <v>5.613445378151261</v>
      </c>
      <c r="Z31" s="1">
        <f t="shared" si="1"/>
        <v>15.186554621848739</v>
      </c>
      <c r="AA31" s="1">
        <f t="shared" si="5"/>
        <v>2.8123249299719886</v>
      </c>
      <c r="AB31" s="1"/>
      <c r="AC31" s="1"/>
      <c r="AD31" s="1"/>
    </row>
    <row r="32" spans="1:30" x14ac:dyDescent="0.2">
      <c r="A32" t="s">
        <v>64</v>
      </c>
      <c r="B32" t="s">
        <v>69</v>
      </c>
      <c r="C32" t="s">
        <v>70</v>
      </c>
      <c r="D32">
        <v>3600</v>
      </c>
      <c r="E32" s="1">
        <v>0.4777777777777778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>
        <v>32</v>
      </c>
      <c r="M32">
        <v>0</v>
      </c>
      <c r="N32">
        <v>0</v>
      </c>
      <c r="O32">
        <v>3</v>
      </c>
      <c r="P32">
        <v>1</v>
      </c>
      <c r="Q32">
        <v>0</v>
      </c>
      <c r="R32">
        <v>0</v>
      </c>
      <c r="S32" s="1">
        <f>4/5</f>
        <v>0.8</v>
      </c>
      <c r="T32" s="1">
        <f>(F32*10+G32*6+H32+I32+J32+8.7+K32+L32*0.02+M32-N32*0.5+O32+P32*0.5-Q32*1.5-R32*6)/5</f>
        <v>2.968</v>
      </c>
      <c r="U32" s="1">
        <f t="shared" si="2"/>
        <v>0.82444444444444442</v>
      </c>
      <c r="V32" s="1">
        <f>(H32+I32+J32+8.7+K32+L32*0.02+M32-N32*0.5+O32+P32*0.5-Q32*1.5)/5</f>
        <v>2.968</v>
      </c>
      <c r="W32" s="1">
        <f t="shared" si="3"/>
        <v>0.82444444444444442</v>
      </c>
      <c r="X32" s="1">
        <f t="shared" si="0"/>
        <v>31.060465116279069</v>
      </c>
      <c r="Y32" s="1">
        <f t="shared" si="4"/>
        <v>8.6279069767441854</v>
      </c>
      <c r="Z32" s="1">
        <f t="shared" si="1"/>
        <v>31.060465116279069</v>
      </c>
      <c r="AA32" s="1">
        <f t="shared" si="5"/>
        <v>8.6279069767441854</v>
      </c>
      <c r="AB32" s="1"/>
      <c r="AC32" s="1"/>
      <c r="AD32" s="1"/>
    </row>
    <row r="33" spans="1:30" x14ac:dyDescent="0.2">
      <c r="A33" t="s">
        <v>62</v>
      </c>
      <c r="B33" t="s">
        <v>69</v>
      </c>
      <c r="C33" t="s">
        <v>73</v>
      </c>
      <c r="D33">
        <v>10600</v>
      </c>
      <c r="E33" s="1">
        <v>0.84444444444444444</v>
      </c>
      <c r="F33">
        <v>2</v>
      </c>
      <c r="G33">
        <v>1</v>
      </c>
      <c r="H33">
        <v>5</v>
      </c>
      <c r="I33">
        <v>2</v>
      </c>
      <c r="J33">
        <v>2</v>
      </c>
      <c r="K33">
        <v>2</v>
      </c>
      <c r="L33">
        <v>34</v>
      </c>
      <c r="M33">
        <v>2</v>
      </c>
      <c r="N33">
        <v>1</v>
      </c>
      <c r="O33">
        <v>0</v>
      </c>
      <c r="P33">
        <v>0</v>
      </c>
      <c r="Q33">
        <v>0</v>
      </c>
      <c r="R33">
        <v>0</v>
      </c>
      <c r="S33" s="1">
        <f>4/5</f>
        <v>0.8</v>
      </c>
      <c r="T33" s="1">
        <f>(F33*10+G33*6+H33+I33+J33+8.7+K33+L33*0.02+M33-N33*0.5+O33+P33*0.5-Q33*1.5-R33*6)/5</f>
        <v>9.5760000000000005</v>
      </c>
      <c r="U33" s="1">
        <f t="shared" si="2"/>
        <v>0.90339622641509443</v>
      </c>
      <c r="V33" s="1">
        <f>(H33+I33+J33+8.7+K33+L33*0.02+M33-N33*0.5+O33+P33*0.5-Q33*1.5)/5</f>
        <v>4.3759999999999994</v>
      </c>
      <c r="W33" s="1">
        <f t="shared" si="3"/>
        <v>0.41283018867924526</v>
      </c>
      <c r="X33" s="1">
        <f t="shared" si="0"/>
        <v>56.7</v>
      </c>
      <c r="Y33" s="1">
        <f t="shared" si="4"/>
        <v>5.3490566037735849</v>
      </c>
      <c r="Z33" s="1">
        <f t="shared" si="1"/>
        <v>25.910526315789472</v>
      </c>
      <c r="AA33" s="1">
        <f t="shared" si="5"/>
        <v>2.4443892750744785</v>
      </c>
      <c r="AB33" s="1"/>
      <c r="AC33" s="1"/>
      <c r="AD33" s="1"/>
    </row>
    <row r="34" spans="1:30" x14ac:dyDescent="0.2">
      <c r="A34" t="s">
        <v>18</v>
      </c>
      <c r="B34" t="s">
        <v>36</v>
      </c>
      <c r="C34" t="s">
        <v>70</v>
      </c>
      <c r="D34">
        <v>3400</v>
      </c>
      <c r="E34" s="1">
        <v>0.36666666666666664</v>
      </c>
      <c r="F34">
        <v>0</v>
      </c>
      <c r="G34">
        <v>0</v>
      </c>
      <c r="H34">
        <v>0</v>
      </c>
      <c r="I34">
        <v>0</v>
      </c>
      <c r="J34">
        <v>2</v>
      </c>
      <c r="K34">
        <v>0</v>
      </c>
      <c r="L34">
        <v>7</v>
      </c>
      <c r="M34">
        <v>1</v>
      </c>
      <c r="N34">
        <v>2</v>
      </c>
      <c r="O34">
        <v>0</v>
      </c>
      <c r="P34">
        <v>2</v>
      </c>
      <c r="Q34">
        <v>0</v>
      </c>
      <c r="R34">
        <v>1</v>
      </c>
      <c r="S34" s="1">
        <f>1/13</f>
        <v>7.6923076923076927E-2</v>
      </c>
      <c r="T34" s="1">
        <f>(F34*10+G34*6+H34+I34+J34+8.7+K34+L34*0.02+M34-N34*0.5+O34+P34*0.5-Q34*1.5-R34*6)/3</f>
        <v>1.9466666666666665</v>
      </c>
      <c r="U34" s="1">
        <f t="shared" si="2"/>
        <v>0.5725490196078431</v>
      </c>
      <c r="V34" s="1">
        <f>(H34+I34+J34+8.7+K34+L34*0.02+M34-N34*0.5+O34+P34*0.5-Q34*1.5)/3</f>
        <v>3.9466666666666668</v>
      </c>
      <c r="W34" s="1">
        <f t="shared" si="3"/>
        <v>1.1607843137254903</v>
      </c>
      <c r="X34" s="1">
        <f t="shared" si="0"/>
        <v>15.927272727272728</v>
      </c>
      <c r="Y34" s="1">
        <f t="shared" si="4"/>
        <v>4.6844919786096257</v>
      </c>
      <c r="Z34" s="1">
        <f t="shared" si="1"/>
        <v>32.290909090909096</v>
      </c>
      <c r="AA34" s="1">
        <f t="shared" si="5"/>
        <v>9.4973262032085586</v>
      </c>
      <c r="AB34" s="1"/>
      <c r="AC34" s="1"/>
      <c r="AD34" s="1"/>
    </row>
    <row r="35" spans="1:30" x14ac:dyDescent="0.2">
      <c r="A35" t="s">
        <v>63</v>
      </c>
      <c r="B35" t="s">
        <v>69</v>
      </c>
      <c r="C35" t="s">
        <v>74</v>
      </c>
      <c r="D35">
        <v>12800</v>
      </c>
      <c r="E35" s="1">
        <v>5</v>
      </c>
      <c r="F35">
        <v>8</v>
      </c>
      <c r="G35">
        <v>4</v>
      </c>
      <c r="H35">
        <v>21</v>
      </c>
      <c r="I35">
        <v>11</v>
      </c>
      <c r="J35">
        <v>7</v>
      </c>
      <c r="K35">
        <v>13</v>
      </c>
      <c r="L35">
        <v>107</v>
      </c>
      <c r="M35">
        <v>4</v>
      </c>
      <c r="N35">
        <v>3</v>
      </c>
      <c r="O35">
        <v>7</v>
      </c>
      <c r="P35">
        <v>3</v>
      </c>
      <c r="Q35">
        <v>1</v>
      </c>
      <c r="R35">
        <v>0</v>
      </c>
      <c r="S35" s="1">
        <f>4/5</f>
        <v>0.8</v>
      </c>
      <c r="T35" s="1">
        <f>(F35*10+G35*6+H35+I35+J35+8.7+K35+L35*0.02+M35-N35*0.5+O35+P35*0.5-Q35*1.5-R35*6)/5</f>
        <v>35.267999999999994</v>
      </c>
      <c r="U35" s="1">
        <f t="shared" si="2"/>
        <v>2.7553124999999992</v>
      </c>
      <c r="V35" s="1">
        <f>(H35+I35+J35+8.7+K35+L35*0.02+M35-N35*0.5+O35+P35*0.5-Q35*1.5)/5</f>
        <v>14.468</v>
      </c>
      <c r="W35" s="1">
        <f t="shared" si="3"/>
        <v>1.1303124999999998</v>
      </c>
      <c r="X35" s="1">
        <f t="shared" si="0"/>
        <v>35.267999999999994</v>
      </c>
      <c r="Y35" s="1">
        <f t="shared" si="4"/>
        <v>2.7553124999999992</v>
      </c>
      <c r="Z35" s="1">
        <f t="shared" si="1"/>
        <v>14.468</v>
      </c>
      <c r="AA35" s="1">
        <f t="shared" si="5"/>
        <v>1.1303124999999998</v>
      </c>
      <c r="AB35" s="1"/>
      <c r="AC35" s="1"/>
      <c r="AD35" s="1" t="s">
        <v>75</v>
      </c>
    </row>
    <row r="36" spans="1:30" x14ac:dyDescent="0.2">
      <c r="A36" t="s">
        <v>55</v>
      </c>
      <c r="B36" t="s">
        <v>69</v>
      </c>
      <c r="C36" t="s">
        <v>73</v>
      </c>
      <c r="D36">
        <v>9800</v>
      </c>
      <c r="E36" s="1">
        <v>3.3444444444444446</v>
      </c>
      <c r="F36">
        <v>2</v>
      </c>
      <c r="G36">
        <v>1</v>
      </c>
      <c r="H36">
        <v>13</v>
      </c>
      <c r="I36">
        <v>7</v>
      </c>
      <c r="J36">
        <v>8</v>
      </c>
      <c r="K36">
        <v>5</v>
      </c>
      <c r="L36">
        <v>104</v>
      </c>
      <c r="M36">
        <v>6</v>
      </c>
      <c r="N36">
        <v>3</v>
      </c>
      <c r="O36">
        <v>4</v>
      </c>
      <c r="P36">
        <v>3</v>
      </c>
      <c r="Q36">
        <v>0</v>
      </c>
      <c r="R36">
        <v>0</v>
      </c>
      <c r="S36" s="1">
        <f>4/5</f>
        <v>0.8</v>
      </c>
      <c r="T36" s="1">
        <f>(F36*10+G36*6+H36+I36+J36+8.7+K36+L36*0.02+M36-N36*0.5+O36+P36*0.5-Q36*1.5-R36*6)/5</f>
        <v>15.956</v>
      </c>
      <c r="U36" s="1">
        <f t="shared" si="2"/>
        <v>1.6281632653061222</v>
      </c>
      <c r="V36" s="1">
        <f>(H36+I36+J36+8.7+K36+L36*0.02+M36-N36*0.5+O36+P36*0.5-Q36*1.5)/5</f>
        <v>10.756</v>
      </c>
      <c r="W36" s="1">
        <f t="shared" si="3"/>
        <v>1.0975510204081631</v>
      </c>
      <c r="X36" s="1">
        <f t="shared" si="0"/>
        <v>23.854485049833887</v>
      </c>
      <c r="Y36" s="1">
        <f t="shared" si="4"/>
        <v>2.4341311275340698</v>
      </c>
      <c r="Z36" s="1">
        <f t="shared" si="1"/>
        <v>16.080398671096344</v>
      </c>
      <c r="AA36" s="1">
        <f t="shared" si="5"/>
        <v>1.6408570072547288</v>
      </c>
      <c r="AB36" s="1"/>
      <c r="AC36" s="1"/>
      <c r="AD36" s="1"/>
    </row>
    <row r="37" spans="1:30" x14ac:dyDescent="0.2">
      <c r="A37" t="s">
        <v>52</v>
      </c>
      <c r="B37" t="s">
        <v>69</v>
      </c>
      <c r="C37" t="s">
        <v>71</v>
      </c>
      <c r="D37">
        <v>7400</v>
      </c>
      <c r="E37" s="1">
        <v>1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44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1">
        <f>4/5</f>
        <v>0.8</v>
      </c>
      <c r="T37" s="1">
        <f>(F37*10+G37*6+H37+I37+J37+8.7+K37+L37*0.02+M37-N37*0.5+O37+P37*0.5-Q37*1.5-R37*6)/5</f>
        <v>2.1160000000000001</v>
      </c>
      <c r="U37" s="1">
        <f t="shared" si="2"/>
        <v>0.28594594594594597</v>
      </c>
      <c r="V37" s="1">
        <f>(H37+I37+J37+8.7+K37+L37*0.02+M37-N37*0.5+O37+P37*0.5-Q37*1.5)/5</f>
        <v>2.1160000000000001</v>
      </c>
      <c r="W37" s="1">
        <f t="shared" si="3"/>
        <v>0.28594594594594597</v>
      </c>
      <c r="X37" s="1">
        <f t="shared" si="0"/>
        <v>10.58</v>
      </c>
      <c r="Y37" s="1">
        <f t="shared" si="4"/>
        <v>1.4297297297297298</v>
      </c>
      <c r="Z37" s="1">
        <f t="shared" si="1"/>
        <v>10.58</v>
      </c>
      <c r="AA37" s="1">
        <f t="shared" si="5"/>
        <v>1.4297297297297298</v>
      </c>
      <c r="AB37" s="1"/>
      <c r="AC37" s="1"/>
      <c r="AD37" s="1"/>
    </row>
    <row r="38" spans="1:30" x14ac:dyDescent="0.2">
      <c r="A38" t="s">
        <v>76</v>
      </c>
      <c r="B38" t="s">
        <v>69</v>
      </c>
      <c r="C38" t="s">
        <v>73</v>
      </c>
      <c r="D38">
        <v>5200</v>
      </c>
      <c r="E38" s="1">
        <v>1.8111111111111111</v>
      </c>
      <c r="F38">
        <v>0</v>
      </c>
      <c r="G38">
        <v>0</v>
      </c>
      <c r="H38">
        <v>2</v>
      </c>
      <c r="I38">
        <v>0</v>
      </c>
      <c r="J38">
        <v>0</v>
      </c>
      <c r="K38">
        <v>1</v>
      </c>
      <c r="L38">
        <v>133</v>
      </c>
      <c r="M38">
        <v>1</v>
      </c>
      <c r="N38">
        <v>7</v>
      </c>
      <c r="O38">
        <v>5</v>
      </c>
      <c r="P38">
        <v>2</v>
      </c>
      <c r="Q38">
        <v>0</v>
      </c>
      <c r="R38">
        <v>0</v>
      </c>
      <c r="S38" s="1">
        <f>4/5</f>
        <v>0.8</v>
      </c>
      <c r="T38" s="1">
        <f>(F38*10+G38*6+H38+I38+J38+8.7+K38+L38*0.02+M38-N38*0.5+O38+P38*0.5-Q38*1.5-R38*6)/5</f>
        <v>3.5720000000000001</v>
      </c>
      <c r="U38" s="1">
        <f t="shared" si="2"/>
        <v>0.68692307692307686</v>
      </c>
      <c r="V38" s="1">
        <f>(H38+I38+J38+8.7+K38+L38*0.02+M38-N38*0.5+O38+P38*0.5-Q38*1.5)/5</f>
        <v>3.5720000000000001</v>
      </c>
      <c r="W38" s="1">
        <f t="shared" si="3"/>
        <v>0.68692307692307686</v>
      </c>
      <c r="X38" s="1">
        <f t="shared" si="0"/>
        <v>9.8613496932515332</v>
      </c>
      <c r="Y38" s="1">
        <f t="shared" si="4"/>
        <v>1.8964134025483717</v>
      </c>
      <c r="Z38" s="1">
        <f t="shared" si="1"/>
        <v>9.8613496932515332</v>
      </c>
      <c r="AA38" s="1">
        <f t="shared" si="5"/>
        <v>1.8964134025483717</v>
      </c>
      <c r="AB38" s="1"/>
      <c r="AC38" s="1"/>
      <c r="AD38" s="1" t="s">
        <v>75</v>
      </c>
    </row>
    <row r="39" spans="1:30" x14ac:dyDescent="0.2">
      <c r="A39" t="s">
        <v>26</v>
      </c>
      <c r="B39" t="s">
        <v>36</v>
      </c>
      <c r="C39" t="s">
        <v>73</v>
      </c>
      <c r="D39">
        <v>3600</v>
      </c>
      <c r="E39" s="1">
        <v>0.8666666666666667</v>
      </c>
      <c r="F39">
        <v>0</v>
      </c>
      <c r="G39">
        <v>0</v>
      </c>
      <c r="H39">
        <v>1</v>
      </c>
      <c r="I39">
        <v>0</v>
      </c>
      <c r="J39">
        <v>0</v>
      </c>
      <c r="K39">
        <v>1</v>
      </c>
      <c r="L39">
        <v>27</v>
      </c>
      <c r="M39">
        <v>1</v>
      </c>
      <c r="N39">
        <v>0</v>
      </c>
      <c r="O39">
        <v>3</v>
      </c>
      <c r="P39">
        <v>4</v>
      </c>
      <c r="Q39">
        <v>0</v>
      </c>
      <c r="R39">
        <v>0</v>
      </c>
      <c r="S39" s="1">
        <f>1/13</f>
        <v>7.6923076923076927E-2</v>
      </c>
      <c r="T39" s="1">
        <f>(F39*10+G39*6+H39+I39+J39+8.7+K39+L39*0.02+M39-N39*0.5+O39+P39*0.5-Q39*1.5-R39*6)/3</f>
        <v>5.7466666666666661</v>
      </c>
      <c r="U39" s="1">
        <f t="shared" si="2"/>
        <v>1.5962962962962961</v>
      </c>
      <c r="V39" s="1">
        <f>(H39+I39+J39+8.7+K39+L39*0.02+M39-N39*0.5+O39+P39*0.5-Q39*1.5)/3</f>
        <v>5.7466666666666661</v>
      </c>
      <c r="W39" s="1">
        <f t="shared" si="3"/>
        <v>1.5962962962962961</v>
      </c>
      <c r="X39" s="1">
        <f t="shared" si="0"/>
        <v>19.892307692307689</v>
      </c>
      <c r="Y39" s="1">
        <f t="shared" si="4"/>
        <v>5.5256410256410247</v>
      </c>
      <c r="Z39" s="1">
        <f t="shared" si="1"/>
        <v>19.892307692307689</v>
      </c>
      <c r="AA39" s="1">
        <f t="shared" si="5"/>
        <v>5.5256410256410247</v>
      </c>
      <c r="AB39" s="1"/>
      <c r="AC39" s="1"/>
      <c r="AD39" s="1"/>
    </row>
    <row r="40" spans="1:30" x14ac:dyDescent="0.2">
      <c r="A40" t="s">
        <v>53</v>
      </c>
      <c r="B40" t="s">
        <v>69</v>
      </c>
      <c r="C40" t="s">
        <v>72</v>
      </c>
      <c r="D40">
        <v>9200</v>
      </c>
      <c r="E40" s="1">
        <v>4.9222222222222225</v>
      </c>
      <c r="F40">
        <v>3</v>
      </c>
      <c r="G40">
        <v>2</v>
      </c>
      <c r="H40">
        <v>13</v>
      </c>
      <c r="I40">
        <v>7</v>
      </c>
      <c r="J40">
        <v>10</v>
      </c>
      <c r="K40">
        <v>20</v>
      </c>
      <c r="L40">
        <v>175</v>
      </c>
      <c r="M40">
        <v>2</v>
      </c>
      <c r="N40">
        <v>3</v>
      </c>
      <c r="O40">
        <v>4</v>
      </c>
      <c r="P40">
        <v>1</v>
      </c>
      <c r="Q40">
        <v>0</v>
      </c>
      <c r="R40">
        <v>0</v>
      </c>
      <c r="S40" s="1">
        <f>4/5</f>
        <v>0.8</v>
      </c>
      <c r="T40" s="1">
        <f>(F40*10+G40*6+H40+I40+J40+8.7+K40+L40*0.02+M40-N40*0.5+O40+P40*0.5-Q40*1.5-R40*6)/5</f>
        <v>21.84</v>
      </c>
      <c r="U40" s="1">
        <f t="shared" si="2"/>
        <v>2.3739130434782609</v>
      </c>
      <c r="V40" s="1">
        <f>(H40+I40+J40+8.7+K40+L40*0.02+M40-N40*0.5+O40+P40*0.5-Q40*1.5)/5</f>
        <v>13.440000000000001</v>
      </c>
      <c r="W40" s="1">
        <f t="shared" si="3"/>
        <v>1.4608695652173915</v>
      </c>
      <c r="X40" s="1">
        <f t="shared" si="0"/>
        <v>22.185101580135438</v>
      </c>
      <c r="Y40" s="1">
        <f t="shared" si="4"/>
        <v>2.4114240847973303</v>
      </c>
      <c r="Z40" s="1">
        <f t="shared" si="1"/>
        <v>13.65237020316027</v>
      </c>
      <c r="AA40" s="1">
        <f t="shared" si="5"/>
        <v>1.4839532829522033</v>
      </c>
      <c r="AB40" s="1"/>
      <c r="AC40" s="1"/>
      <c r="AD40" s="1"/>
    </row>
  </sheetData>
  <sortState xmlns:xlrd2="http://schemas.microsoft.com/office/spreadsheetml/2017/richdata2" ref="A2:AD40">
    <sortCondition ref="A2:A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2020-08-18T23:56:04Z</dcterms:created>
  <dcterms:modified xsi:type="dcterms:W3CDTF">2020-08-19T18:05:04Z</dcterms:modified>
</cp:coreProperties>
</file>