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ywood/Documents/SportsStats/DraftKings/Matchup_Spreadsheets/"/>
    </mc:Choice>
  </mc:AlternateContent>
  <xr:revisionPtr revIDLastSave="0" documentId="13_ncr:1_{9C5F99C1-891B-9149-A68A-E1B3B56263D7}" xr6:coauthVersionLast="45" xr6:coauthVersionMax="45" xr10:uidLastSave="{00000000-0000-0000-0000-000000000000}"/>
  <bookViews>
    <workbookView xWindow="-38400" yWindow="460" windowWidth="38400" windowHeight="21140" xr2:uid="{B85D0AA2-8D58-E944-9BB2-967FA3A31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3" i="1" l="1"/>
  <c r="Y28" i="1"/>
  <c r="Y31" i="1"/>
  <c r="Y7" i="1"/>
  <c r="Y29" i="1"/>
  <c r="Y19" i="1"/>
  <c r="Y39" i="1"/>
  <c r="Y6" i="1"/>
  <c r="Y8" i="1"/>
  <c r="Y9" i="1"/>
  <c r="Y27" i="1"/>
  <c r="Y11" i="1"/>
  <c r="Y12" i="1"/>
  <c r="Y10" i="1"/>
  <c r="Y23" i="1"/>
  <c r="Y21" i="1"/>
  <c r="Y3" i="1"/>
  <c r="Y2" i="1"/>
  <c r="Y33" i="1"/>
  <c r="Y32" i="1"/>
  <c r="S13" i="1" l="1"/>
  <c r="Z13" i="1" s="1"/>
  <c r="AA13" i="1" s="1"/>
  <c r="T13" i="1"/>
  <c r="AD13" i="1" s="1"/>
  <c r="AE13" i="1" s="1"/>
  <c r="U13" i="1"/>
  <c r="W13" i="1" s="1"/>
  <c r="V13" i="1"/>
  <c r="S28" i="1"/>
  <c r="Z28" i="1" s="1"/>
  <c r="AA28" i="1" s="1"/>
  <c r="T28" i="1"/>
  <c r="AD28" i="1" s="1"/>
  <c r="AE28" i="1" s="1"/>
  <c r="U28" i="1"/>
  <c r="AB28" i="1" s="1"/>
  <c r="AC28" i="1" s="1"/>
  <c r="V28" i="1"/>
  <c r="S31" i="1"/>
  <c r="Z31" i="1" s="1"/>
  <c r="AA31" i="1" s="1"/>
  <c r="T31" i="1"/>
  <c r="AD31" i="1" s="1"/>
  <c r="AE31" i="1" s="1"/>
  <c r="U31" i="1"/>
  <c r="AB31" i="1" s="1"/>
  <c r="AC31" i="1" s="1"/>
  <c r="V31" i="1"/>
  <c r="S7" i="1"/>
  <c r="Z7" i="1" s="1"/>
  <c r="AA7" i="1" s="1"/>
  <c r="T7" i="1"/>
  <c r="AD7" i="1" s="1"/>
  <c r="AE7" i="1" s="1"/>
  <c r="U7" i="1"/>
  <c r="AB7" i="1" s="1"/>
  <c r="AC7" i="1" s="1"/>
  <c r="V7" i="1"/>
  <c r="AF7" i="1" s="1"/>
  <c r="AG7" i="1" s="1"/>
  <c r="S29" i="1"/>
  <c r="Z29" i="1" s="1"/>
  <c r="AA29" i="1" s="1"/>
  <c r="T29" i="1"/>
  <c r="AD29" i="1" s="1"/>
  <c r="AE29" i="1" s="1"/>
  <c r="U29" i="1"/>
  <c r="V29" i="1"/>
  <c r="S19" i="1"/>
  <c r="Z19" i="1" s="1"/>
  <c r="AA19" i="1" s="1"/>
  <c r="T19" i="1"/>
  <c r="AD19" i="1" s="1"/>
  <c r="AE19" i="1" s="1"/>
  <c r="U19" i="1"/>
  <c r="AB19" i="1" s="1"/>
  <c r="AC19" i="1" s="1"/>
  <c r="V19" i="1"/>
  <c r="S39" i="1"/>
  <c r="Z39" i="1" s="1"/>
  <c r="AA39" i="1" s="1"/>
  <c r="T39" i="1"/>
  <c r="AD39" i="1" s="1"/>
  <c r="AE39" i="1" s="1"/>
  <c r="U39" i="1"/>
  <c r="AB39" i="1" s="1"/>
  <c r="AC39" i="1" s="1"/>
  <c r="V39" i="1"/>
  <c r="S6" i="1"/>
  <c r="Z6" i="1" s="1"/>
  <c r="AA6" i="1" s="1"/>
  <c r="T6" i="1"/>
  <c r="AD6" i="1" s="1"/>
  <c r="AE6" i="1" s="1"/>
  <c r="U6" i="1"/>
  <c r="AB6" i="1" s="1"/>
  <c r="AC6" i="1" s="1"/>
  <c r="V6" i="1"/>
  <c r="AF6" i="1" s="1"/>
  <c r="AG6" i="1" s="1"/>
  <c r="S8" i="1"/>
  <c r="Z8" i="1" s="1"/>
  <c r="AA8" i="1" s="1"/>
  <c r="T8" i="1"/>
  <c r="AD8" i="1" s="1"/>
  <c r="AE8" i="1" s="1"/>
  <c r="U8" i="1"/>
  <c r="V8" i="1"/>
  <c r="S9" i="1"/>
  <c r="Z9" i="1" s="1"/>
  <c r="AA9" i="1" s="1"/>
  <c r="T9" i="1"/>
  <c r="AD9" i="1" s="1"/>
  <c r="AE9" i="1" s="1"/>
  <c r="U9" i="1"/>
  <c r="AB9" i="1" s="1"/>
  <c r="AC9" i="1" s="1"/>
  <c r="V9" i="1"/>
  <c r="S27" i="1"/>
  <c r="Z27" i="1" s="1"/>
  <c r="AA27" i="1" s="1"/>
  <c r="T27" i="1"/>
  <c r="AD27" i="1" s="1"/>
  <c r="AE27" i="1" s="1"/>
  <c r="U27" i="1"/>
  <c r="AB27" i="1" s="1"/>
  <c r="AC27" i="1" s="1"/>
  <c r="V27" i="1"/>
  <c r="S11" i="1"/>
  <c r="Z11" i="1" s="1"/>
  <c r="AA11" i="1" s="1"/>
  <c r="T11" i="1"/>
  <c r="AD11" i="1" s="1"/>
  <c r="AE11" i="1" s="1"/>
  <c r="U11" i="1"/>
  <c r="AB11" i="1" s="1"/>
  <c r="AC11" i="1" s="1"/>
  <c r="V11" i="1"/>
  <c r="AF11" i="1" s="1"/>
  <c r="AG11" i="1" s="1"/>
  <c r="S12" i="1"/>
  <c r="Z12" i="1" s="1"/>
  <c r="AA12" i="1" s="1"/>
  <c r="T12" i="1"/>
  <c r="AD12" i="1" s="1"/>
  <c r="AE12" i="1" s="1"/>
  <c r="U12" i="1"/>
  <c r="V12" i="1"/>
  <c r="S10" i="1"/>
  <c r="Z10" i="1" s="1"/>
  <c r="AA10" i="1" s="1"/>
  <c r="T10" i="1"/>
  <c r="AD10" i="1" s="1"/>
  <c r="AE10" i="1" s="1"/>
  <c r="U10" i="1"/>
  <c r="AB10" i="1" s="1"/>
  <c r="AC10" i="1" s="1"/>
  <c r="V10" i="1"/>
  <c r="S23" i="1"/>
  <c r="Z23" i="1" s="1"/>
  <c r="AA23" i="1" s="1"/>
  <c r="T23" i="1"/>
  <c r="AD23" i="1" s="1"/>
  <c r="AE23" i="1" s="1"/>
  <c r="U23" i="1"/>
  <c r="AB23" i="1" s="1"/>
  <c r="AC23" i="1" s="1"/>
  <c r="V23" i="1"/>
  <c r="S21" i="1"/>
  <c r="Z21" i="1" s="1"/>
  <c r="AA21" i="1" s="1"/>
  <c r="T21" i="1"/>
  <c r="AD21" i="1" s="1"/>
  <c r="AE21" i="1" s="1"/>
  <c r="U21" i="1"/>
  <c r="AB21" i="1" s="1"/>
  <c r="AC21" i="1" s="1"/>
  <c r="V21" i="1"/>
  <c r="AF21" i="1" s="1"/>
  <c r="AG21" i="1" s="1"/>
  <c r="S3" i="1"/>
  <c r="Z3" i="1" s="1"/>
  <c r="AA3" i="1" s="1"/>
  <c r="T3" i="1"/>
  <c r="AD3" i="1" s="1"/>
  <c r="AE3" i="1" s="1"/>
  <c r="U3" i="1"/>
  <c r="V3" i="1"/>
  <c r="S2" i="1"/>
  <c r="Z2" i="1" s="1"/>
  <c r="AA2" i="1" s="1"/>
  <c r="T2" i="1"/>
  <c r="AD2" i="1" s="1"/>
  <c r="AE2" i="1" s="1"/>
  <c r="U2" i="1"/>
  <c r="AB2" i="1" s="1"/>
  <c r="AC2" i="1" s="1"/>
  <c r="V2" i="1"/>
  <c r="S33" i="1"/>
  <c r="Z33" i="1" s="1"/>
  <c r="AA33" i="1" s="1"/>
  <c r="T33" i="1"/>
  <c r="AD33" i="1" s="1"/>
  <c r="AE33" i="1" s="1"/>
  <c r="U33" i="1"/>
  <c r="AB33" i="1" s="1"/>
  <c r="AC33" i="1" s="1"/>
  <c r="V33" i="1"/>
  <c r="S14" i="1"/>
  <c r="T14" i="1"/>
  <c r="U14" i="1"/>
  <c r="V14" i="1"/>
  <c r="S34" i="1"/>
  <c r="Z34" i="1" s="1"/>
  <c r="AA34" i="1" s="1"/>
  <c r="T34" i="1"/>
  <c r="AD34" i="1" s="1"/>
  <c r="AE34" i="1" s="1"/>
  <c r="U34" i="1"/>
  <c r="V34" i="1"/>
  <c r="S35" i="1"/>
  <c r="Z35" i="1" s="1"/>
  <c r="AA35" i="1" s="1"/>
  <c r="T35" i="1"/>
  <c r="AD35" i="1" s="1"/>
  <c r="AE35" i="1" s="1"/>
  <c r="U35" i="1"/>
  <c r="V35" i="1"/>
  <c r="S20" i="1"/>
  <c r="T20" i="1"/>
  <c r="AD20" i="1" s="1"/>
  <c r="AE20" i="1" s="1"/>
  <c r="U20" i="1"/>
  <c r="V20" i="1"/>
  <c r="S18" i="1"/>
  <c r="T18" i="1"/>
  <c r="U18" i="1"/>
  <c r="V18" i="1"/>
  <c r="S25" i="1"/>
  <c r="Z25" i="1" s="1"/>
  <c r="AA25" i="1" s="1"/>
  <c r="T25" i="1"/>
  <c r="AD25" i="1" s="1"/>
  <c r="AE25" i="1" s="1"/>
  <c r="U25" i="1"/>
  <c r="V25" i="1"/>
  <c r="S36" i="1"/>
  <c r="Z36" i="1" s="1"/>
  <c r="AA36" i="1" s="1"/>
  <c r="T36" i="1"/>
  <c r="AD36" i="1" s="1"/>
  <c r="AE36" i="1" s="1"/>
  <c r="U36" i="1"/>
  <c r="V36" i="1"/>
  <c r="S40" i="1"/>
  <c r="Z40" i="1" s="1"/>
  <c r="AA40" i="1" s="1"/>
  <c r="T40" i="1"/>
  <c r="AD40" i="1" s="1"/>
  <c r="AE40" i="1" s="1"/>
  <c r="U40" i="1"/>
  <c r="V40" i="1"/>
  <c r="S24" i="1"/>
  <c r="T24" i="1"/>
  <c r="U24" i="1"/>
  <c r="V24" i="1"/>
  <c r="S38" i="1"/>
  <c r="Z38" i="1" s="1"/>
  <c r="AA38" i="1" s="1"/>
  <c r="T38" i="1"/>
  <c r="AD38" i="1" s="1"/>
  <c r="AE38" i="1" s="1"/>
  <c r="U38" i="1"/>
  <c r="V38" i="1"/>
  <c r="S4" i="1"/>
  <c r="Z4" i="1" s="1"/>
  <c r="AA4" i="1" s="1"/>
  <c r="T4" i="1"/>
  <c r="AD4" i="1" s="1"/>
  <c r="AE4" i="1" s="1"/>
  <c r="U4" i="1"/>
  <c r="V4" i="1"/>
  <c r="S22" i="1"/>
  <c r="T22" i="1"/>
  <c r="AD22" i="1" s="1"/>
  <c r="AE22" i="1" s="1"/>
  <c r="U22" i="1"/>
  <c r="V22" i="1"/>
  <c r="S26" i="1"/>
  <c r="T26" i="1"/>
  <c r="U26" i="1"/>
  <c r="V26" i="1"/>
  <c r="W26" i="1"/>
  <c r="S5" i="1"/>
  <c r="Z5" i="1" s="1"/>
  <c r="AA5" i="1" s="1"/>
  <c r="T5" i="1"/>
  <c r="U5" i="1"/>
  <c r="V5" i="1"/>
  <c r="X5" i="1" s="1"/>
  <c r="S17" i="1"/>
  <c r="Z17" i="1" s="1"/>
  <c r="AA17" i="1" s="1"/>
  <c r="T17" i="1"/>
  <c r="U17" i="1"/>
  <c r="V17" i="1"/>
  <c r="AF17" i="1" s="1"/>
  <c r="AG17" i="1" s="1"/>
  <c r="S30" i="1"/>
  <c r="Z30" i="1" s="1"/>
  <c r="AA30" i="1" s="1"/>
  <c r="T30" i="1"/>
  <c r="U30" i="1"/>
  <c r="V30" i="1"/>
  <c r="S37" i="1"/>
  <c r="T37" i="1"/>
  <c r="U37" i="1"/>
  <c r="V37" i="1"/>
  <c r="S15" i="1"/>
  <c r="Z15" i="1" s="1"/>
  <c r="AA15" i="1" s="1"/>
  <c r="T15" i="1"/>
  <c r="U15" i="1"/>
  <c r="V15" i="1"/>
  <c r="S16" i="1"/>
  <c r="Z16" i="1" s="1"/>
  <c r="AA16" i="1" s="1"/>
  <c r="T16" i="1"/>
  <c r="AD16" i="1" s="1"/>
  <c r="AE16" i="1" s="1"/>
  <c r="U16" i="1"/>
  <c r="V16" i="1"/>
  <c r="AF16" i="1" s="1"/>
  <c r="AG16" i="1" s="1"/>
  <c r="Y14" i="1"/>
  <c r="Y34" i="1"/>
  <c r="Y35" i="1"/>
  <c r="Y20" i="1"/>
  <c r="Y18" i="1"/>
  <c r="Y25" i="1"/>
  <c r="Y36" i="1"/>
  <c r="Y40" i="1"/>
  <c r="Y24" i="1"/>
  <c r="Y38" i="1"/>
  <c r="Y4" i="1"/>
  <c r="Y22" i="1"/>
  <c r="Y26" i="1"/>
  <c r="Y5" i="1"/>
  <c r="Y17" i="1"/>
  <c r="Y30" i="1"/>
  <c r="Y37" i="1"/>
  <c r="Y15" i="1"/>
  <c r="Y16" i="1"/>
  <c r="V32" i="1"/>
  <c r="AF32" i="1" s="1"/>
  <c r="AG32" i="1" s="1"/>
  <c r="U32" i="1"/>
  <c r="AB32" i="1" s="1"/>
  <c r="AC32" i="1" s="1"/>
  <c r="T32" i="1"/>
  <c r="S32" i="1"/>
  <c r="Z32" i="1" s="1"/>
  <c r="AA32" i="1" s="1"/>
  <c r="Z37" i="1" l="1"/>
  <c r="AA37" i="1" s="1"/>
  <c r="AD26" i="1"/>
  <c r="AE26" i="1" s="1"/>
  <c r="AD18" i="1"/>
  <c r="AE18" i="1" s="1"/>
  <c r="AD14" i="1"/>
  <c r="AE14" i="1" s="1"/>
  <c r="Z20" i="1"/>
  <c r="AA20" i="1" s="1"/>
  <c r="X32" i="1"/>
  <c r="AD15" i="1"/>
  <c r="AE15" i="1" s="1"/>
  <c r="AD37" i="1"/>
  <c r="AE37" i="1" s="1"/>
  <c r="AD30" i="1"/>
  <c r="AE30" i="1" s="1"/>
  <c r="AD17" i="1"/>
  <c r="AE17" i="1" s="1"/>
  <c r="AD5" i="1"/>
  <c r="AE5" i="1" s="1"/>
  <c r="AB26" i="1"/>
  <c r="AC26" i="1" s="1"/>
  <c r="AB22" i="1"/>
  <c r="AC22" i="1" s="1"/>
  <c r="AB24" i="1"/>
  <c r="AC24" i="1" s="1"/>
  <c r="AB40" i="1"/>
  <c r="AC40" i="1" s="1"/>
  <c r="W36" i="1"/>
  <c r="W25" i="1"/>
  <c r="AB18" i="1"/>
  <c r="AC18" i="1" s="1"/>
  <c r="AB20" i="1"/>
  <c r="AC20" i="1" s="1"/>
  <c r="AB35" i="1"/>
  <c r="AC35" i="1" s="1"/>
  <c r="AB14" i="1"/>
  <c r="AC14" i="1" s="1"/>
  <c r="W3" i="1"/>
  <c r="W8" i="1"/>
  <c r="X28" i="1"/>
  <c r="X13" i="1"/>
  <c r="AD24" i="1"/>
  <c r="AE24" i="1" s="1"/>
  <c r="AF37" i="1"/>
  <c r="AG37" i="1" s="1"/>
  <c r="Z26" i="1"/>
  <c r="AA26" i="1" s="1"/>
  <c r="Z22" i="1"/>
  <c r="AA22" i="1" s="1"/>
  <c r="Z24" i="1"/>
  <c r="AA24" i="1" s="1"/>
  <c r="Z18" i="1"/>
  <c r="AA18" i="1" s="1"/>
  <c r="Z14" i="1"/>
  <c r="AA14" i="1" s="1"/>
  <c r="AB37" i="1"/>
  <c r="AC37" i="1" s="1"/>
  <c r="AB30" i="1"/>
  <c r="AC30" i="1" s="1"/>
  <c r="W17" i="1"/>
  <c r="W5" i="1"/>
  <c r="AF26" i="1"/>
  <c r="AG26" i="1" s="1"/>
  <c r="AF4" i="1"/>
  <c r="AG4" i="1" s="1"/>
  <c r="AF24" i="1"/>
  <c r="AG24" i="1" s="1"/>
  <c r="AF36" i="1"/>
  <c r="AG36" i="1" s="1"/>
  <c r="X25" i="1"/>
  <c r="AF18" i="1"/>
  <c r="AG18" i="1" s="1"/>
  <c r="AF14" i="1"/>
  <c r="AG14" i="1" s="1"/>
  <c r="X2" i="1"/>
  <c r="X3" i="1"/>
  <c r="X9" i="1"/>
  <c r="X8" i="1"/>
  <c r="X6" i="1"/>
  <c r="X18" i="1"/>
  <c r="X26" i="1"/>
  <c r="X21" i="1"/>
  <c r="W18" i="1"/>
  <c r="W21" i="1"/>
  <c r="W6" i="1"/>
  <c r="X15" i="1"/>
  <c r="X37" i="1"/>
  <c r="X38" i="1"/>
  <c r="X24" i="1"/>
  <c r="X35" i="1"/>
  <c r="X34" i="1"/>
  <c r="X14" i="1"/>
  <c r="X10" i="1"/>
  <c r="X12" i="1"/>
  <c r="X11" i="1"/>
  <c r="X19" i="1"/>
  <c r="X29" i="1"/>
  <c r="X7" i="1"/>
  <c r="W16" i="1"/>
  <c r="W15" i="1"/>
  <c r="W37" i="1"/>
  <c r="W4" i="1"/>
  <c r="W38" i="1"/>
  <c r="W24" i="1"/>
  <c r="W34" i="1"/>
  <c r="W14" i="1"/>
  <c r="W12" i="1"/>
  <c r="W11" i="1"/>
  <c r="W29" i="1"/>
  <c r="W7" i="1"/>
  <c r="AB16" i="1"/>
  <c r="AC16" i="1" s="1"/>
  <c r="AB15" i="1"/>
  <c r="AC15" i="1" s="1"/>
  <c r="AB17" i="1"/>
  <c r="AC17" i="1" s="1"/>
  <c r="AB5" i="1"/>
  <c r="AC5" i="1" s="1"/>
  <c r="AB4" i="1"/>
  <c r="AC4" i="1" s="1"/>
  <c r="AB38" i="1"/>
  <c r="AC38" i="1" s="1"/>
  <c r="AB36" i="1"/>
  <c r="AC36" i="1" s="1"/>
  <c r="AB25" i="1"/>
  <c r="AC25" i="1" s="1"/>
  <c r="AF35" i="1"/>
  <c r="AG35" i="1" s="1"/>
  <c r="AF2" i="1"/>
  <c r="AG2" i="1" s="1"/>
  <c r="AF10" i="1"/>
  <c r="AG10" i="1" s="1"/>
  <c r="AF9" i="1"/>
  <c r="AG9" i="1" s="1"/>
  <c r="AF19" i="1"/>
  <c r="AG19" i="1" s="1"/>
  <c r="AF28" i="1"/>
  <c r="AG28" i="1" s="1"/>
  <c r="AB34" i="1"/>
  <c r="AC34" i="1" s="1"/>
  <c r="AB3" i="1"/>
  <c r="AC3" i="1" s="1"/>
  <c r="AB12" i="1"/>
  <c r="AC12" i="1" s="1"/>
  <c r="AB8" i="1"/>
  <c r="AC8" i="1" s="1"/>
  <c r="AB29" i="1"/>
  <c r="AC29" i="1" s="1"/>
  <c r="AB13" i="1"/>
  <c r="AC13" i="1" s="1"/>
  <c r="X16" i="1"/>
  <c r="X30" i="1"/>
  <c r="X17" i="1"/>
  <c r="X22" i="1"/>
  <c r="X4" i="1"/>
  <c r="X40" i="1"/>
  <c r="X36" i="1"/>
  <c r="X20" i="1"/>
  <c r="X33" i="1"/>
  <c r="X23" i="1"/>
  <c r="X27" i="1"/>
  <c r="X39" i="1"/>
  <c r="X31" i="1"/>
  <c r="AF15" i="1"/>
  <c r="AG15" i="1" s="1"/>
  <c r="AF30" i="1"/>
  <c r="AG30" i="1" s="1"/>
  <c r="AF5" i="1"/>
  <c r="AG5" i="1" s="1"/>
  <c r="AF22" i="1"/>
  <c r="AG22" i="1" s="1"/>
  <c r="AF38" i="1"/>
  <c r="AG38" i="1" s="1"/>
  <c r="AF40" i="1"/>
  <c r="AG40" i="1" s="1"/>
  <c r="AF25" i="1"/>
  <c r="AG25" i="1" s="1"/>
  <c r="AF34" i="1"/>
  <c r="AG34" i="1" s="1"/>
  <c r="AF33" i="1"/>
  <c r="AG33" i="1" s="1"/>
  <c r="AF3" i="1"/>
  <c r="AG3" i="1" s="1"/>
  <c r="AF23" i="1"/>
  <c r="AG23" i="1" s="1"/>
  <c r="AF12" i="1"/>
  <c r="AG12" i="1" s="1"/>
  <c r="AF27" i="1"/>
  <c r="AG27" i="1" s="1"/>
  <c r="AF8" i="1"/>
  <c r="AG8" i="1" s="1"/>
  <c r="AF39" i="1"/>
  <c r="AG39" i="1" s="1"/>
  <c r="AF29" i="1"/>
  <c r="AG29" i="1" s="1"/>
  <c r="AF31" i="1"/>
  <c r="AG31" i="1" s="1"/>
  <c r="AF13" i="1"/>
  <c r="AG13" i="1" s="1"/>
  <c r="W32" i="1"/>
  <c r="W30" i="1"/>
  <c r="W22" i="1"/>
  <c r="W40" i="1"/>
  <c r="W20" i="1"/>
  <c r="W35" i="1"/>
  <c r="W33" i="1"/>
  <c r="W2" i="1"/>
  <c r="W23" i="1"/>
  <c r="W10" i="1"/>
  <c r="W27" i="1"/>
  <c r="W9" i="1"/>
  <c r="W39" i="1"/>
  <c r="W19" i="1"/>
  <c r="W31" i="1"/>
  <c r="W28" i="1"/>
  <c r="AD32" i="1"/>
  <c r="AE32" i="1" s="1"/>
  <c r="AF20" i="1"/>
  <c r="AG20" i="1" s="1"/>
</calcChain>
</file>

<file path=xl/sharedStrings.xml><?xml version="1.0" encoding="utf-8"?>
<sst xmlns="http://schemas.openxmlformats.org/spreadsheetml/2006/main" count="171" uniqueCount="81">
  <si>
    <t>Pos</t>
  </si>
  <si>
    <t>Salary</t>
  </si>
  <si>
    <t>90s</t>
  </si>
  <si>
    <t>Gls</t>
  </si>
  <si>
    <t>Ast</t>
  </si>
  <si>
    <t>Sh</t>
  </si>
  <si>
    <t>SoT</t>
  </si>
  <si>
    <t>Crs</t>
  </si>
  <si>
    <t>KP</t>
  </si>
  <si>
    <t>Pass_Cmp</t>
  </si>
  <si>
    <t>Fld</t>
  </si>
  <si>
    <t>Fls</t>
  </si>
  <si>
    <t>TklW</t>
  </si>
  <si>
    <t>Int</t>
  </si>
  <si>
    <t>CrdY</t>
  </si>
  <si>
    <t>CrdR</t>
  </si>
  <si>
    <t>S. Handanovic</t>
  </si>
  <si>
    <t>D. Godin</t>
  </si>
  <si>
    <t>R. Gagliardini</t>
  </si>
  <si>
    <t>S. de Vrij</t>
  </si>
  <si>
    <t>A. Sanchez</t>
  </si>
  <si>
    <t>R. Lukaku</t>
  </si>
  <si>
    <t>L. Martinez</t>
  </si>
  <si>
    <t>V. Moses</t>
  </si>
  <si>
    <t>A. Ranocchia</t>
  </si>
  <si>
    <t>A. Young</t>
  </si>
  <si>
    <t>B. Valero</t>
  </si>
  <si>
    <t>N. Barella</t>
  </si>
  <si>
    <t>C. Eriksen</t>
  </si>
  <si>
    <t>D. D'Ambrosio</t>
  </si>
  <si>
    <t>C. Biraghi</t>
  </si>
  <si>
    <t>M. Skriniar</t>
  </si>
  <si>
    <t>M. Brozovic</t>
  </si>
  <si>
    <t>A. Candreva</t>
  </si>
  <si>
    <t>A. Bastoni</t>
  </si>
  <si>
    <t>Player</t>
  </si>
  <si>
    <t>Team</t>
  </si>
  <si>
    <t>INT</t>
  </si>
  <si>
    <t>S. Kryvtsov</t>
  </si>
  <si>
    <t>D. Khocholava</t>
  </si>
  <si>
    <t>T. Stepanenko</t>
  </si>
  <si>
    <t>Taison</t>
  </si>
  <si>
    <t>M. Antonio</t>
  </si>
  <si>
    <t>J. Moraes</t>
  </si>
  <si>
    <t>Marlos</t>
  </si>
  <si>
    <t>Tete</t>
  </si>
  <si>
    <t>Y. Konoplyanka</t>
  </si>
  <si>
    <t>M. Solomon</t>
  </si>
  <si>
    <t>V. Kovalenko</t>
  </si>
  <si>
    <t>A. Patrick</t>
  </si>
  <si>
    <t>M. Matviyenko</t>
  </si>
  <si>
    <t>Maycon</t>
  </si>
  <si>
    <t>A. Pyatov</t>
  </si>
  <si>
    <t>Ismaily</t>
  </si>
  <si>
    <t>S. Bolbat</t>
  </si>
  <si>
    <t>V. Bondar</t>
  </si>
  <si>
    <t>Dodo</t>
  </si>
  <si>
    <t>Fernando</t>
  </si>
  <si>
    <t>SHK</t>
  </si>
  <si>
    <t>FPPG</t>
  </si>
  <si>
    <t>FPP90</t>
  </si>
  <si>
    <t>Floor</t>
  </si>
  <si>
    <t>Floor90</t>
  </si>
  <si>
    <t>FPPG-Floor</t>
  </si>
  <si>
    <t>FPP90-Floor90</t>
  </si>
  <si>
    <t>Team_Odds</t>
  </si>
  <si>
    <t>FPPG_w_Odds</t>
  </si>
  <si>
    <t>FPPG/$1000</t>
  </si>
  <si>
    <t>Floor_w_Odds</t>
  </si>
  <si>
    <t>Floor/$1000</t>
  </si>
  <si>
    <t>FPP90_w_Odds</t>
  </si>
  <si>
    <t>FPP90/$1000</t>
  </si>
  <si>
    <t>Floor90_w_Odds</t>
  </si>
  <si>
    <t>Floor90/$1000</t>
  </si>
  <si>
    <t>Starting</t>
  </si>
  <si>
    <t>D</t>
  </si>
  <si>
    <t>F</t>
  </si>
  <si>
    <t>M</t>
  </si>
  <si>
    <t>M/F</t>
  </si>
  <si>
    <t>GK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</si>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</sst>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7506-7DA2-5642-89D5-3B2EF7B95EA2}">
  <dimension ref="A1:AH40"/>
  <sheetViews>
    <sheetView tabSelected="1" workbookViewId="0">
      <selection activeCell="AH14" sqref="AH14"/>
    </sheetView>
  </sheetViews>
  <sheetFormatPr baseColWidth="10" defaultRowHeight="16" x14ac:dyDescent="0.2"/>
  <cols>
    <col min="5" max="18" width="7.83203125" customWidth="1"/>
    <col min="19" max="34" width="9.83203125" customWidth="1"/>
  </cols>
  <sheetData>
    <row r="1" spans="1:34" x14ac:dyDescent="0.2">
      <c r="A1" t="s">
        <v>35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</row>
    <row r="2" spans="1:34" x14ac:dyDescent="0.2">
      <c r="A2" t="s">
        <v>34</v>
      </c>
      <c r="B2" t="s">
        <v>37</v>
      </c>
      <c r="C2" t="s">
        <v>77</v>
      </c>
      <c r="D2">
        <v>4000</v>
      </c>
      <c r="E2" s="1">
        <v>3.7666666666666666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194</v>
      </c>
      <c r="M2">
        <v>3</v>
      </c>
      <c r="N2">
        <v>2</v>
      </c>
      <c r="O2">
        <v>3</v>
      </c>
      <c r="P2">
        <v>5</v>
      </c>
      <c r="Q2">
        <v>0</v>
      </c>
      <c r="R2">
        <v>0</v>
      </c>
      <c r="S2" s="1">
        <f>(F2*10+G2*6+H2+I2+J2*0.7+K2+L2*0.02+M2+N2*(-0.5)+O2+P2*0.5+Q2*(-1.5)+R2*(-6))/5</f>
        <v>4.0759999999999996</v>
      </c>
      <c r="T2" s="1">
        <f>(F2*10+G2*6+H2+I2+J2*0.7+K2+L2*0.02+M2+N2*(-0.5)+O2+P2*0.5+Q2*(-1.5)+R2*(-6))/E2</f>
        <v>5.4106194690265488</v>
      </c>
      <c r="U2" s="1">
        <f>(H2+I2+J2*0.7+K2+L2*0.02+M2+N2*(-0.5)+O2+P2*0.5+Q2*(-1.5))/5</f>
        <v>2.8759999999999999</v>
      </c>
      <c r="V2" s="1">
        <f>(H2+I2+J2*0.7+K2+L2*0.02+M2+N2*(-0.5)+O2+P2*0.5+Q2*(-1.5))/E2</f>
        <v>3.8176991150442476</v>
      </c>
      <c r="W2" s="1">
        <f>S2-U2</f>
        <v>1.1999999999999997</v>
      </c>
      <c r="X2" s="1">
        <f>T2-V2</f>
        <v>1.5929203539823011</v>
      </c>
      <c r="Y2" s="1">
        <f>11/20</f>
        <v>0.55000000000000004</v>
      </c>
      <c r="Z2" s="1">
        <f>S2+(Y2-0.5)*10</f>
        <v>4.5760000000000005</v>
      </c>
      <c r="AA2" s="1">
        <f>Z2/(D2/1000)</f>
        <v>1.1440000000000001</v>
      </c>
      <c r="AB2" s="1">
        <f>U2+(Y2-0.5)*10</f>
        <v>3.3760000000000003</v>
      </c>
      <c r="AC2" s="1">
        <f>AB2/(D2/1000)</f>
        <v>0.84400000000000008</v>
      </c>
      <c r="AD2" s="1">
        <f>T2+(Y2-0.5)*10</f>
        <v>5.9106194690265497</v>
      </c>
      <c r="AE2" s="1">
        <f>AD2/(D2/1000)</f>
        <v>1.4776548672566374</v>
      </c>
      <c r="AF2" s="1">
        <f>V2+(Y2-0.5)*10</f>
        <v>4.3176991150442481</v>
      </c>
      <c r="AG2" s="1">
        <f>AF2/(D2/1000)</f>
        <v>1.079424778761062</v>
      </c>
      <c r="AH2" t="s">
        <v>80</v>
      </c>
    </row>
    <row r="3" spans="1:34" x14ac:dyDescent="0.2">
      <c r="A3" t="s">
        <v>33</v>
      </c>
      <c r="B3" t="s">
        <v>37</v>
      </c>
      <c r="C3" t="s">
        <v>78</v>
      </c>
      <c r="D3">
        <v>8400</v>
      </c>
      <c r="E3" s="1">
        <v>0.73333333333333328</v>
      </c>
      <c r="F3">
        <v>0</v>
      </c>
      <c r="G3">
        <v>0</v>
      </c>
      <c r="H3">
        <v>1</v>
      </c>
      <c r="I3">
        <v>0</v>
      </c>
      <c r="J3">
        <v>3</v>
      </c>
      <c r="K3">
        <v>1</v>
      </c>
      <c r="L3">
        <v>36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 s="1">
        <f>(F3*10+G3*6+H3+I3+J3*0.7+K3+L3*0.02+M3+N3*(-0.5)+O3+P3*0.5+Q3*(-1.5)+R3*(-6))/5</f>
        <v>1.1639999999999999</v>
      </c>
      <c r="T3" s="1">
        <f>(F3*10+G3*6+H3+I3+J3*0.7+K3+L3*0.02+M3+N3*(-0.5)+O3+P3*0.5+Q3*(-1.5)+R3*(-6))/E3</f>
        <v>7.9363636363636365</v>
      </c>
      <c r="U3" s="1">
        <f>(H3+I3+J3*0.7+K3+L3*0.02+M3+N3*(-0.5)+O3+P3*0.5+Q3*(-1.5))/5</f>
        <v>1.1639999999999999</v>
      </c>
      <c r="V3" s="1">
        <f>(H3+I3+J3*0.7+K3+L3*0.02+M3+N3*(-0.5)+O3+P3*0.5+Q3*(-1.5))/E3</f>
        <v>7.9363636363636365</v>
      </c>
      <c r="W3" s="1">
        <f>S3-U3</f>
        <v>0</v>
      </c>
      <c r="X3" s="1">
        <f>T3-V3</f>
        <v>0</v>
      </c>
      <c r="Y3" s="1">
        <f>11/20</f>
        <v>0.55000000000000004</v>
      </c>
      <c r="Z3" s="1">
        <f>S3+(Y3-0.5)*10</f>
        <v>1.6640000000000004</v>
      </c>
      <c r="AA3" s="1">
        <f>Z3/(D3/1000)</f>
        <v>0.19809523809523813</v>
      </c>
      <c r="AB3" s="1">
        <f>U3+(Y3-0.5)*10</f>
        <v>1.6640000000000004</v>
      </c>
      <c r="AC3" s="1">
        <f>AB3/(D3/1000)</f>
        <v>0.19809523809523813</v>
      </c>
      <c r="AD3" s="1">
        <f>T3+(Y3-0.5)*10</f>
        <v>8.4363636363636374</v>
      </c>
      <c r="AE3" s="1">
        <f>AD3/(D3/1000)</f>
        <v>1.0043290043290045</v>
      </c>
      <c r="AF3" s="1">
        <f>V3+(Y3-0.5)*10</f>
        <v>8.4363636363636374</v>
      </c>
      <c r="AG3" s="1">
        <f>AF3/(D3/1000)</f>
        <v>1.0043290043290045</v>
      </c>
    </row>
    <row r="4" spans="1:34" x14ac:dyDescent="0.2">
      <c r="A4" t="s">
        <v>49</v>
      </c>
      <c r="B4" t="s">
        <v>58</v>
      </c>
      <c r="C4" t="s">
        <v>77</v>
      </c>
      <c r="D4">
        <v>8200</v>
      </c>
      <c r="E4" s="1">
        <v>4.7222222222222223</v>
      </c>
      <c r="F4">
        <v>3</v>
      </c>
      <c r="G4">
        <v>0</v>
      </c>
      <c r="H4">
        <v>6</v>
      </c>
      <c r="I4">
        <v>5</v>
      </c>
      <c r="J4">
        <v>9</v>
      </c>
      <c r="K4">
        <v>10</v>
      </c>
      <c r="L4">
        <v>293</v>
      </c>
      <c r="M4">
        <v>6</v>
      </c>
      <c r="N4">
        <v>4</v>
      </c>
      <c r="O4">
        <v>5</v>
      </c>
      <c r="P4">
        <v>6</v>
      </c>
      <c r="Q4">
        <v>1</v>
      </c>
      <c r="R4">
        <v>0</v>
      </c>
      <c r="S4" s="1">
        <f>(F4*10+G4*6+H4+I4+J4*0.7+K4+L4*0.02+M4+N4*(-0.5)+O4+P4*0.5+Q4*(-1.5)+R4*(-6))/5</f>
        <v>14.731999999999999</v>
      </c>
      <c r="T4" s="1">
        <f>(F4*10+G4*6+H4+I4+J4*0.7+K4+L4*0.02+M4+N4*(-0.5)+O4+P4*0.5+Q4*(-1.5)+R4*(-6))/E4</f>
        <v>15.598588235294116</v>
      </c>
      <c r="U4" s="1">
        <f>(H4+I4+J4*0.7+K4+L4*0.02+M4+N4*(-0.5)+O4+P4*0.5+Q4*(-1.5))/5</f>
        <v>8.7320000000000011</v>
      </c>
      <c r="V4" s="1">
        <f>(H4+I4+J4*0.7+K4+L4*0.02+M4+N4*(-0.5)+O4+P4*0.5+Q4*(-1.5))/E4</f>
        <v>9.2456470588235309</v>
      </c>
      <c r="W4" s="1">
        <f>S4-U4</f>
        <v>5.9999999999999982</v>
      </c>
      <c r="X4" s="1">
        <f>T4-V4</f>
        <v>6.3529411764705852</v>
      </c>
      <c r="Y4" s="1">
        <f>4/19</f>
        <v>0.21052631578947367</v>
      </c>
      <c r="Z4" s="1">
        <f>S4+(Y4-0.5)*10</f>
        <v>11.837263157894736</v>
      </c>
      <c r="AA4" s="1">
        <f>Z4/(D4/1000)</f>
        <v>1.4435686777920411</v>
      </c>
      <c r="AB4" s="1">
        <f>U4+(Y4-0.5)*10</f>
        <v>5.8372631578947374</v>
      </c>
      <c r="AC4" s="1">
        <f>AB4/(D4/1000)</f>
        <v>0.71186136071887052</v>
      </c>
      <c r="AD4" s="1">
        <f>T4+(Y4-0.5)*10</f>
        <v>12.703851393188852</v>
      </c>
      <c r="AE4" s="1">
        <f>AD4/(D4/1000)</f>
        <v>1.5492501699010797</v>
      </c>
      <c r="AF4" s="1">
        <f>V4+(Y4-0.5)*10</f>
        <v>6.3509102167182672</v>
      </c>
      <c r="AG4" s="1">
        <f>AF4/(D4/1000)</f>
        <v>0.77450124594125214</v>
      </c>
      <c r="AH4" t="s">
        <v>80</v>
      </c>
    </row>
    <row r="5" spans="1:34" x14ac:dyDescent="0.2">
      <c r="A5" t="s">
        <v>52</v>
      </c>
      <c r="B5" t="s">
        <v>58</v>
      </c>
      <c r="C5" t="s">
        <v>79</v>
      </c>
      <c r="D5">
        <v>5200</v>
      </c>
      <c r="E5" s="1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119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 s="1">
        <f>(F5*10+G5*6+H5+I5+J5*0.7+K5+L5*0.02+M5+N5*(-0.5)+O5+P5*0.5+Q5*(-1.5)+R5*(-6))/5</f>
        <v>1.0760000000000001</v>
      </c>
      <c r="T5" s="1">
        <f>(F5*10+G5*6+H5+I5+J5*0.7+K5+L5*0.02+M5+N5*(-0.5)+O5+P5*0.5+Q5*(-1.5)+R5*(-6))/E5</f>
        <v>1.0760000000000001</v>
      </c>
      <c r="U5" s="1">
        <f>(H5+I5+J5*0.7+K5+L5*0.02+M5+N5*(-0.5)+O5+P5*0.5+Q5*(-1.5))/5</f>
        <v>1.0760000000000001</v>
      </c>
      <c r="V5" s="1">
        <f>(H5+I5+J5*0.7+K5+L5*0.02+M5+N5*(-0.5)+O5+P5*0.5+Q5*(-1.5))/E5</f>
        <v>1.0760000000000001</v>
      </c>
      <c r="W5" s="1">
        <f>S5-U5</f>
        <v>0</v>
      </c>
      <c r="X5" s="1">
        <f>T5-V5</f>
        <v>0</v>
      </c>
      <c r="Y5" s="1">
        <f>4/19</f>
        <v>0.21052631578947367</v>
      </c>
      <c r="Z5" s="1">
        <f>S5+(Y5-0.5)*10</f>
        <v>-1.8187368421052632</v>
      </c>
      <c r="AA5" s="1">
        <f>Z5/(D5/1000)</f>
        <v>-0.34975708502024289</v>
      </c>
      <c r="AB5" s="1">
        <f>U5+(Y5-0.5)*10</f>
        <v>-1.8187368421052632</v>
      </c>
      <c r="AC5" s="1">
        <f>AB5/(D5/1000)</f>
        <v>-0.34975708502024289</v>
      </c>
      <c r="AD5" s="1">
        <f>T5+(Y5-0.5)*10</f>
        <v>-1.8187368421052632</v>
      </c>
      <c r="AE5" s="1">
        <f>AD5/(D5/1000)</f>
        <v>-0.34975708502024289</v>
      </c>
      <c r="AF5" s="1">
        <f>V5+(Y5-0.5)*10</f>
        <v>-1.8187368421052632</v>
      </c>
      <c r="AG5" s="1">
        <f>AF5/(D5/1000)</f>
        <v>-0.34975708502024289</v>
      </c>
    </row>
    <row r="6" spans="1:34" x14ac:dyDescent="0.2">
      <c r="A6" t="s">
        <v>24</v>
      </c>
      <c r="B6" t="s">
        <v>37</v>
      </c>
      <c r="C6" t="s">
        <v>75</v>
      </c>
      <c r="D6">
        <v>3400</v>
      </c>
      <c r="E6" s="1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56</v>
      </c>
      <c r="M6">
        <v>1</v>
      </c>
      <c r="N6">
        <v>2</v>
      </c>
      <c r="O6">
        <v>4</v>
      </c>
      <c r="P6">
        <v>3</v>
      </c>
      <c r="Q6">
        <v>1</v>
      </c>
      <c r="R6">
        <v>0</v>
      </c>
      <c r="S6" s="1">
        <f>(F6*10+G6*6+H6+I6+J6*0.7+K6+L6*0.02+M6+N6*(-0.5)+O6+P6*0.5+Q6*(-1.5)+R6*(-6))/5</f>
        <v>1.224</v>
      </c>
      <c r="T6" s="1">
        <f>(F6*10+G6*6+H6+I6+J6*0.7+K6+L6*0.02+M6+N6*(-0.5)+O6+P6*0.5+Q6*(-1.5)+R6*(-6))/E6</f>
        <v>6.12</v>
      </c>
      <c r="U6" s="1">
        <f>(H6+I6+J6*0.7+K6+L6*0.02+M6+N6*(-0.5)+O6+P6*0.5+Q6*(-1.5))/5</f>
        <v>1.224</v>
      </c>
      <c r="V6" s="1">
        <f>(H6+I6+J6*0.7+K6+L6*0.02+M6+N6*(-0.5)+O6+P6*0.5+Q6*(-1.5))/E6</f>
        <v>6.12</v>
      </c>
      <c r="W6" s="1">
        <f>S6-U6</f>
        <v>0</v>
      </c>
      <c r="X6" s="1">
        <f>T6-V6</f>
        <v>0</v>
      </c>
      <c r="Y6" s="1">
        <f>11/20</f>
        <v>0.55000000000000004</v>
      </c>
      <c r="Z6" s="1">
        <f>S6+(Y6-0.5)*10</f>
        <v>1.7240000000000004</v>
      </c>
      <c r="AA6" s="1">
        <f>Z6/(D6/1000)</f>
        <v>0.5070588235294119</v>
      </c>
      <c r="AB6" s="1">
        <f>U6+(Y6-0.5)*10</f>
        <v>1.7240000000000004</v>
      </c>
      <c r="AC6" s="1">
        <f>AB6/(D6/1000)</f>
        <v>0.5070588235294119</v>
      </c>
      <c r="AD6" s="1">
        <f>T6+(Y6-0.5)*10</f>
        <v>6.620000000000001</v>
      </c>
      <c r="AE6" s="1">
        <f>AD6/(D6/1000)</f>
        <v>1.9470588235294122</v>
      </c>
      <c r="AF6" s="1">
        <f>V6+(Y6-0.5)*10</f>
        <v>6.620000000000001</v>
      </c>
      <c r="AG6" s="1">
        <f>AF6/(D6/1000)</f>
        <v>1.9470588235294122</v>
      </c>
    </row>
    <row r="7" spans="1:34" x14ac:dyDescent="0.2">
      <c r="A7" t="s">
        <v>20</v>
      </c>
      <c r="B7" t="s">
        <v>37</v>
      </c>
      <c r="C7" t="s">
        <v>78</v>
      </c>
      <c r="D7">
        <v>9600</v>
      </c>
      <c r="E7" s="1">
        <v>1.711111111111111</v>
      </c>
      <c r="F7">
        <v>1</v>
      </c>
      <c r="G7">
        <v>0</v>
      </c>
      <c r="H7">
        <v>4</v>
      </c>
      <c r="I7">
        <v>2</v>
      </c>
      <c r="J7">
        <v>3</v>
      </c>
      <c r="K7">
        <v>3</v>
      </c>
      <c r="L7">
        <v>52</v>
      </c>
      <c r="M7">
        <v>3</v>
      </c>
      <c r="N7">
        <v>6</v>
      </c>
      <c r="O7">
        <v>2</v>
      </c>
      <c r="P7">
        <v>2</v>
      </c>
      <c r="Q7">
        <v>1</v>
      </c>
      <c r="R7">
        <v>0</v>
      </c>
      <c r="S7" s="1">
        <f>(F7*10+G7*6+H7+I7+J7*0.7+K7+L7*0.02+M7+N7*(-0.5)+O7+P7*0.5+Q7*(-1.5)+R7*(-6))/5</f>
        <v>4.7279999999999998</v>
      </c>
      <c r="T7" s="1">
        <f>(F7*10+G7*6+H7+I7+J7*0.7+K7+L7*0.02+M7+N7*(-0.5)+O7+P7*0.5+Q7*(-1.5)+R7*(-6))/E7</f>
        <v>13.815584415584416</v>
      </c>
      <c r="U7" s="1">
        <f>(H7+I7+J7*0.7+K7+L7*0.02+M7+N7*(-0.5)+O7+P7*0.5+Q7*(-1.5))/5</f>
        <v>2.7280000000000002</v>
      </c>
      <c r="V7" s="1">
        <f>(H7+I7+J7*0.7+K7+L7*0.02+M7+N7*(-0.5)+O7+P7*0.5+Q7*(-1.5))/E7</f>
        <v>7.9714285714285724</v>
      </c>
      <c r="W7" s="1">
        <f>S7-U7</f>
        <v>1.9999999999999996</v>
      </c>
      <c r="X7" s="1">
        <f>T7-V7</f>
        <v>5.8441558441558437</v>
      </c>
      <c r="Y7" s="1">
        <f>11/20</f>
        <v>0.55000000000000004</v>
      </c>
      <c r="Z7" s="1">
        <f>S7+(Y7-0.5)*10</f>
        <v>5.2279999999999998</v>
      </c>
      <c r="AA7" s="1">
        <f>Z7/(D7/1000)</f>
        <v>0.54458333333333331</v>
      </c>
      <c r="AB7" s="1">
        <f>U7+(Y7-0.5)*10</f>
        <v>3.2280000000000006</v>
      </c>
      <c r="AC7" s="1">
        <f>AB7/(D7/1000)</f>
        <v>0.3362500000000001</v>
      </c>
      <c r="AD7" s="1">
        <f>T7+(Y7-0.5)*10</f>
        <v>14.315584415584416</v>
      </c>
      <c r="AE7" s="1">
        <f>AD7/(D7/1000)</f>
        <v>1.4912067099567101</v>
      </c>
      <c r="AF7" s="1">
        <f>V7+(Y7-0.5)*10</f>
        <v>8.4714285714285733</v>
      </c>
      <c r="AG7" s="1">
        <f>AF7/(D7/1000)</f>
        <v>0.88244047619047639</v>
      </c>
    </row>
    <row r="8" spans="1:34" x14ac:dyDescent="0.2">
      <c r="A8" t="s">
        <v>25</v>
      </c>
      <c r="B8" t="s">
        <v>37</v>
      </c>
      <c r="C8" t="s">
        <v>77</v>
      </c>
      <c r="D8">
        <v>9000</v>
      </c>
      <c r="E8" s="1">
        <v>3.2</v>
      </c>
      <c r="F8">
        <v>1</v>
      </c>
      <c r="G8">
        <v>2</v>
      </c>
      <c r="H8">
        <v>3</v>
      </c>
      <c r="I8">
        <v>2</v>
      </c>
      <c r="J8">
        <v>9</v>
      </c>
      <c r="K8">
        <v>3</v>
      </c>
      <c r="L8">
        <v>86</v>
      </c>
      <c r="M8">
        <v>5</v>
      </c>
      <c r="N8">
        <v>1</v>
      </c>
      <c r="O8">
        <v>0</v>
      </c>
      <c r="P8">
        <v>6</v>
      </c>
      <c r="Q8">
        <v>0</v>
      </c>
      <c r="R8">
        <v>0</v>
      </c>
      <c r="S8" s="1">
        <f>(F8*10+G8*6+H8+I8+J8*0.7+K8+L8*0.02+M8+N8*(-0.5)+O8+P8*0.5+Q8*(-1.5)+R8*(-6))/5</f>
        <v>9.1039999999999992</v>
      </c>
      <c r="T8" s="1">
        <f>(F8*10+G8*6+H8+I8+J8*0.7+K8+L8*0.02+M8+N8*(-0.5)+O8+P8*0.5+Q8*(-1.5)+R8*(-6))/E8</f>
        <v>14.224999999999998</v>
      </c>
      <c r="U8" s="1">
        <f>(H8+I8+J8*0.7+K8+L8*0.02+M8+N8*(-0.5)+O8+P8*0.5+Q8*(-1.5))/5</f>
        <v>4.7039999999999997</v>
      </c>
      <c r="V8" s="1">
        <f>(H8+I8+J8*0.7+K8+L8*0.02+M8+N8*(-0.5)+O8+P8*0.5+Q8*(-1.5))/E8</f>
        <v>7.35</v>
      </c>
      <c r="W8" s="1">
        <f>S8-U8</f>
        <v>4.3999999999999995</v>
      </c>
      <c r="X8" s="1">
        <f>T8-V8</f>
        <v>6.8749999999999982</v>
      </c>
      <c r="Y8" s="1">
        <f>11/20</f>
        <v>0.55000000000000004</v>
      </c>
      <c r="Z8" s="1">
        <f>S8+(Y8-0.5)*10</f>
        <v>9.6039999999999992</v>
      </c>
      <c r="AA8" s="1">
        <f>Z8/(D8/1000)</f>
        <v>1.0671111111111111</v>
      </c>
      <c r="AB8" s="1">
        <f>U8+(Y8-0.5)*10</f>
        <v>5.2040000000000006</v>
      </c>
      <c r="AC8" s="1">
        <f>AB8/(D8/1000)</f>
        <v>0.5782222222222223</v>
      </c>
      <c r="AD8" s="1">
        <f>T8+(Y8-0.5)*10</f>
        <v>14.724999999999998</v>
      </c>
      <c r="AE8" s="1">
        <f>AD8/(D8/1000)</f>
        <v>1.6361111111111108</v>
      </c>
      <c r="AF8" s="1">
        <f>V8+(Y8-0.5)*10</f>
        <v>7.85</v>
      </c>
      <c r="AG8" s="1">
        <f>AF8/(D8/1000)</f>
        <v>0.87222222222222223</v>
      </c>
      <c r="AH8" t="s">
        <v>80</v>
      </c>
    </row>
    <row r="9" spans="1:34" x14ac:dyDescent="0.2">
      <c r="A9" t="s">
        <v>26</v>
      </c>
      <c r="B9" t="s">
        <v>37</v>
      </c>
      <c r="C9" t="s">
        <v>77</v>
      </c>
      <c r="D9">
        <v>3800</v>
      </c>
      <c r="E9" s="1">
        <v>1.2777777777777777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50</v>
      </c>
      <c r="M9">
        <v>2</v>
      </c>
      <c r="N9">
        <v>3</v>
      </c>
      <c r="O9">
        <v>2</v>
      </c>
      <c r="P9">
        <v>2</v>
      </c>
      <c r="Q9">
        <v>0</v>
      </c>
      <c r="R9">
        <v>0</v>
      </c>
      <c r="S9" s="1">
        <f>(F9*10+G9*6+H9+I9+J9*0.7+K9+L9*0.02+M9+N9*(-0.5)+O9+P9*0.5+Q9*(-1.5)+R9*(-6))/5</f>
        <v>1.3</v>
      </c>
      <c r="T9" s="1">
        <f>(F9*10+G9*6+H9+I9+J9*0.7+K9+L9*0.02+M9+N9*(-0.5)+O9+P9*0.5+Q9*(-1.5)+R9*(-6))/E9</f>
        <v>5.0869565217391308</v>
      </c>
      <c r="U9" s="1">
        <f>(H9+I9+J9*0.7+K9+L9*0.02+M9+N9*(-0.5)+O9+P9*0.5+Q9*(-1.5))/5</f>
        <v>1.3</v>
      </c>
      <c r="V9" s="1">
        <f>(H9+I9+J9*0.7+K9+L9*0.02+M9+N9*(-0.5)+O9+P9*0.5+Q9*(-1.5))/E9</f>
        <v>5.0869565217391308</v>
      </c>
      <c r="W9" s="1">
        <f>S9-U9</f>
        <v>0</v>
      </c>
      <c r="X9" s="1">
        <f>T9-V9</f>
        <v>0</v>
      </c>
      <c r="Y9" s="1">
        <f>11/20</f>
        <v>0.55000000000000004</v>
      </c>
      <c r="Z9" s="1">
        <f>S9+(Y9-0.5)*10</f>
        <v>1.8000000000000005</v>
      </c>
      <c r="AA9" s="1">
        <f>Z9/(D9/1000)</f>
        <v>0.47368421052631593</v>
      </c>
      <c r="AB9" s="1">
        <f>U9+(Y9-0.5)*10</f>
        <v>1.8000000000000005</v>
      </c>
      <c r="AC9" s="1">
        <f>AB9/(D9/1000)</f>
        <v>0.47368421052631593</v>
      </c>
      <c r="AD9" s="1">
        <f>T9+(Y9-0.5)*10</f>
        <v>5.5869565217391308</v>
      </c>
      <c r="AE9" s="1">
        <f>AD9/(D9/1000)</f>
        <v>1.4702517162471398</v>
      </c>
      <c r="AF9" s="1">
        <f>V9+(Y9-0.5)*10</f>
        <v>5.5869565217391308</v>
      </c>
      <c r="AG9" s="1">
        <f>AF9/(D9/1000)</f>
        <v>1.4702517162471398</v>
      </c>
    </row>
    <row r="10" spans="1:34" x14ac:dyDescent="0.2">
      <c r="A10" t="s">
        <v>30</v>
      </c>
      <c r="B10" t="s">
        <v>37</v>
      </c>
      <c r="C10" t="s">
        <v>77</v>
      </c>
      <c r="D10">
        <v>8800</v>
      </c>
      <c r="E10" s="1">
        <v>2.0222222222222221</v>
      </c>
      <c r="F10">
        <v>0</v>
      </c>
      <c r="G10">
        <v>2</v>
      </c>
      <c r="H10">
        <v>1</v>
      </c>
      <c r="I10">
        <v>0</v>
      </c>
      <c r="J10">
        <v>9</v>
      </c>
      <c r="K10">
        <v>5</v>
      </c>
      <c r="L10">
        <v>62</v>
      </c>
      <c r="M10">
        <v>2</v>
      </c>
      <c r="N10">
        <v>5</v>
      </c>
      <c r="O10">
        <v>1</v>
      </c>
      <c r="P10">
        <v>3</v>
      </c>
      <c r="Q10">
        <v>1</v>
      </c>
      <c r="R10">
        <v>0</v>
      </c>
      <c r="S10" s="1">
        <f>(F10*10+G10*6+H10+I10+J10*0.7+K10+L10*0.02+M10+N10*(-0.5)+O10+P10*0.5+Q10*(-1.5)+R10*(-6))/5</f>
        <v>5.2080000000000002</v>
      </c>
      <c r="T10" s="1">
        <f>(F10*10+G10*6+H10+I10+J10*0.7+K10+L10*0.02+M10+N10*(-0.5)+O10+P10*0.5+Q10*(-1.5)+R10*(-6))/E10</f>
        <v>12.876923076923077</v>
      </c>
      <c r="U10" s="1">
        <f>(H10+I10+J10*0.7+K10+L10*0.02+M10+N10*(-0.5)+O10+P10*0.5+Q10*(-1.5))/5</f>
        <v>2.8080000000000003</v>
      </c>
      <c r="V10" s="1">
        <f>(H10+I10+J10*0.7+K10+L10*0.02+M10+N10*(-0.5)+O10+P10*0.5+Q10*(-1.5))/E10</f>
        <v>6.9428571428571439</v>
      </c>
      <c r="W10" s="1">
        <f>S10-U10</f>
        <v>2.4</v>
      </c>
      <c r="X10" s="1">
        <f>T10-V10</f>
        <v>5.9340659340659334</v>
      </c>
      <c r="Y10" s="1">
        <f>11/20</f>
        <v>0.55000000000000004</v>
      </c>
      <c r="Z10" s="1">
        <f>S10+(Y10-0.5)*10</f>
        <v>5.7080000000000002</v>
      </c>
      <c r="AA10" s="1">
        <f>Z10/(D10/1000)</f>
        <v>0.64863636363636357</v>
      </c>
      <c r="AB10" s="1">
        <f>U10+(Y10-0.5)*10</f>
        <v>3.3080000000000007</v>
      </c>
      <c r="AC10" s="1">
        <f>AB10/(D10/1000)</f>
        <v>0.37590909090909097</v>
      </c>
      <c r="AD10" s="1">
        <f>T10+(Y10-0.5)*10</f>
        <v>13.376923076923077</v>
      </c>
      <c r="AE10" s="1">
        <f>AD10/(D10/1000)</f>
        <v>1.520104895104895</v>
      </c>
      <c r="AF10" s="1">
        <f>V10+(Y10-0.5)*10</f>
        <v>7.4428571428571448</v>
      </c>
      <c r="AG10" s="1">
        <f>AF10/(D10/1000)</f>
        <v>0.84577922077922096</v>
      </c>
    </row>
    <row r="11" spans="1:34" x14ac:dyDescent="0.2">
      <c r="A11" t="s">
        <v>28</v>
      </c>
      <c r="B11" t="s">
        <v>37</v>
      </c>
      <c r="C11" t="s">
        <v>77</v>
      </c>
      <c r="D11">
        <v>9200</v>
      </c>
      <c r="E11" s="1">
        <v>1.1888888888888889</v>
      </c>
      <c r="F11">
        <v>1</v>
      </c>
      <c r="G11">
        <v>0</v>
      </c>
      <c r="H11">
        <v>7</v>
      </c>
      <c r="I11">
        <v>5</v>
      </c>
      <c r="J11">
        <v>5</v>
      </c>
      <c r="K11">
        <v>3</v>
      </c>
      <c r="L11">
        <v>54</v>
      </c>
      <c r="M11">
        <v>0</v>
      </c>
      <c r="N11">
        <v>2</v>
      </c>
      <c r="O11">
        <v>2</v>
      </c>
      <c r="P11">
        <v>0</v>
      </c>
      <c r="Q11">
        <v>1</v>
      </c>
      <c r="R11">
        <v>0</v>
      </c>
      <c r="S11" s="1">
        <f>(F11*10+G11*6+H11+I11+J11*0.7+K11+L11*0.02+M11+N11*(-0.5)+O11+P11*0.5+Q11*(-1.5)+R11*(-6))/5</f>
        <v>5.8159999999999998</v>
      </c>
      <c r="T11" s="1">
        <f>(F11*10+G11*6+H11+I11+J11*0.7+K11+L11*0.02+M11+N11*(-0.5)+O11+P11*0.5+Q11*(-1.5)+R11*(-6))/E11</f>
        <v>24.459813084112149</v>
      </c>
      <c r="U11" s="1">
        <f>(H11+I11+J11*0.7+K11+L11*0.02+M11+N11*(-0.5)+O11+P11*0.5+Q11*(-1.5))/5</f>
        <v>3.8159999999999998</v>
      </c>
      <c r="V11" s="1">
        <f>(H11+I11+J11*0.7+K11+L11*0.02+M11+N11*(-0.5)+O11+P11*0.5+Q11*(-1.5))/E11</f>
        <v>16.048598130841121</v>
      </c>
      <c r="W11" s="1">
        <f>S11-U11</f>
        <v>2</v>
      </c>
      <c r="X11" s="1">
        <f>T11-V11</f>
        <v>8.4112149532710276</v>
      </c>
      <c r="Y11" s="1">
        <f>11/20</f>
        <v>0.55000000000000004</v>
      </c>
      <c r="Z11" s="1">
        <f>S11+(Y11-0.5)*10</f>
        <v>6.3160000000000007</v>
      </c>
      <c r="AA11" s="1">
        <f>Z11/(D11/1000)</f>
        <v>0.6865217391304349</v>
      </c>
      <c r="AB11" s="1">
        <f>U11+(Y11-0.5)*10</f>
        <v>4.3160000000000007</v>
      </c>
      <c r="AC11" s="1">
        <f>AB11/(D11/1000)</f>
        <v>0.4691304347826088</v>
      </c>
      <c r="AD11" s="1">
        <f>T11+(Y11-0.5)*10</f>
        <v>24.959813084112149</v>
      </c>
      <c r="AE11" s="1">
        <f>AD11/(D11/1000)</f>
        <v>2.7130231613165381</v>
      </c>
      <c r="AF11" s="1">
        <f>V11+(Y11-0.5)*10</f>
        <v>16.548598130841121</v>
      </c>
      <c r="AG11" s="1">
        <f>AF11/(D11/1000)</f>
        <v>1.7987606663957743</v>
      </c>
    </row>
    <row r="12" spans="1:34" x14ac:dyDescent="0.2">
      <c r="A12" t="s">
        <v>29</v>
      </c>
      <c r="B12" t="s">
        <v>37</v>
      </c>
      <c r="C12" t="s">
        <v>77</v>
      </c>
      <c r="D12">
        <v>5000</v>
      </c>
      <c r="E12" s="1">
        <v>3.7111111111111112</v>
      </c>
      <c r="F12">
        <v>2</v>
      </c>
      <c r="G12">
        <v>0</v>
      </c>
      <c r="H12">
        <v>3</v>
      </c>
      <c r="I12">
        <v>3</v>
      </c>
      <c r="J12">
        <v>6</v>
      </c>
      <c r="K12">
        <v>0</v>
      </c>
      <c r="L12">
        <v>124</v>
      </c>
      <c r="M12">
        <v>2</v>
      </c>
      <c r="N12">
        <v>4</v>
      </c>
      <c r="O12">
        <v>4</v>
      </c>
      <c r="P12">
        <v>3</v>
      </c>
      <c r="Q12">
        <v>1</v>
      </c>
      <c r="R12">
        <v>0</v>
      </c>
      <c r="S12" s="1">
        <f>(F12*10+G12*6+H12+I12+J12*0.7+K12+L12*0.02+M12+N12*(-0.5)+O12+P12*0.5+Q12*(-1.5)+R12*(-6))/5</f>
        <v>7.3360000000000003</v>
      </c>
      <c r="T12" s="1">
        <f>(F12*10+G12*6+H12+I12+J12*0.7+K12+L12*0.02+M12+N12*(-0.5)+O12+P12*0.5+Q12*(-1.5)+R12*(-6))/E12</f>
        <v>9.8838323353293411</v>
      </c>
      <c r="U12" s="1">
        <f>(H12+I12+J12*0.7+K12+L12*0.02+M12+N12*(-0.5)+O12+P12*0.5+Q12*(-1.5))/5</f>
        <v>3.3359999999999999</v>
      </c>
      <c r="V12" s="1">
        <f>(H12+I12+J12*0.7+K12+L12*0.02+M12+N12*(-0.5)+O12+P12*0.5+Q12*(-1.5))/E12</f>
        <v>4.4946107784431133</v>
      </c>
      <c r="W12" s="1">
        <f>S12-U12</f>
        <v>4</v>
      </c>
      <c r="X12" s="1">
        <f>T12-V12</f>
        <v>5.3892215568862278</v>
      </c>
      <c r="Y12" s="1">
        <f>11/20</f>
        <v>0.55000000000000004</v>
      </c>
      <c r="Z12" s="1">
        <f>S12+(Y12-0.5)*10</f>
        <v>7.8360000000000003</v>
      </c>
      <c r="AA12" s="1">
        <f>Z12/(D12/1000)</f>
        <v>1.5672000000000001</v>
      </c>
      <c r="AB12" s="1">
        <f>U12+(Y12-0.5)*10</f>
        <v>3.8360000000000003</v>
      </c>
      <c r="AC12" s="1">
        <f>AB12/(D12/1000)</f>
        <v>0.7672000000000001</v>
      </c>
      <c r="AD12" s="1">
        <f>T12+(Y12-0.5)*10</f>
        <v>10.383832335329341</v>
      </c>
      <c r="AE12" s="1">
        <f>AD12/(D12/1000)</f>
        <v>2.0767664670658683</v>
      </c>
      <c r="AF12" s="1">
        <f>V12+(Y12-0.5)*10</f>
        <v>4.9946107784431142</v>
      </c>
      <c r="AG12" s="1">
        <f>AF12/(D12/1000)</f>
        <v>0.99892215568862286</v>
      </c>
      <c r="AH12" t="s">
        <v>80</v>
      </c>
    </row>
    <row r="13" spans="1:34" x14ac:dyDescent="0.2">
      <c r="A13" t="s">
        <v>17</v>
      </c>
      <c r="B13" t="s">
        <v>37</v>
      </c>
      <c r="C13" t="s">
        <v>75</v>
      </c>
      <c r="D13">
        <v>4600</v>
      </c>
      <c r="E13" s="1">
        <v>4.3444444444444441</v>
      </c>
      <c r="F13">
        <v>0</v>
      </c>
      <c r="G13">
        <v>0</v>
      </c>
      <c r="H13">
        <v>1</v>
      </c>
      <c r="I13">
        <v>0</v>
      </c>
      <c r="J13">
        <v>2</v>
      </c>
      <c r="K13">
        <v>1</v>
      </c>
      <c r="L13">
        <v>177</v>
      </c>
      <c r="M13">
        <v>2</v>
      </c>
      <c r="N13">
        <v>2</v>
      </c>
      <c r="O13">
        <v>2</v>
      </c>
      <c r="P13">
        <v>8</v>
      </c>
      <c r="Q13">
        <v>0</v>
      </c>
      <c r="R13">
        <v>0</v>
      </c>
      <c r="S13" s="1">
        <f>(F13*10+G13*6+H13+I13+J13*0.7+K13+L13*0.02+M13+N13*(-0.5)+O13+P13*0.5+Q13*(-1.5)+R13*(-6))/5</f>
        <v>2.7879999999999998</v>
      </c>
      <c r="T13" s="1">
        <f>(F13*10+G13*6+H13+I13+J13*0.7+K13+L13*0.02+M13+N13*(-0.5)+O13+P13*0.5+Q13*(-1.5)+R13*(-6))/E13</f>
        <v>3.2086956521739132</v>
      </c>
      <c r="U13" s="1">
        <f>(H13+I13+J13*0.7+K13+L13*0.02+M13+N13*(-0.5)+O13+P13*0.5+Q13*(-1.5))/5</f>
        <v>2.7879999999999998</v>
      </c>
      <c r="V13" s="1">
        <f>(H13+I13+J13*0.7+K13+L13*0.02+M13+N13*(-0.5)+O13+P13*0.5+Q13*(-1.5))/E13</f>
        <v>3.2086956521739132</v>
      </c>
      <c r="W13" s="1">
        <f>S13-U13</f>
        <v>0</v>
      </c>
      <c r="X13" s="1">
        <f>T13-V13</f>
        <v>0</v>
      </c>
      <c r="Y13" s="1">
        <f>11/20</f>
        <v>0.55000000000000004</v>
      </c>
      <c r="Z13" s="1">
        <f>S13+(Y13-0.5)*10</f>
        <v>3.2880000000000003</v>
      </c>
      <c r="AA13" s="1">
        <f>Z13/(D13/1000)</f>
        <v>0.71478260869565224</v>
      </c>
      <c r="AB13" s="1">
        <f>U13+(Y13-0.5)*10</f>
        <v>3.2880000000000003</v>
      </c>
      <c r="AC13" s="1">
        <f>AB13/(D13/1000)</f>
        <v>0.71478260869565224</v>
      </c>
      <c r="AD13" s="1">
        <f>T13+(Y13-0.5)*10</f>
        <v>3.7086956521739136</v>
      </c>
      <c r="AE13" s="1">
        <f>AD13/(D13/1000)</f>
        <v>0.80623818525519864</v>
      </c>
      <c r="AF13" s="1">
        <f>V13+(Y13-0.5)*10</f>
        <v>3.7086956521739136</v>
      </c>
      <c r="AG13" s="1">
        <f>AF13/(D13/1000)</f>
        <v>0.80623818525519864</v>
      </c>
      <c r="AH13" t="s">
        <v>80</v>
      </c>
    </row>
    <row r="14" spans="1:34" x14ac:dyDescent="0.2">
      <c r="A14" t="s">
        <v>39</v>
      </c>
      <c r="B14" t="s">
        <v>58</v>
      </c>
      <c r="C14" t="s">
        <v>75</v>
      </c>
      <c r="D14">
        <v>3400</v>
      </c>
      <c r="E14" s="1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29</v>
      </c>
      <c r="M14">
        <v>2</v>
      </c>
      <c r="N14">
        <v>2</v>
      </c>
      <c r="O14">
        <v>1</v>
      </c>
      <c r="P14">
        <v>0</v>
      </c>
      <c r="Q14">
        <v>0</v>
      </c>
      <c r="R14">
        <v>1</v>
      </c>
      <c r="S14" s="1">
        <f>(F14*10+G14*6+H14+I14+J14*0.7+K14+L14*0.02+M14+N14*(-0.5)+O14+P14*0.5+Q14*(-1.5)+R14*(-6))/5</f>
        <v>-0.68399999999999994</v>
      </c>
      <c r="T14" s="1">
        <f>(F14*10+G14*6+H14+I14+J14*0.7+K14+L14*0.02+M14+N14*(-0.5)+O14+P14*0.5+Q14*(-1.5)+R14*(-6))/E14</f>
        <v>-3.42</v>
      </c>
      <c r="U14" s="1">
        <f>(H14+I14+J14*0.7+K14+L14*0.02+M14+N14*(-0.5)+O14+P14*0.5+Q14*(-1.5))/5</f>
        <v>0.51600000000000001</v>
      </c>
      <c r="V14" s="1">
        <f>(H14+I14+J14*0.7+K14+L14*0.02+M14+N14*(-0.5)+O14+P14*0.5+Q14*(-1.5))/E14</f>
        <v>2.58</v>
      </c>
      <c r="W14" s="1">
        <f>S14-U14</f>
        <v>-1.2</v>
      </c>
      <c r="X14" s="1">
        <f>T14-V14</f>
        <v>-6</v>
      </c>
      <c r="Y14" s="1">
        <f>4/19</f>
        <v>0.21052631578947367</v>
      </c>
      <c r="Z14" s="1">
        <f>S14+(Y14-0.5)*10</f>
        <v>-3.578736842105263</v>
      </c>
      <c r="AA14" s="1">
        <f>Z14/(D14/1000)</f>
        <v>-1.0525696594427245</v>
      </c>
      <c r="AB14" s="1">
        <f>U14+(Y14-0.5)*10</f>
        <v>-2.3787368421052633</v>
      </c>
      <c r="AC14" s="1">
        <f>AB14/(D14/1000)</f>
        <v>-0.69962848297213631</v>
      </c>
      <c r="AD14" s="1">
        <f>T14+(Y14-0.5)*10</f>
        <v>-6.3147368421052636</v>
      </c>
      <c r="AE14" s="1">
        <f>AD14/(D14/1000)</f>
        <v>-1.8572755417956659</v>
      </c>
      <c r="AF14" s="1">
        <f>V14+(Y14-0.5)*10</f>
        <v>-0.3147368421052632</v>
      </c>
      <c r="AG14" s="1">
        <f>AF14/(D14/1000)</f>
        <v>-9.2569659442724481E-2</v>
      </c>
    </row>
    <row r="15" spans="1:34" x14ac:dyDescent="0.2">
      <c r="A15" t="s">
        <v>56</v>
      </c>
      <c r="B15" t="s">
        <v>58</v>
      </c>
      <c r="C15" t="s">
        <v>75</v>
      </c>
      <c r="D15">
        <v>6000</v>
      </c>
      <c r="E15" s="1">
        <v>4</v>
      </c>
      <c r="F15">
        <v>1</v>
      </c>
      <c r="G15">
        <v>1</v>
      </c>
      <c r="H15">
        <v>1</v>
      </c>
      <c r="I15">
        <v>1</v>
      </c>
      <c r="J15">
        <v>8</v>
      </c>
      <c r="K15">
        <v>3</v>
      </c>
      <c r="L15">
        <v>190</v>
      </c>
      <c r="M15">
        <v>7</v>
      </c>
      <c r="N15">
        <v>1</v>
      </c>
      <c r="O15">
        <v>5</v>
      </c>
      <c r="P15">
        <v>3</v>
      </c>
      <c r="Q15">
        <v>0</v>
      </c>
      <c r="R15">
        <v>0</v>
      </c>
      <c r="S15" s="1">
        <f>(F15*10+G15*6+H15+I15+J15*0.7+K15+L15*0.02+M15+N15*(-0.5)+O15+P15*0.5+Q15*(-1.5)+R15*(-6))/5</f>
        <v>8.6800000000000015</v>
      </c>
      <c r="T15" s="1">
        <f>(F15*10+G15*6+H15+I15+J15*0.7+K15+L15*0.02+M15+N15*(-0.5)+O15+P15*0.5+Q15*(-1.5)+R15*(-6))/E15</f>
        <v>10.850000000000001</v>
      </c>
      <c r="U15" s="1">
        <f>(H15+I15+J15*0.7+K15+L15*0.02+M15+N15*(-0.5)+O15+P15*0.5+Q15*(-1.5))/5</f>
        <v>5.4799999999999995</v>
      </c>
      <c r="V15" s="1">
        <f>(H15+I15+J15*0.7+K15+L15*0.02+M15+N15*(-0.5)+O15+P15*0.5+Q15*(-1.5))/E15</f>
        <v>6.85</v>
      </c>
      <c r="W15" s="1">
        <f>S15-U15</f>
        <v>3.200000000000002</v>
      </c>
      <c r="X15" s="1">
        <f>T15-V15</f>
        <v>4.0000000000000018</v>
      </c>
      <c r="Y15" s="1">
        <f>4/19</f>
        <v>0.21052631578947367</v>
      </c>
      <c r="Z15" s="1">
        <f>S15+(Y15-0.5)*10</f>
        <v>5.7852631578947378</v>
      </c>
      <c r="AA15" s="1">
        <f>Z15/(D15/1000)</f>
        <v>0.96421052631578963</v>
      </c>
      <c r="AB15" s="1">
        <f>U15+(Y15-0.5)*10</f>
        <v>2.5852631578947363</v>
      </c>
      <c r="AC15" s="1">
        <f>AB15/(D15/1000)</f>
        <v>0.43087719298245603</v>
      </c>
      <c r="AD15" s="1">
        <f>T15+(Y15-0.5)*10</f>
        <v>7.9552631578947377</v>
      </c>
      <c r="AE15" s="1">
        <f>AD15/(D15/1000)</f>
        <v>1.3258771929824562</v>
      </c>
      <c r="AF15" s="1">
        <f>V15+(Y15-0.5)*10</f>
        <v>3.9552631578947364</v>
      </c>
      <c r="AG15" s="1">
        <f>AF15/(D15/1000)</f>
        <v>0.65921052631578936</v>
      </c>
      <c r="AH15" t="s">
        <v>80</v>
      </c>
    </row>
    <row r="16" spans="1:34" x14ac:dyDescent="0.2">
      <c r="A16" t="s">
        <v>57</v>
      </c>
      <c r="B16" t="s">
        <v>58</v>
      </c>
      <c r="C16" t="s">
        <v>76</v>
      </c>
      <c r="D16">
        <v>6400</v>
      </c>
      <c r="E16" s="1">
        <v>6.6666666666666666E-2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f>(F16*10+G16*6+H16+I16+J16*0.7+K16+L16*0.02+M16+N16*(-0.5)+O16+P16*0.5+Q16*(-1.5)+R16*(-6))/5</f>
        <v>4.0000000000000001E-3</v>
      </c>
      <c r="T16" s="1">
        <f>(F16*10+G16*6+H16+I16+J16*0.7+K16+L16*0.02+M16+N16*(-0.5)+O16+P16*0.5+Q16*(-1.5)+R16*(-6))/E16</f>
        <v>0.3</v>
      </c>
      <c r="U16" s="1">
        <f>(H16+I16+J16*0.7+K16+L16*0.02+M16+N16*(-0.5)+O16+P16*0.5+Q16*(-1.5))/5</f>
        <v>4.0000000000000001E-3</v>
      </c>
      <c r="V16" s="1">
        <f>(H16+I16+J16*0.7+K16+L16*0.02+M16+N16*(-0.5)+O16+P16*0.5+Q16*(-1.5))/E16</f>
        <v>0.3</v>
      </c>
      <c r="W16" s="1">
        <f>S16-U16</f>
        <v>0</v>
      </c>
      <c r="X16" s="1">
        <f>T16-V16</f>
        <v>0</v>
      </c>
      <c r="Y16" s="1">
        <f>4/19</f>
        <v>0.21052631578947367</v>
      </c>
      <c r="Z16" s="1">
        <f>S16+(Y16-0.5)*10</f>
        <v>-2.8907368421052633</v>
      </c>
      <c r="AA16" s="1">
        <f>Z16/(D16/1000)</f>
        <v>-0.45167763157894736</v>
      </c>
      <c r="AB16" s="1">
        <f>U16+(Y16-0.5)*10</f>
        <v>-2.8907368421052633</v>
      </c>
      <c r="AC16" s="1">
        <f>AB16/(D16/1000)</f>
        <v>-0.45167763157894736</v>
      </c>
      <c r="AD16" s="1">
        <f>T16+(Y16-0.5)*10</f>
        <v>-2.5947368421052635</v>
      </c>
      <c r="AE16" s="1">
        <f>AD16/(D16/1000)</f>
        <v>-0.4054276315789474</v>
      </c>
      <c r="AF16" s="1">
        <f>V16+(Y16-0.5)*10</f>
        <v>-2.5947368421052635</v>
      </c>
      <c r="AG16" s="1">
        <f>AF16/(D16/1000)</f>
        <v>-0.4054276315789474</v>
      </c>
    </row>
    <row r="17" spans="1:34" x14ac:dyDescent="0.2">
      <c r="A17" t="s">
        <v>53</v>
      </c>
      <c r="B17" t="s">
        <v>58</v>
      </c>
      <c r="C17" t="s">
        <v>75</v>
      </c>
      <c r="D17">
        <v>5800</v>
      </c>
      <c r="E17" s="1">
        <v>2.7444444444444445</v>
      </c>
      <c r="F17">
        <v>0</v>
      </c>
      <c r="G17">
        <v>0</v>
      </c>
      <c r="H17">
        <v>3</v>
      </c>
      <c r="I17">
        <v>2</v>
      </c>
      <c r="J17">
        <v>5</v>
      </c>
      <c r="K17">
        <v>1</v>
      </c>
      <c r="L17">
        <v>159</v>
      </c>
      <c r="M17">
        <v>4</v>
      </c>
      <c r="N17">
        <v>2</v>
      </c>
      <c r="O17">
        <v>6</v>
      </c>
      <c r="P17">
        <v>6</v>
      </c>
      <c r="Q17">
        <v>1</v>
      </c>
      <c r="R17">
        <v>0</v>
      </c>
      <c r="S17" s="1">
        <f>(F17*10+G17*6+H17+I17+J17*0.7+K17+L17*0.02+M17+N17*(-0.5)+O17+P17*0.5+Q17*(-1.5)+R17*(-6))/5</f>
        <v>4.6360000000000001</v>
      </c>
      <c r="T17" s="1">
        <f>(F17*10+G17*6+H17+I17+J17*0.7+K17+L17*0.02+M17+N17*(-0.5)+O17+P17*0.5+Q17*(-1.5)+R17*(-6))/E17</f>
        <v>8.4461538461538463</v>
      </c>
      <c r="U17" s="1">
        <f>(H17+I17+J17*0.7+K17+L17*0.02+M17+N17*(-0.5)+O17+P17*0.5+Q17*(-1.5))/5</f>
        <v>4.6360000000000001</v>
      </c>
      <c r="V17" s="1">
        <f>(H17+I17+J17*0.7+K17+L17*0.02+M17+N17*(-0.5)+O17+P17*0.5+Q17*(-1.5))/E17</f>
        <v>8.4461538461538463</v>
      </c>
      <c r="W17" s="1">
        <f>S17-U17</f>
        <v>0</v>
      </c>
      <c r="X17" s="1">
        <f>T17-V17</f>
        <v>0</v>
      </c>
      <c r="Y17" s="1">
        <f>4/19</f>
        <v>0.21052631578947367</v>
      </c>
      <c r="Z17" s="1">
        <f>S17+(Y17-0.5)*10</f>
        <v>1.7412631578947368</v>
      </c>
      <c r="AA17" s="1">
        <f>Z17/(D17/1000)</f>
        <v>0.30021778584392017</v>
      </c>
      <c r="AB17" s="1">
        <f>U17+(Y17-0.5)*10</f>
        <v>1.7412631578947368</v>
      </c>
      <c r="AC17" s="1">
        <f>AB17/(D17/1000)</f>
        <v>0.30021778584392017</v>
      </c>
      <c r="AD17" s="1">
        <f>T17+(Y17-0.5)*10</f>
        <v>5.5514170040485826</v>
      </c>
      <c r="AE17" s="1">
        <f>AD17/(D17/1000)</f>
        <v>0.95714086276699706</v>
      </c>
      <c r="AF17" s="1">
        <f>V17+(Y17-0.5)*10</f>
        <v>5.5514170040485826</v>
      </c>
      <c r="AG17" s="1">
        <f>AF17/(D17/1000)</f>
        <v>0.95714086276699706</v>
      </c>
    </row>
    <row r="18" spans="1:34" x14ac:dyDescent="0.2">
      <c r="A18" t="s">
        <v>43</v>
      </c>
      <c r="B18" t="s">
        <v>58</v>
      </c>
      <c r="C18" t="s">
        <v>76</v>
      </c>
      <c r="D18">
        <v>11000</v>
      </c>
      <c r="E18" s="1">
        <v>4.9333333333333336</v>
      </c>
      <c r="F18">
        <v>4</v>
      </c>
      <c r="G18">
        <v>1</v>
      </c>
      <c r="H18">
        <v>20</v>
      </c>
      <c r="I18">
        <v>10</v>
      </c>
      <c r="J18">
        <v>2</v>
      </c>
      <c r="K18">
        <v>4</v>
      </c>
      <c r="L18">
        <v>77</v>
      </c>
      <c r="M18">
        <v>10</v>
      </c>
      <c r="N18">
        <v>9</v>
      </c>
      <c r="O18">
        <v>7</v>
      </c>
      <c r="P18">
        <v>1</v>
      </c>
      <c r="Q18">
        <v>0</v>
      </c>
      <c r="R18">
        <v>0</v>
      </c>
      <c r="S18" s="1">
        <f>(F18*10+G18*6+H18+I18+J18*0.7+K18+L18*0.02+M18+N18*(-0.5)+O18+P18*0.5+Q18*(-1.5)+R18*(-6))/5</f>
        <v>19.188000000000002</v>
      </c>
      <c r="T18" s="1">
        <f>(F18*10+G18*6+H18+I18+J18*0.7+K18+L18*0.02+M18+N18*(-0.5)+O18+P18*0.5+Q18*(-1.5)+R18*(-6))/E18</f>
        <v>19.4472972972973</v>
      </c>
      <c r="U18" s="1">
        <f>(H18+I18+J18*0.7+K18+L18*0.02+M18+N18*(-0.5)+O18+P18*0.5+Q18*(-1.5))/5</f>
        <v>9.9879999999999995</v>
      </c>
      <c r="V18" s="1">
        <f>(H18+I18+J18*0.7+K18+L18*0.02+M18+N18*(-0.5)+O18+P18*0.5+Q18*(-1.5))/E18</f>
        <v>10.122972972972972</v>
      </c>
      <c r="W18" s="1">
        <f>S18-U18</f>
        <v>9.2000000000000028</v>
      </c>
      <c r="X18" s="1">
        <f>T18-V18</f>
        <v>9.3243243243243281</v>
      </c>
      <c r="Y18" s="1">
        <f>4/19</f>
        <v>0.21052631578947367</v>
      </c>
      <c r="Z18" s="1">
        <f>S18+(Y18-0.5)*10</f>
        <v>16.293263157894739</v>
      </c>
      <c r="AA18" s="1">
        <f>Z18/(D18/1000)</f>
        <v>1.4812057416267945</v>
      </c>
      <c r="AB18" s="1">
        <f>U18+(Y18-0.5)*10</f>
        <v>7.0932631578947358</v>
      </c>
      <c r="AC18" s="1">
        <f>AB18/(D18/1000)</f>
        <v>0.64484210526315777</v>
      </c>
      <c r="AD18" s="1">
        <f>T18+(Y18-0.5)*10</f>
        <v>16.552560455192037</v>
      </c>
      <c r="AE18" s="1">
        <f>AD18/(D18/1000)</f>
        <v>1.5047782231992761</v>
      </c>
      <c r="AF18" s="1">
        <f>V18+(Y18-0.5)*10</f>
        <v>7.2282361308677086</v>
      </c>
      <c r="AG18" s="1">
        <f>AF18/(D18/1000)</f>
        <v>0.65711237553342805</v>
      </c>
      <c r="AH18" t="s">
        <v>80</v>
      </c>
    </row>
    <row r="19" spans="1:34" x14ac:dyDescent="0.2">
      <c r="A19" t="s">
        <v>22</v>
      </c>
      <c r="B19" t="s">
        <v>37</v>
      </c>
      <c r="C19" t="s">
        <v>76</v>
      </c>
      <c r="D19">
        <v>9600</v>
      </c>
      <c r="E19" s="1">
        <v>3.2888888888888888</v>
      </c>
      <c r="F19">
        <v>1</v>
      </c>
      <c r="G19">
        <v>0</v>
      </c>
      <c r="H19">
        <v>9</v>
      </c>
      <c r="I19">
        <v>3</v>
      </c>
      <c r="J19">
        <v>1</v>
      </c>
      <c r="K19">
        <v>3</v>
      </c>
      <c r="L19">
        <v>44</v>
      </c>
      <c r="M19">
        <v>8</v>
      </c>
      <c r="N19">
        <v>5</v>
      </c>
      <c r="O19">
        <v>2</v>
      </c>
      <c r="P19">
        <v>1</v>
      </c>
      <c r="Q19">
        <v>0</v>
      </c>
      <c r="R19">
        <v>0</v>
      </c>
      <c r="S19" s="1">
        <f>(F19*10+G19*6+H19+I19+J19*0.7+K19+L19*0.02+M19+N19*(-0.5)+O19+P19*0.5+Q19*(-1.5)+R19*(-6))/5</f>
        <v>6.9159999999999995</v>
      </c>
      <c r="T19" s="1">
        <f>(F19*10+G19*6+H19+I19+J19*0.7+K19+L19*0.02+M19+N19*(-0.5)+O19+P19*0.5+Q19*(-1.5)+R19*(-6))/E19</f>
        <v>10.514189189189189</v>
      </c>
      <c r="U19" s="1">
        <f>(H19+I19+J19*0.7+K19+L19*0.02+M19+N19*(-0.5)+O19+P19*0.5+Q19*(-1.5))/5</f>
        <v>4.9159999999999995</v>
      </c>
      <c r="V19" s="1">
        <f>(H19+I19+J19*0.7+K19+L19*0.02+M19+N19*(-0.5)+O19+P19*0.5+Q19*(-1.5))/E19</f>
        <v>7.4736486486486484</v>
      </c>
      <c r="W19" s="1">
        <f>S19-U19</f>
        <v>2</v>
      </c>
      <c r="X19" s="1">
        <f>T19-V19</f>
        <v>3.0405405405405403</v>
      </c>
      <c r="Y19" s="1">
        <f>11/20</f>
        <v>0.55000000000000004</v>
      </c>
      <c r="Z19" s="1">
        <f>S19+(Y19-0.5)*10</f>
        <v>7.4160000000000004</v>
      </c>
      <c r="AA19" s="1">
        <f>Z19/(D19/1000)</f>
        <v>0.77250000000000008</v>
      </c>
      <c r="AB19" s="1">
        <f>U19+(Y19-0.5)*10</f>
        <v>5.4160000000000004</v>
      </c>
      <c r="AC19" s="1">
        <f>AB19/(D19/1000)</f>
        <v>0.56416666666666671</v>
      </c>
      <c r="AD19" s="1">
        <f>T19+(Y19-0.5)*10</f>
        <v>11.014189189189189</v>
      </c>
      <c r="AE19" s="1">
        <f>AD19/(D19/1000)</f>
        <v>1.1473113738738738</v>
      </c>
      <c r="AF19" s="1">
        <f>V19+(Y19-0.5)*10</f>
        <v>7.9736486486486484</v>
      </c>
      <c r="AG19" s="1">
        <f>AF19/(D19/1000)</f>
        <v>0.83058840090090091</v>
      </c>
      <c r="AH19" t="s">
        <v>80</v>
      </c>
    </row>
    <row r="20" spans="1:34" x14ac:dyDescent="0.2">
      <c r="A20" t="s">
        <v>42</v>
      </c>
      <c r="B20" t="s">
        <v>58</v>
      </c>
      <c r="C20" t="s">
        <v>77</v>
      </c>
      <c r="D20">
        <v>4200</v>
      </c>
      <c r="E20" s="1">
        <v>3.8666666666666667</v>
      </c>
      <c r="F20">
        <v>1</v>
      </c>
      <c r="G20">
        <v>0</v>
      </c>
      <c r="H20">
        <v>4</v>
      </c>
      <c r="I20">
        <v>1</v>
      </c>
      <c r="J20">
        <v>0</v>
      </c>
      <c r="K20">
        <v>6</v>
      </c>
      <c r="L20">
        <v>222</v>
      </c>
      <c r="M20">
        <v>9</v>
      </c>
      <c r="N20">
        <v>4</v>
      </c>
      <c r="O20">
        <v>3</v>
      </c>
      <c r="P20">
        <v>5</v>
      </c>
      <c r="Q20">
        <v>0</v>
      </c>
      <c r="R20">
        <v>0</v>
      </c>
      <c r="S20" s="1">
        <f>(F20*10+G20*6+H20+I20+J20*0.7+K20+L20*0.02+M20+N20*(-0.5)+O20+P20*0.5+Q20*(-1.5)+R20*(-6))/5</f>
        <v>7.5879999999999992</v>
      </c>
      <c r="T20" s="1">
        <f>(F20*10+G20*6+H20+I20+J20*0.7+K20+L20*0.02+M20+N20*(-0.5)+O20+P20*0.5+Q20*(-1.5)+R20*(-6))/E20</f>
        <v>9.8120689655172413</v>
      </c>
      <c r="U20" s="1">
        <f>(H20+I20+J20*0.7+K20+L20*0.02+M20+N20*(-0.5)+O20+P20*0.5+Q20*(-1.5))/5</f>
        <v>5.5880000000000001</v>
      </c>
      <c r="V20" s="1">
        <f>(H20+I20+J20*0.7+K20+L20*0.02+M20+N20*(-0.5)+O20+P20*0.5+Q20*(-1.5))/E20</f>
        <v>7.2258620689655171</v>
      </c>
      <c r="W20" s="1">
        <f>S20-U20</f>
        <v>1.9999999999999991</v>
      </c>
      <c r="X20" s="1">
        <f>T20-V20</f>
        <v>2.5862068965517242</v>
      </c>
      <c r="Y20" s="1">
        <f>4/19</f>
        <v>0.21052631578947367</v>
      </c>
      <c r="Z20" s="1">
        <f>S20+(Y20-0.5)*10</f>
        <v>4.6932631578947355</v>
      </c>
      <c r="AA20" s="1">
        <f>Z20/(D20/1000)</f>
        <v>1.1174436090225561</v>
      </c>
      <c r="AB20" s="1">
        <f>U20+(Y20-0.5)*10</f>
        <v>2.6932631578947368</v>
      </c>
      <c r="AC20" s="1">
        <f>AB20/(D20/1000)</f>
        <v>0.64125313283208019</v>
      </c>
      <c r="AD20" s="1">
        <f>T20+(Y20-0.5)*10</f>
        <v>6.9173321234119776</v>
      </c>
      <c r="AE20" s="1">
        <f>AD20/(D20/1000)</f>
        <v>1.6469838389076137</v>
      </c>
      <c r="AF20" s="1">
        <f>V20+(Y20-0.5)*10</f>
        <v>4.3311252268602534</v>
      </c>
      <c r="AG20" s="1">
        <f>AF20/(D20/1000)</f>
        <v>1.0312202921095841</v>
      </c>
      <c r="AH20" t="s">
        <v>80</v>
      </c>
    </row>
    <row r="21" spans="1:34" x14ac:dyDescent="0.2">
      <c r="A21" t="s">
        <v>32</v>
      </c>
      <c r="B21" t="s">
        <v>37</v>
      </c>
      <c r="C21" t="s">
        <v>77</v>
      </c>
      <c r="D21">
        <v>4800</v>
      </c>
      <c r="E21" s="1">
        <v>4.9000000000000004</v>
      </c>
      <c r="F21">
        <v>0</v>
      </c>
      <c r="G21">
        <v>1</v>
      </c>
      <c r="H21">
        <v>4</v>
      </c>
      <c r="I21">
        <v>1</v>
      </c>
      <c r="J21">
        <v>3</v>
      </c>
      <c r="K21">
        <v>4</v>
      </c>
      <c r="L21">
        <v>265</v>
      </c>
      <c r="M21">
        <v>3</v>
      </c>
      <c r="N21">
        <v>5</v>
      </c>
      <c r="O21">
        <v>7</v>
      </c>
      <c r="P21">
        <v>14</v>
      </c>
      <c r="Q21">
        <v>2</v>
      </c>
      <c r="R21">
        <v>0</v>
      </c>
      <c r="S21" s="1">
        <f>(F21*10+G21*6+H21+I21+J21*0.7+K21+L21*0.02+M21+N21*(-0.5)+O21+P21*0.5+Q21*(-1.5)+R21*(-6))/5</f>
        <v>6.7800000000000011</v>
      </c>
      <c r="T21" s="1">
        <f>(F21*10+G21*6+H21+I21+J21*0.7+K21+L21*0.02+M21+N21*(-0.5)+O21+P21*0.5+Q21*(-1.5)+R21*(-6))/E21</f>
        <v>6.9183673469387763</v>
      </c>
      <c r="U21" s="1">
        <f>(H21+I21+J21*0.7+K21+L21*0.02+M21+N21*(-0.5)+O21+P21*0.5+Q21*(-1.5))/5</f>
        <v>5.58</v>
      </c>
      <c r="V21" s="1">
        <f>(H21+I21+J21*0.7+K21+L21*0.02+M21+N21*(-0.5)+O21+P21*0.5+Q21*(-1.5))/E21</f>
        <v>5.6938775510204076</v>
      </c>
      <c r="W21" s="1">
        <f>S21-U21</f>
        <v>1.2000000000000011</v>
      </c>
      <c r="X21" s="1">
        <f>T21-V21</f>
        <v>1.2244897959183687</v>
      </c>
      <c r="Y21" s="1">
        <f>11/20</f>
        <v>0.55000000000000004</v>
      </c>
      <c r="Z21" s="1">
        <f>S21+(Y21-0.5)*10</f>
        <v>7.2800000000000011</v>
      </c>
      <c r="AA21" s="1">
        <f>Z21/(D21/1000)</f>
        <v>1.5166666666666671</v>
      </c>
      <c r="AB21" s="1">
        <f>U21+(Y21-0.5)*10</f>
        <v>6.08</v>
      </c>
      <c r="AC21" s="1">
        <f>AB21/(D21/1000)</f>
        <v>1.2666666666666668</v>
      </c>
      <c r="AD21" s="1">
        <f>T21+(Y21-0.5)*10</f>
        <v>7.4183673469387763</v>
      </c>
      <c r="AE21" s="1">
        <f>AD21/(D21/1000)</f>
        <v>1.5454931972789119</v>
      </c>
      <c r="AF21" s="1">
        <f>V21+(Y21-0.5)*10</f>
        <v>6.1938775510204085</v>
      </c>
      <c r="AG21" s="1">
        <f>AF21/(D21/1000)</f>
        <v>1.2903911564625852</v>
      </c>
      <c r="AH21" t="s">
        <v>80</v>
      </c>
    </row>
    <row r="22" spans="1:34" x14ac:dyDescent="0.2">
      <c r="A22" t="s">
        <v>50</v>
      </c>
      <c r="B22" t="s">
        <v>58</v>
      </c>
      <c r="C22" t="s">
        <v>75</v>
      </c>
      <c r="D22">
        <v>4400</v>
      </c>
      <c r="E22" s="1">
        <v>5</v>
      </c>
      <c r="F22">
        <v>0</v>
      </c>
      <c r="G22">
        <v>0</v>
      </c>
      <c r="H22">
        <v>2</v>
      </c>
      <c r="I22">
        <v>1</v>
      </c>
      <c r="J22">
        <v>7</v>
      </c>
      <c r="K22">
        <v>2</v>
      </c>
      <c r="L22">
        <v>273</v>
      </c>
      <c r="M22">
        <v>2</v>
      </c>
      <c r="N22">
        <v>2</v>
      </c>
      <c r="O22">
        <v>3</v>
      </c>
      <c r="P22">
        <v>10</v>
      </c>
      <c r="Q22">
        <v>0</v>
      </c>
      <c r="R22">
        <v>0</v>
      </c>
      <c r="S22" s="1">
        <f>(F22*10+G22*6+H22+I22+J22*0.7+K22+L22*0.02+M22+N22*(-0.5)+O22+P22*0.5+Q22*(-1.5)+R22*(-6))/5</f>
        <v>4.8719999999999999</v>
      </c>
      <c r="T22" s="1">
        <f>(F22*10+G22*6+H22+I22+J22*0.7+K22+L22*0.02+M22+N22*(-0.5)+O22+P22*0.5+Q22*(-1.5)+R22*(-6))/E22</f>
        <v>4.8719999999999999</v>
      </c>
      <c r="U22" s="1">
        <f>(H22+I22+J22*0.7+K22+L22*0.02+M22+N22*(-0.5)+O22+P22*0.5+Q22*(-1.5))/5</f>
        <v>4.8719999999999999</v>
      </c>
      <c r="V22" s="1">
        <f>(H22+I22+J22*0.7+K22+L22*0.02+M22+N22*(-0.5)+O22+P22*0.5+Q22*(-1.5))/E22</f>
        <v>4.8719999999999999</v>
      </c>
      <c r="W22" s="1">
        <f>S22-U22</f>
        <v>0</v>
      </c>
      <c r="X22" s="1">
        <f>T22-V22</f>
        <v>0</v>
      </c>
      <c r="Y22" s="1">
        <f>4/19</f>
        <v>0.21052631578947367</v>
      </c>
      <c r="Z22" s="1">
        <f>S22+(Y22-0.5)*10</f>
        <v>1.9772631578947366</v>
      </c>
      <c r="AA22" s="1">
        <f>Z22/(D22/1000)</f>
        <v>0.44937799043062193</v>
      </c>
      <c r="AB22" s="1">
        <f>U22+(Y22-0.5)*10</f>
        <v>1.9772631578947366</v>
      </c>
      <c r="AC22" s="1">
        <f>AB22/(D22/1000)</f>
        <v>0.44937799043062193</v>
      </c>
      <c r="AD22" s="1">
        <f>T22+(Y22-0.5)*10</f>
        <v>1.9772631578947366</v>
      </c>
      <c r="AE22" s="1">
        <f>AD22/(D22/1000)</f>
        <v>0.44937799043062193</v>
      </c>
      <c r="AF22" s="1">
        <f>V22+(Y22-0.5)*10</f>
        <v>1.9772631578947366</v>
      </c>
      <c r="AG22" s="1">
        <f>AF22/(D22/1000)</f>
        <v>0.44937799043062193</v>
      </c>
      <c r="AH22" t="s">
        <v>80</v>
      </c>
    </row>
    <row r="23" spans="1:34" x14ac:dyDescent="0.2">
      <c r="A23" t="s">
        <v>31</v>
      </c>
      <c r="B23" t="s">
        <v>37</v>
      </c>
      <c r="C23" t="s">
        <v>75</v>
      </c>
      <c r="D23">
        <v>3200</v>
      </c>
      <c r="E23" s="1">
        <v>0.93333333333333335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54</v>
      </c>
      <c r="M23">
        <v>1</v>
      </c>
      <c r="N23">
        <v>1</v>
      </c>
      <c r="O23">
        <v>1</v>
      </c>
      <c r="P23">
        <v>2</v>
      </c>
      <c r="Q23">
        <v>0</v>
      </c>
      <c r="R23">
        <v>0</v>
      </c>
      <c r="S23" s="1">
        <f>(F23*10+G23*6+H23+I23+J23*0.7+K23+L23*0.02+M23+N23*(-0.5)+O23+P23*0.5+Q23*(-1.5)+R23*(-6))/5</f>
        <v>0.71599999999999997</v>
      </c>
      <c r="T23" s="1">
        <f>(F23*10+G23*6+H23+I23+J23*0.7+K23+L23*0.02+M23+N23*(-0.5)+O23+P23*0.5+Q23*(-1.5)+R23*(-6))/E23</f>
        <v>3.8357142857142859</v>
      </c>
      <c r="U23" s="1">
        <f>(H23+I23+J23*0.7+K23+L23*0.02+M23+N23*(-0.5)+O23+P23*0.5+Q23*(-1.5))/5</f>
        <v>0.71599999999999997</v>
      </c>
      <c r="V23" s="1">
        <f>(H23+I23+J23*0.7+K23+L23*0.02+M23+N23*(-0.5)+O23+P23*0.5+Q23*(-1.5))/E23</f>
        <v>3.8357142857142859</v>
      </c>
      <c r="W23" s="1">
        <f>S23-U23</f>
        <v>0</v>
      </c>
      <c r="X23" s="1">
        <f>T23-V23</f>
        <v>0</v>
      </c>
      <c r="Y23" s="1">
        <f>11/20</f>
        <v>0.55000000000000004</v>
      </c>
      <c r="Z23" s="1">
        <f>S23+(Y23-0.5)*10</f>
        <v>1.2160000000000004</v>
      </c>
      <c r="AA23" s="1">
        <f>Z23/(D23/1000)</f>
        <v>0.38000000000000012</v>
      </c>
      <c r="AB23" s="1">
        <f>U23+(Y23-0.5)*10</f>
        <v>1.2160000000000004</v>
      </c>
      <c r="AC23" s="1">
        <f>AB23/(D23/1000)</f>
        <v>0.38000000000000012</v>
      </c>
      <c r="AD23" s="1">
        <f>T23+(Y23-0.5)*10</f>
        <v>4.3357142857142863</v>
      </c>
      <c r="AE23" s="1">
        <f>AD23/(D23/1000)</f>
        <v>1.3549107142857144</v>
      </c>
      <c r="AF23" s="1">
        <f>V23+(Y23-0.5)*10</f>
        <v>4.3357142857142863</v>
      </c>
      <c r="AG23" s="1">
        <f>AF23/(D23/1000)</f>
        <v>1.3549107142857144</v>
      </c>
    </row>
    <row r="24" spans="1:34" x14ac:dyDescent="0.2">
      <c r="A24" t="s">
        <v>47</v>
      </c>
      <c r="B24" t="s">
        <v>58</v>
      </c>
      <c r="C24" t="s">
        <v>77</v>
      </c>
      <c r="D24">
        <v>3200</v>
      </c>
      <c r="E24" s="1">
        <v>0.36666666666666664</v>
      </c>
      <c r="F24">
        <v>1</v>
      </c>
      <c r="G24">
        <v>0</v>
      </c>
      <c r="H24">
        <v>1</v>
      </c>
      <c r="I24">
        <v>1</v>
      </c>
      <c r="J24">
        <v>6</v>
      </c>
      <c r="K24">
        <v>0</v>
      </c>
      <c r="L24">
        <v>11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 s="1">
        <f>(F24*10+G24*6+H24+I24+J24*0.7+K24+L24*0.02+M24+N24*(-0.5)+O24+P24*0.5+Q24*(-1.5)+R24*(-6))/5</f>
        <v>3.3839999999999995</v>
      </c>
      <c r="T24" s="1">
        <f>(F24*10+G24*6+H24+I24+J24*0.7+K24+L24*0.02+M24+N24*(-0.5)+O24+P24*0.5+Q24*(-1.5)+R24*(-6))/E24</f>
        <v>46.145454545454541</v>
      </c>
      <c r="U24" s="1">
        <f>(H24+I24+J24*0.7+K24+L24*0.02+M24+N24*(-0.5)+O24+P24*0.5+Q24*(-1.5))/5</f>
        <v>1.3839999999999999</v>
      </c>
      <c r="V24" s="1">
        <f>(H24+I24+J24*0.7+K24+L24*0.02+M24+N24*(-0.5)+O24+P24*0.5+Q24*(-1.5))/E24</f>
        <v>18.872727272727271</v>
      </c>
      <c r="W24" s="1">
        <f>S24-U24</f>
        <v>1.9999999999999996</v>
      </c>
      <c r="X24" s="1">
        <f>T24-V24</f>
        <v>27.27272727272727</v>
      </c>
      <c r="Y24" s="1">
        <f>4/19</f>
        <v>0.21052631578947367</v>
      </c>
      <c r="Z24" s="1">
        <f>S24+(Y24-0.5)*10</f>
        <v>0.48926315789473618</v>
      </c>
      <c r="AA24" s="1">
        <f>Z24/(D24/1000)</f>
        <v>0.15289473684210506</v>
      </c>
      <c r="AB24" s="1">
        <f>U24+(Y24-0.5)*10</f>
        <v>-1.5107368421052634</v>
      </c>
      <c r="AC24" s="1">
        <f>AB24/(D24/1000)</f>
        <v>-0.47210526315789481</v>
      </c>
      <c r="AD24" s="1">
        <f>T24+(Y24-0.5)*10</f>
        <v>43.250717703349281</v>
      </c>
      <c r="AE24" s="1">
        <f>AD24/(D24/1000)</f>
        <v>13.515849282296649</v>
      </c>
      <c r="AF24" s="1">
        <f>V24+(Y24-0.5)*10</f>
        <v>15.977990430622008</v>
      </c>
      <c r="AG24" s="1">
        <f>AF24/(D24/1000)</f>
        <v>4.9931220095693769</v>
      </c>
    </row>
    <row r="25" spans="1:34" x14ac:dyDescent="0.2">
      <c r="A25" t="s">
        <v>44</v>
      </c>
      <c r="B25" t="s">
        <v>58</v>
      </c>
      <c r="C25" t="s">
        <v>77</v>
      </c>
      <c r="D25">
        <v>9400</v>
      </c>
      <c r="E25" s="1">
        <v>3.2222222222222223</v>
      </c>
      <c r="F25">
        <v>0</v>
      </c>
      <c r="G25">
        <v>3</v>
      </c>
      <c r="H25">
        <v>9</v>
      </c>
      <c r="I25">
        <v>6</v>
      </c>
      <c r="J25">
        <v>9</v>
      </c>
      <c r="K25">
        <v>8</v>
      </c>
      <c r="L25">
        <v>155</v>
      </c>
      <c r="M25">
        <v>7</v>
      </c>
      <c r="N25">
        <v>0</v>
      </c>
      <c r="O25">
        <v>1</v>
      </c>
      <c r="P25">
        <v>1</v>
      </c>
      <c r="Q25">
        <v>0</v>
      </c>
      <c r="R25">
        <v>0</v>
      </c>
      <c r="S25" s="1">
        <f>(F25*10+G25*6+H25+I25+J25*0.7+K25+L25*0.02+M25+N25*(-0.5)+O25+P25*0.5+Q25*(-1.5)+R25*(-6))/5</f>
        <v>11.78</v>
      </c>
      <c r="T25" s="1">
        <f>(F25*10+G25*6+H25+I25+J25*0.7+K25+L25*0.02+M25+N25*(-0.5)+O25+P25*0.5+Q25*(-1.5)+R25*(-6))/E25</f>
        <v>18.279310344827586</v>
      </c>
      <c r="U25" s="1">
        <f>(H25+I25+J25*0.7+K25+L25*0.02+M25+N25*(-0.5)+O25+P25*0.5+Q25*(-1.5))/5</f>
        <v>8.18</v>
      </c>
      <c r="V25" s="1">
        <f>(H25+I25+J25*0.7+K25+L25*0.02+M25+N25*(-0.5)+O25+P25*0.5+Q25*(-1.5))/E25</f>
        <v>12.693103448275862</v>
      </c>
      <c r="W25" s="1">
        <f>S25-U25</f>
        <v>3.5999999999999996</v>
      </c>
      <c r="X25" s="1">
        <f>T25-V25</f>
        <v>5.5862068965517242</v>
      </c>
      <c r="Y25" s="1">
        <f>4/19</f>
        <v>0.21052631578947367</v>
      </c>
      <c r="Z25" s="1">
        <f>S25+(Y25-0.5)*10</f>
        <v>8.8852631578947356</v>
      </c>
      <c r="AA25" s="1">
        <f>Z25/(D25/1000)</f>
        <v>0.94524076147816338</v>
      </c>
      <c r="AB25" s="1">
        <f>U25+(Y25-0.5)*10</f>
        <v>5.285263157894736</v>
      </c>
      <c r="AC25" s="1">
        <f>AB25/(D25/1000)</f>
        <v>0.56226203807390807</v>
      </c>
      <c r="AD25" s="1">
        <f>T25+(Y25-0.5)*10</f>
        <v>15.384573502722322</v>
      </c>
      <c r="AE25" s="1">
        <f>AD25/(D25/1000)</f>
        <v>1.6366567556087577</v>
      </c>
      <c r="AF25" s="1">
        <f>V25+(Y25-0.5)*10</f>
        <v>9.7983666061705978</v>
      </c>
      <c r="AG25" s="1">
        <f>AF25/(D25/1000)</f>
        <v>1.0423794261883614</v>
      </c>
      <c r="AH25" t="s">
        <v>80</v>
      </c>
    </row>
    <row r="26" spans="1:34" x14ac:dyDescent="0.2">
      <c r="A26" t="s">
        <v>51</v>
      </c>
      <c r="B26" t="s">
        <v>58</v>
      </c>
      <c r="C26" t="s">
        <v>77</v>
      </c>
      <c r="D26">
        <v>3500</v>
      </c>
      <c r="E26" s="1">
        <v>0.34444444444444444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f>(F26*10+G26*6+H26+I26+J26*0.7+K26+L26*0.02+M26+N26*(-0.5)+O26+P26*0.5+Q26*(-1.5)+R26*(-6))/5</f>
        <v>5.6000000000000008E-2</v>
      </c>
      <c r="T26" s="1">
        <f>(F26*10+G26*6+H26+I26+J26*0.7+K26+L26*0.02+M26+N26*(-0.5)+O26+P26*0.5+Q26*(-1.5)+R26*(-6))/E26</f>
        <v>0.81290322580645169</v>
      </c>
      <c r="U26" s="1">
        <f>(H26+I26+J26*0.7+K26+L26*0.02+M26+N26*(-0.5)+O26+P26*0.5+Q26*(-1.5))/5</f>
        <v>5.6000000000000008E-2</v>
      </c>
      <c r="V26" s="1">
        <f>(H26+I26+J26*0.7+K26+L26*0.02+M26+N26*(-0.5)+O26+P26*0.5+Q26*(-1.5))/E26</f>
        <v>0.81290322580645169</v>
      </c>
      <c r="W26" s="1">
        <f>S26-U26</f>
        <v>0</v>
      </c>
      <c r="X26" s="1">
        <f>T26-V26</f>
        <v>0</v>
      </c>
      <c r="Y26" s="1">
        <f>4/19</f>
        <v>0.21052631578947367</v>
      </c>
      <c r="Z26" s="1">
        <f>S26+(Y26-0.5)*10</f>
        <v>-2.8387368421052632</v>
      </c>
      <c r="AA26" s="1">
        <f>Z26/(D26/1000)</f>
        <v>-0.81106766917293238</v>
      </c>
      <c r="AB26" s="1">
        <f>U26+(Y26-0.5)*10</f>
        <v>-2.8387368421052632</v>
      </c>
      <c r="AC26" s="1">
        <f>AB26/(D26/1000)</f>
        <v>-0.81106766917293238</v>
      </c>
      <c r="AD26" s="1">
        <f>T26+(Y26-0.5)*10</f>
        <v>-2.0818336162988116</v>
      </c>
      <c r="AE26" s="1">
        <f>AD26/(D26/1000)</f>
        <v>-0.59480960465680333</v>
      </c>
      <c r="AF26" s="1">
        <f>V26+(Y26-0.5)*10</f>
        <v>-2.0818336162988116</v>
      </c>
      <c r="AG26" s="1">
        <f>AF26/(D26/1000)</f>
        <v>-0.59480960465680333</v>
      </c>
    </row>
    <row r="27" spans="1:34" x14ac:dyDescent="0.2">
      <c r="A27" t="s">
        <v>27</v>
      </c>
      <c r="B27" t="s">
        <v>37</v>
      </c>
      <c r="C27" t="s">
        <v>77</v>
      </c>
      <c r="D27">
        <v>5400</v>
      </c>
      <c r="E27" s="1">
        <v>3.9888888888888889</v>
      </c>
      <c r="F27">
        <v>1</v>
      </c>
      <c r="G27">
        <v>1</v>
      </c>
      <c r="H27">
        <v>5</v>
      </c>
      <c r="I27">
        <v>1</v>
      </c>
      <c r="J27">
        <v>1</v>
      </c>
      <c r="K27">
        <v>4</v>
      </c>
      <c r="L27">
        <v>123</v>
      </c>
      <c r="M27">
        <v>7</v>
      </c>
      <c r="N27">
        <v>12</v>
      </c>
      <c r="O27">
        <v>4</v>
      </c>
      <c r="P27">
        <v>2</v>
      </c>
      <c r="Q27">
        <v>2</v>
      </c>
      <c r="R27">
        <v>0</v>
      </c>
      <c r="S27" s="1">
        <f>(F27*10+G27*6+H27+I27+J27*0.7+K27+L27*0.02+M27+N27*(-0.5)+O27+P27*0.5+Q27*(-1.5)+R27*(-6))/5</f>
        <v>6.4319999999999995</v>
      </c>
      <c r="T27" s="1">
        <f>(F27*10+G27*6+H27+I27+J27*0.7+K27+L27*0.02+M27+N27*(-0.5)+O27+P27*0.5+Q27*(-1.5)+R27*(-6))/E27</f>
        <v>8.0623955431754872</v>
      </c>
      <c r="U27" s="1">
        <f>(H27+I27+J27*0.7+K27+L27*0.02+M27+N27*(-0.5)+O27+P27*0.5+Q27*(-1.5))/5</f>
        <v>3.2320000000000002</v>
      </c>
      <c r="V27" s="1">
        <f>(H27+I27+J27*0.7+K27+L27*0.02+M27+N27*(-0.5)+O27+P27*0.5+Q27*(-1.5))/E27</f>
        <v>4.0512534818941504</v>
      </c>
      <c r="W27" s="1">
        <f>S27-U27</f>
        <v>3.1999999999999993</v>
      </c>
      <c r="X27" s="1">
        <f>T27-V27</f>
        <v>4.0111420612813369</v>
      </c>
      <c r="Y27" s="1">
        <f>11/20</f>
        <v>0.55000000000000004</v>
      </c>
      <c r="Z27" s="1">
        <f>S27+(Y27-0.5)*10</f>
        <v>6.9320000000000004</v>
      </c>
      <c r="AA27" s="1">
        <f>Z27/(D27/1000)</f>
        <v>1.2837037037037038</v>
      </c>
      <c r="AB27" s="1">
        <f>U27+(Y27-0.5)*10</f>
        <v>3.7320000000000007</v>
      </c>
      <c r="AC27" s="1">
        <f>AB27/(D27/1000)</f>
        <v>0.69111111111111123</v>
      </c>
      <c r="AD27" s="1">
        <f>T27+(Y27-0.5)*10</f>
        <v>8.5623955431754872</v>
      </c>
      <c r="AE27" s="1">
        <f>AD27/(D27/1000)</f>
        <v>1.5856288042917568</v>
      </c>
      <c r="AF27" s="1">
        <f>V27+(Y27-0.5)*10</f>
        <v>4.5512534818941504</v>
      </c>
      <c r="AG27" s="1">
        <f>AF27/(D27/1000)</f>
        <v>0.842824718869287</v>
      </c>
      <c r="AH27" t="s">
        <v>80</v>
      </c>
    </row>
    <row r="28" spans="1:34" x14ac:dyDescent="0.2">
      <c r="A28" t="s">
        <v>18</v>
      </c>
      <c r="B28" t="s">
        <v>37</v>
      </c>
      <c r="C28" t="s">
        <v>77</v>
      </c>
      <c r="D28">
        <v>3800</v>
      </c>
      <c r="E28" s="1">
        <v>3.6444444444444444</v>
      </c>
      <c r="F28">
        <v>0</v>
      </c>
      <c r="G28">
        <v>1</v>
      </c>
      <c r="H28">
        <v>4</v>
      </c>
      <c r="I28">
        <v>0</v>
      </c>
      <c r="J28">
        <v>0</v>
      </c>
      <c r="K28">
        <v>2</v>
      </c>
      <c r="L28">
        <v>115</v>
      </c>
      <c r="M28">
        <v>9</v>
      </c>
      <c r="N28">
        <v>8</v>
      </c>
      <c r="O28">
        <v>1</v>
      </c>
      <c r="P28">
        <v>8</v>
      </c>
      <c r="Q28">
        <v>1</v>
      </c>
      <c r="R28">
        <v>0</v>
      </c>
      <c r="S28" s="1">
        <f>(F28*10+G28*6+H28+I28+J28*0.7+K28+L28*0.02+M28+N28*(-0.5)+O28+P28*0.5+Q28*(-1.5)+R28*(-6))/5</f>
        <v>4.5600000000000005</v>
      </c>
      <c r="T28" s="1">
        <f>(F28*10+G28*6+H28+I28+J28*0.7+K28+L28*0.02+M28+N28*(-0.5)+O28+P28*0.5+Q28*(-1.5)+R28*(-6))/E28</f>
        <v>6.2560975609756104</v>
      </c>
      <c r="U28" s="1">
        <f>(H28+I28+J28*0.7+K28+L28*0.02+M28+N28*(-0.5)+O28+P28*0.5+Q28*(-1.5))/5</f>
        <v>3.3600000000000003</v>
      </c>
      <c r="V28" s="1">
        <f>(H28+I28+J28*0.7+K28+L28*0.02+M28+N28*(-0.5)+O28+P28*0.5+Q28*(-1.5))/E28</f>
        <v>4.6097560975609762</v>
      </c>
      <c r="W28" s="1">
        <f>S28-U28</f>
        <v>1.2000000000000002</v>
      </c>
      <c r="X28" s="1">
        <f>T28-V28</f>
        <v>1.6463414634146343</v>
      </c>
      <c r="Y28" s="1">
        <f>11/20</f>
        <v>0.55000000000000004</v>
      </c>
      <c r="Z28" s="1">
        <f>S28+(Y28-0.5)*10</f>
        <v>5.0600000000000005</v>
      </c>
      <c r="AA28" s="1">
        <f>Z28/(D28/1000)</f>
        <v>1.3315789473684212</v>
      </c>
      <c r="AB28" s="1">
        <f>U28+(Y28-0.5)*10</f>
        <v>3.8600000000000008</v>
      </c>
      <c r="AC28" s="1">
        <f>AB28/(D28/1000)</f>
        <v>1.0157894736842108</v>
      </c>
      <c r="AD28" s="1">
        <f>T28+(Y28-0.5)*10</f>
        <v>6.7560975609756113</v>
      </c>
      <c r="AE28" s="1">
        <f>AD28/(D28/1000)</f>
        <v>1.7779204107830557</v>
      </c>
      <c r="AF28" s="1">
        <f>V28+(Y28-0.5)*10</f>
        <v>5.109756097560977</v>
      </c>
      <c r="AG28" s="1">
        <f>AF28/(D28/1000)</f>
        <v>1.3446726572528886</v>
      </c>
      <c r="AH28" t="s">
        <v>80</v>
      </c>
    </row>
    <row r="29" spans="1:34" x14ac:dyDescent="0.2">
      <c r="A29" t="s">
        <v>21</v>
      </c>
      <c r="B29" t="s">
        <v>37</v>
      </c>
      <c r="C29" t="s">
        <v>76</v>
      </c>
      <c r="D29">
        <v>12000</v>
      </c>
      <c r="E29" s="1">
        <v>4.9777777777777779</v>
      </c>
      <c r="F29">
        <v>4</v>
      </c>
      <c r="G29">
        <v>0</v>
      </c>
      <c r="H29">
        <v>13</v>
      </c>
      <c r="I29">
        <v>6</v>
      </c>
      <c r="J29">
        <v>0</v>
      </c>
      <c r="K29">
        <v>8</v>
      </c>
      <c r="L29">
        <v>87</v>
      </c>
      <c r="M29">
        <v>6</v>
      </c>
      <c r="N29">
        <v>8</v>
      </c>
      <c r="O29">
        <v>0</v>
      </c>
      <c r="P29">
        <v>0</v>
      </c>
      <c r="Q29">
        <v>0</v>
      </c>
      <c r="R29">
        <v>0</v>
      </c>
      <c r="S29" s="1">
        <f>(F29*10+G29*6+H29+I29+J29*0.7+K29+L29*0.02+M29+N29*(-0.5)+O29+P29*0.5+Q29*(-1.5)+R29*(-6))/5</f>
        <v>14.148</v>
      </c>
      <c r="T29" s="1">
        <f>(F29*10+G29*6+H29+I29+J29*0.7+K29+L29*0.02+M29+N29*(-0.5)+O29+P29*0.5+Q29*(-1.5)+R29*(-6))/E29</f>
        <v>14.211160714285713</v>
      </c>
      <c r="U29" s="1">
        <f>(H29+I29+J29*0.7+K29+L29*0.02+M29+N29*(-0.5)+O29+P29*0.5+Q29*(-1.5))/5</f>
        <v>6.1479999999999988</v>
      </c>
      <c r="V29" s="1">
        <f>(H29+I29+J29*0.7+K29+L29*0.02+M29+N29*(-0.5)+O29+P29*0.5+Q29*(-1.5))/E29</f>
        <v>6.1754464285714272</v>
      </c>
      <c r="W29" s="1">
        <f>S29-U29</f>
        <v>8</v>
      </c>
      <c r="X29" s="1">
        <f>T29-V29</f>
        <v>8.0357142857142847</v>
      </c>
      <c r="Y29" s="1">
        <f>11/20</f>
        <v>0.55000000000000004</v>
      </c>
      <c r="Z29" s="1">
        <f>S29+(Y29-0.5)*10</f>
        <v>14.648</v>
      </c>
      <c r="AA29" s="1">
        <f>Z29/(D29/1000)</f>
        <v>1.2206666666666666</v>
      </c>
      <c r="AB29" s="1">
        <f>U29+(Y29-0.5)*10</f>
        <v>6.6479999999999997</v>
      </c>
      <c r="AC29" s="1">
        <f>AB29/(D29/1000)</f>
        <v>0.55399999999999994</v>
      </c>
      <c r="AD29" s="1">
        <f>T29+(Y29-0.5)*10</f>
        <v>14.711160714285713</v>
      </c>
      <c r="AE29" s="1">
        <f>AD29/(D29/1000)</f>
        <v>1.2259300595238094</v>
      </c>
      <c r="AF29" s="1">
        <f>V29+(Y29-0.5)*10</f>
        <v>6.6754464285714281</v>
      </c>
      <c r="AG29" s="1">
        <f>AF29/(D29/1000)</f>
        <v>0.55628720238095231</v>
      </c>
      <c r="AH29" t="s">
        <v>80</v>
      </c>
    </row>
    <row r="30" spans="1:34" x14ac:dyDescent="0.2">
      <c r="A30" t="s">
        <v>54</v>
      </c>
      <c r="B30" t="s">
        <v>58</v>
      </c>
      <c r="C30" t="s">
        <v>75</v>
      </c>
      <c r="D30">
        <v>3600</v>
      </c>
      <c r="E30" s="1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37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 s="1">
        <f>(F30*10+G30*6+H30+I30+J30*0.7+K30+L30*0.02+M30+N30*(-0.5)+O30+P30*0.5+Q30*(-1.5)+R30*(-6))/5</f>
        <v>0.54800000000000004</v>
      </c>
      <c r="T30" s="1">
        <f>(F30*10+G30*6+H30+I30+J30*0.7+K30+L30*0.02+M30+N30*(-0.5)+O30+P30*0.5+Q30*(-1.5)+R30*(-6))/E30</f>
        <v>2.74</v>
      </c>
      <c r="U30" s="1">
        <f>(H30+I30+J30*0.7+K30+L30*0.02+M30+N30*(-0.5)+O30+P30*0.5+Q30*(-1.5))/5</f>
        <v>0.54800000000000004</v>
      </c>
      <c r="V30" s="1">
        <f>(H30+I30+J30*0.7+K30+L30*0.02+M30+N30*(-0.5)+O30+P30*0.5+Q30*(-1.5))/E30</f>
        <v>2.74</v>
      </c>
      <c r="W30" s="1">
        <f>S30-U30</f>
        <v>0</v>
      </c>
      <c r="X30" s="1">
        <f>T30-V30</f>
        <v>0</v>
      </c>
      <c r="Y30" s="1">
        <f>4/19</f>
        <v>0.21052631578947367</v>
      </c>
      <c r="Z30" s="1">
        <f>S30+(Y30-0.5)*10</f>
        <v>-2.3467368421052632</v>
      </c>
      <c r="AA30" s="1">
        <f>Z30/(D30/1000)</f>
        <v>-0.65187134502923982</v>
      </c>
      <c r="AB30" s="1">
        <f>U30+(Y30-0.5)*10</f>
        <v>-2.3467368421052632</v>
      </c>
      <c r="AC30" s="1">
        <f>AB30/(D30/1000)</f>
        <v>-0.65187134502923982</v>
      </c>
      <c r="AD30" s="1">
        <f>T30+(Y30-0.5)*10</f>
        <v>-0.15473684210526306</v>
      </c>
      <c r="AE30" s="1">
        <f>AD30/(D30/1000)</f>
        <v>-4.2982456140350851E-2</v>
      </c>
      <c r="AF30" s="1">
        <f>V30+(Y30-0.5)*10</f>
        <v>-0.15473684210526306</v>
      </c>
      <c r="AG30" s="1">
        <f>AF30/(D30/1000)</f>
        <v>-4.2982456140350851E-2</v>
      </c>
    </row>
    <row r="31" spans="1:34" x14ac:dyDescent="0.2">
      <c r="A31" t="s">
        <v>19</v>
      </c>
      <c r="B31" t="s">
        <v>37</v>
      </c>
      <c r="C31" t="s">
        <v>75</v>
      </c>
      <c r="D31">
        <v>3200</v>
      </c>
      <c r="E31" s="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151</v>
      </c>
      <c r="M31">
        <v>1</v>
      </c>
      <c r="N31">
        <v>3</v>
      </c>
      <c r="O31">
        <v>2</v>
      </c>
      <c r="P31">
        <v>5</v>
      </c>
      <c r="Q31">
        <v>1</v>
      </c>
      <c r="R31">
        <v>0</v>
      </c>
      <c r="S31" s="1">
        <f>(F31*10+G31*6+H31+I31+J31*0.7+K31+L31*0.02+M31+N31*(-0.5)+O31+P31*0.5+Q31*(-1.5)+R31*(-6))/5</f>
        <v>1.1039999999999999</v>
      </c>
      <c r="T31" s="1">
        <f>(F31*10+G31*6+H31+I31+J31*0.7+K31+L31*0.02+M31+N31*(-0.5)+O31+P31*0.5+Q31*(-1.5)+R31*(-6))/E31</f>
        <v>1.38</v>
      </c>
      <c r="U31" s="1">
        <f>(H31+I31+J31*0.7+K31+L31*0.02+M31+N31*(-0.5)+O31+P31*0.5+Q31*(-1.5))/5</f>
        <v>1.1039999999999999</v>
      </c>
      <c r="V31" s="1">
        <f>(H31+I31+J31*0.7+K31+L31*0.02+M31+N31*(-0.5)+O31+P31*0.5+Q31*(-1.5))/E31</f>
        <v>1.38</v>
      </c>
      <c r="W31" s="1">
        <f>S31-U31</f>
        <v>0</v>
      </c>
      <c r="X31" s="1">
        <f>T31-V31</f>
        <v>0</v>
      </c>
      <c r="Y31" s="1">
        <f>11/20</f>
        <v>0.55000000000000004</v>
      </c>
      <c r="Z31" s="1">
        <f>S31+(Y31-0.5)*10</f>
        <v>1.6040000000000003</v>
      </c>
      <c r="AA31" s="1">
        <f>Z31/(D31/1000)</f>
        <v>0.50125000000000008</v>
      </c>
      <c r="AB31" s="1">
        <f>U31+(Y31-0.5)*10</f>
        <v>1.6040000000000003</v>
      </c>
      <c r="AC31" s="1">
        <f>AB31/(D31/1000)</f>
        <v>0.50125000000000008</v>
      </c>
      <c r="AD31" s="1">
        <f>T31+(Y31-0.5)*10</f>
        <v>1.8800000000000003</v>
      </c>
      <c r="AE31" s="1">
        <f>AD31/(D31/1000)</f>
        <v>0.58750000000000002</v>
      </c>
      <c r="AF31" s="1">
        <f>V31+(Y31-0.5)*10</f>
        <v>1.8800000000000003</v>
      </c>
      <c r="AG31" s="1">
        <f>AF31/(D31/1000)</f>
        <v>0.58750000000000002</v>
      </c>
      <c r="AH31" t="s">
        <v>80</v>
      </c>
    </row>
    <row r="32" spans="1:34" x14ac:dyDescent="0.2">
      <c r="A32" t="s">
        <v>16</v>
      </c>
      <c r="B32" t="s">
        <v>37</v>
      </c>
      <c r="C32" t="s">
        <v>79</v>
      </c>
      <c r="D32">
        <v>6800</v>
      </c>
      <c r="E32" s="1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167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 s="1">
        <f>(F32*10+G32*6+H32+I32+J32*0.7+K32+L32*0.02+M32+N32*(-0.5)+O32+P32*0.5+Q32*(-1.5)+R32*(-6))/5</f>
        <v>0.66799999999999993</v>
      </c>
      <c r="T32" s="1">
        <f>(F32*10+G32*6+H32+I32+J32*0.7+K32+L32*0.02+M32+N32*(-0.5)+O32+P32*0.5+Q32*(-1.5)+R32*(-6))/E32</f>
        <v>0.66799999999999993</v>
      </c>
      <c r="U32" s="1">
        <f>(H32+I32+J32*0.7+K32+L32*0.02+M32+N32*(-0.5)+O32+P32*0.5+Q32*(-1.5))/5</f>
        <v>0.66799999999999993</v>
      </c>
      <c r="V32" s="1">
        <f>(H32+I32+J32*0.7+K32+L32*0.02+M32+N32*(-0.5)+O32+P32*0.5+Q32*(-1.5))/E32</f>
        <v>0.66799999999999993</v>
      </c>
      <c r="W32" s="1">
        <f>S32-U32</f>
        <v>0</v>
      </c>
      <c r="X32" s="1">
        <f>T32-V32</f>
        <v>0</v>
      </c>
      <c r="Y32" s="1">
        <f>11/20</f>
        <v>0.55000000000000004</v>
      </c>
      <c r="Z32" s="1">
        <f>S32+(Y32-0.5)*10</f>
        <v>1.1680000000000004</v>
      </c>
      <c r="AA32" s="1">
        <f>Z32/(D32/1000)</f>
        <v>0.17176470588235301</v>
      </c>
      <c r="AB32" s="1">
        <f>U32+(Y32-0.5)*10</f>
        <v>1.1680000000000004</v>
      </c>
      <c r="AC32" s="1">
        <f>AB32/(D32/1000)</f>
        <v>0.17176470588235301</v>
      </c>
      <c r="AD32" s="1">
        <f>T32+(Y32-0.5)*10</f>
        <v>1.1680000000000004</v>
      </c>
      <c r="AE32" s="1">
        <f>AD32/(D32/1000)</f>
        <v>0.17176470588235301</v>
      </c>
      <c r="AF32" s="1">
        <f>V32+(Y32-0.5)*10</f>
        <v>1.1680000000000004</v>
      </c>
      <c r="AG32" s="1">
        <f>AF32/(D32/1000)</f>
        <v>0.17176470588235301</v>
      </c>
    </row>
    <row r="33" spans="1:34" x14ac:dyDescent="0.2">
      <c r="A33" t="s">
        <v>38</v>
      </c>
      <c r="B33" t="s">
        <v>58</v>
      </c>
      <c r="C33" t="s">
        <v>75</v>
      </c>
      <c r="D33">
        <v>3600</v>
      </c>
      <c r="E33" s="1">
        <v>5</v>
      </c>
      <c r="F33">
        <v>0</v>
      </c>
      <c r="G33">
        <v>0</v>
      </c>
      <c r="H33">
        <v>2</v>
      </c>
      <c r="I33">
        <v>1</v>
      </c>
      <c r="J33">
        <v>0</v>
      </c>
      <c r="K33">
        <v>0</v>
      </c>
      <c r="L33">
        <v>215</v>
      </c>
      <c r="M33">
        <v>1</v>
      </c>
      <c r="N33">
        <v>3</v>
      </c>
      <c r="O33">
        <v>1</v>
      </c>
      <c r="P33">
        <v>7</v>
      </c>
      <c r="Q33">
        <v>1</v>
      </c>
      <c r="R33">
        <v>0</v>
      </c>
      <c r="S33" s="1">
        <f>(F33*10+G33*6+H33+I33+J33*0.7+K33+L33*0.02+M33+N33*(-0.5)+O33+P33*0.5+Q33*(-1.5)+R33*(-6))/5</f>
        <v>1.9600000000000002</v>
      </c>
      <c r="T33" s="1">
        <f>(F33*10+G33*6+H33+I33+J33*0.7+K33+L33*0.02+M33+N33*(-0.5)+O33+P33*0.5+Q33*(-1.5)+R33*(-6))/E33</f>
        <v>1.9600000000000002</v>
      </c>
      <c r="U33" s="1">
        <f>(H33+I33+J33*0.7+K33+L33*0.02+M33+N33*(-0.5)+O33+P33*0.5+Q33*(-1.5))/5</f>
        <v>1.9600000000000002</v>
      </c>
      <c r="V33" s="1">
        <f>(H33+I33+J33*0.7+K33+L33*0.02+M33+N33*(-0.5)+O33+P33*0.5+Q33*(-1.5))/E33</f>
        <v>1.9600000000000002</v>
      </c>
      <c r="W33" s="1">
        <f>S33-U33</f>
        <v>0</v>
      </c>
      <c r="X33" s="1">
        <f>T33-V33</f>
        <v>0</v>
      </c>
      <c r="Y33" s="1">
        <f>4/19</f>
        <v>0.21052631578947367</v>
      </c>
      <c r="Z33" s="1">
        <f>S33+(Y33-0.5)*10</f>
        <v>-0.93473684210526309</v>
      </c>
      <c r="AA33" s="1">
        <f>Z33/(D33/1000)</f>
        <v>-0.25964912280701752</v>
      </c>
      <c r="AB33" s="1">
        <f>U33+(Y33-0.5)*10</f>
        <v>-0.93473684210526309</v>
      </c>
      <c r="AC33" s="1">
        <f>AB33/(D33/1000)</f>
        <v>-0.25964912280701752</v>
      </c>
      <c r="AD33" s="1">
        <f>T33+(Y33-0.5)*10</f>
        <v>-0.93473684210526309</v>
      </c>
      <c r="AE33" s="1">
        <f>AD33/(D33/1000)</f>
        <v>-0.25964912280701752</v>
      </c>
      <c r="AF33" s="1">
        <f>V33+(Y33-0.5)*10</f>
        <v>-0.93473684210526309</v>
      </c>
      <c r="AG33" s="1">
        <f>AF33/(D33/1000)</f>
        <v>-0.25964912280701752</v>
      </c>
      <c r="AH33" t="s">
        <v>80</v>
      </c>
    </row>
    <row r="34" spans="1:34" x14ac:dyDescent="0.2">
      <c r="A34" t="s">
        <v>40</v>
      </c>
      <c r="B34" t="s">
        <v>58</v>
      </c>
      <c r="C34" t="s">
        <v>77</v>
      </c>
      <c r="D34">
        <v>3400</v>
      </c>
      <c r="E34" s="1">
        <v>4</v>
      </c>
      <c r="F34">
        <v>1</v>
      </c>
      <c r="G34">
        <v>0</v>
      </c>
      <c r="H34">
        <v>2</v>
      </c>
      <c r="I34">
        <v>2</v>
      </c>
      <c r="J34">
        <v>0</v>
      </c>
      <c r="K34">
        <v>1</v>
      </c>
      <c r="L34">
        <v>208</v>
      </c>
      <c r="M34">
        <v>0</v>
      </c>
      <c r="N34">
        <v>5</v>
      </c>
      <c r="O34">
        <v>7</v>
      </c>
      <c r="P34">
        <v>5</v>
      </c>
      <c r="Q34">
        <v>0</v>
      </c>
      <c r="R34">
        <v>0</v>
      </c>
      <c r="S34" s="1">
        <f>(F34*10+G34*6+H34+I34+J34*0.7+K34+L34*0.02+M34+N34*(-0.5)+O34+P34*0.5+Q34*(-1.5)+R34*(-6))/5</f>
        <v>5.2320000000000002</v>
      </c>
      <c r="T34" s="1">
        <f>(F34*10+G34*6+H34+I34+J34*0.7+K34+L34*0.02+M34+N34*(-0.5)+O34+P34*0.5+Q34*(-1.5)+R34*(-6))/E34</f>
        <v>6.54</v>
      </c>
      <c r="U34" s="1">
        <f>(H34+I34+J34*0.7+K34+L34*0.02+M34+N34*(-0.5)+O34+P34*0.5+Q34*(-1.5))/5</f>
        <v>3.2320000000000002</v>
      </c>
      <c r="V34" s="1">
        <f>(H34+I34+J34*0.7+K34+L34*0.02+M34+N34*(-0.5)+O34+P34*0.5+Q34*(-1.5))/E34</f>
        <v>4.04</v>
      </c>
      <c r="W34" s="1">
        <f>S34-U34</f>
        <v>2</v>
      </c>
      <c r="X34" s="1">
        <f>T34-V34</f>
        <v>2.5</v>
      </c>
      <c r="Y34" s="1">
        <f>4/19</f>
        <v>0.21052631578947367</v>
      </c>
      <c r="Z34" s="1">
        <f>S34+(Y34-0.5)*10</f>
        <v>2.3372631578947369</v>
      </c>
      <c r="AA34" s="1">
        <f>Z34/(D34/1000)</f>
        <v>0.68743034055727559</v>
      </c>
      <c r="AB34" s="1">
        <f>U34+(Y34-0.5)*10</f>
        <v>0.33726315789473693</v>
      </c>
      <c r="AC34" s="1">
        <f>AB34/(D34/1000)</f>
        <v>9.9195046439628509E-2</v>
      </c>
      <c r="AD34" s="1">
        <f>T34+(Y34-0.5)*10</f>
        <v>3.6452631578947368</v>
      </c>
      <c r="AE34" s="1">
        <f>AD34/(D34/1000)</f>
        <v>1.0721362229102167</v>
      </c>
      <c r="AF34" s="1">
        <f>V34+(Y34-0.5)*10</f>
        <v>1.1452631578947368</v>
      </c>
      <c r="AG34" s="1">
        <f>AF34/(D34/1000)</f>
        <v>0.33684210526315789</v>
      </c>
      <c r="AH34" t="s">
        <v>80</v>
      </c>
    </row>
    <row r="35" spans="1:34" x14ac:dyDescent="0.2">
      <c r="A35" t="s">
        <v>41</v>
      </c>
      <c r="B35" t="s">
        <v>58</v>
      </c>
      <c r="C35" t="s">
        <v>78</v>
      </c>
      <c r="D35">
        <v>7400</v>
      </c>
      <c r="E35" s="1">
        <v>4.7888888888888888</v>
      </c>
      <c r="F35">
        <v>1</v>
      </c>
      <c r="G35">
        <v>1</v>
      </c>
      <c r="H35">
        <v>7</v>
      </c>
      <c r="I35">
        <v>2</v>
      </c>
      <c r="J35">
        <v>2</v>
      </c>
      <c r="K35">
        <v>6</v>
      </c>
      <c r="L35">
        <v>209</v>
      </c>
      <c r="M35">
        <v>10</v>
      </c>
      <c r="N35">
        <v>7</v>
      </c>
      <c r="O35">
        <v>3</v>
      </c>
      <c r="P35">
        <v>1</v>
      </c>
      <c r="Q35">
        <v>1</v>
      </c>
      <c r="R35">
        <v>0</v>
      </c>
      <c r="S35" s="1">
        <f>(F35*10+G35*6+H35+I35+J35*0.7+K35+L35*0.02+M35+N35*(-0.5)+O35+P35*0.5+Q35*(-1.5)+R35*(-6))/5</f>
        <v>9.016</v>
      </c>
      <c r="T35" s="1">
        <f>(F35*10+G35*6+H35+I35+J35*0.7+K35+L35*0.02+M35+N35*(-0.5)+O35+P35*0.5+Q35*(-1.5)+R35*(-6))/E35</f>
        <v>9.4134570765661252</v>
      </c>
      <c r="U35" s="1">
        <f>(H35+I35+J35*0.7+K35+L35*0.02+M35+N35*(-0.5)+O35+P35*0.5+Q35*(-1.5))/5</f>
        <v>5.8159999999999998</v>
      </c>
      <c r="V35" s="1">
        <f>(H35+I35+J35*0.7+K35+L35*0.02+M35+N35*(-0.5)+O35+P35*0.5+Q35*(-1.5))/E35</f>
        <v>6.0723897911832942</v>
      </c>
      <c r="W35" s="1">
        <f>S35-U35</f>
        <v>3.2</v>
      </c>
      <c r="X35" s="1">
        <f>T35-V35</f>
        <v>3.3410672853828309</v>
      </c>
      <c r="Y35" s="1">
        <f>4/19</f>
        <v>0.21052631578947367</v>
      </c>
      <c r="Z35" s="1">
        <f>S35+(Y35-0.5)*10</f>
        <v>6.1212631578947363</v>
      </c>
      <c r="AA35" s="1">
        <f>Z35/(D35/1000)</f>
        <v>0.82719772403982916</v>
      </c>
      <c r="AB35" s="1">
        <f>U35+(Y35-0.5)*10</f>
        <v>2.9212631578947366</v>
      </c>
      <c r="AC35" s="1">
        <f>AB35/(D35/1000)</f>
        <v>0.39476529160739682</v>
      </c>
      <c r="AD35" s="1">
        <f>T35+(Y35-0.5)*10</f>
        <v>6.5187202344608615</v>
      </c>
      <c r="AE35" s="1">
        <f>AD35/(D35/1000)</f>
        <v>0.88090813979200822</v>
      </c>
      <c r="AF35" s="1">
        <f>V35+(Y35-0.5)*10</f>
        <v>3.177652949078031</v>
      </c>
      <c r="AG35" s="1">
        <f>AF35/(D35/1000)</f>
        <v>0.42941256068622036</v>
      </c>
      <c r="AH35" t="s">
        <v>80</v>
      </c>
    </row>
    <row r="36" spans="1:34" x14ac:dyDescent="0.2">
      <c r="A36" t="s">
        <v>45</v>
      </c>
      <c r="B36" t="s">
        <v>58</v>
      </c>
      <c r="C36" t="s">
        <v>77</v>
      </c>
      <c r="D36">
        <v>4200</v>
      </c>
      <c r="E36" s="1">
        <v>1.3888888888888888</v>
      </c>
      <c r="F36">
        <v>0</v>
      </c>
      <c r="G36">
        <v>1</v>
      </c>
      <c r="H36">
        <v>3</v>
      </c>
      <c r="I36">
        <v>1</v>
      </c>
      <c r="J36">
        <v>5</v>
      </c>
      <c r="K36">
        <v>2</v>
      </c>
      <c r="L36">
        <v>59</v>
      </c>
      <c r="M36">
        <v>4</v>
      </c>
      <c r="N36">
        <v>1</v>
      </c>
      <c r="O36">
        <v>0</v>
      </c>
      <c r="P36">
        <v>1</v>
      </c>
      <c r="Q36">
        <v>0</v>
      </c>
      <c r="R36">
        <v>0</v>
      </c>
      <c r="S36" s="1">
        <f>(F36*10+G36*6+H36+I36+J36*0.7+K36+L36*0.02+M36+N36*(-0.5)+O36+P36*0.5+Q36*(-1.5)+R36*(-6))/5</f>
        <v>4.1360000000000001</v>
      </c>
      <c r="T36" s="1">
        <f>(F36*10+G36*6+H36+I36+J36*0.7+K36+L36*0.02+M36+N36*(-0.5)+O36+P36*0.5+Q36*(-1.5)+R36*(-6))/E36</f>
        <v>14.8896</v>
      </c>
      <c r="U36" s="1">
        <f>(H36+I36+J36*0.7+K36+L36*0.02+M36+N36*(-0.5)+O36+P36*0.5+Q36*(-1.5))/5</f>
        <v>2.9359999999999999</v>
      </c>
      <c r="V36" s="1">
        <f>(H36+I36+J36*0.7+K36+L36*0.02+M36+N36*(-0.5)+O36+P36*0.5+Q36*(-1.5))/E36</f>
        <v>10.569599999999999</v>
      </c>
      <c r="W36" s="1">
        <f>S36-U36</f>
        <v>1.2000000000000002</v>
      </c>
      <c r="X36" s="1">
        <f>T36-V36</f>
        <v>4.32</v>
      </c>
      <c r="Y36" s="1">
        <f>4/19</f>
        <v>0.21052631578947367</v>
      </c>
      <c r="Z36" s="1">
        <f>S36+(Y36-0.5)*10</f>
        <v>1.2412631578947368</v>
      </c>
      <c r="AA36" s="1">
        <f>Z36/(D36/1000)</f>
        <v>0.29553884711779449</v>
      </c>
      <c r="AB36" s="1">
        <f>U36+(Y36-0.5)*10</f>
        <v>4.1263157894736668E-2</v>
      </c>
      <c r="AC36" s="1">
        <f>AB36/(D36/1000)</f>
        <v>9.8245614035087307E-3</v>
      </c>
      <c r="AD36" s="1">
        <f>T36+(Y36-0.5)*10</f>
        <v>11.994863157894736</v>
      </c>
      <c r="AE36" s="1">
        <f>AD36/(D36/1000)</f>
        <v>2.8559197994987464</v>
      </c>
      <c r="AF36" s="1">
        <f>V36+(Y36-0.5)*10</f>
        <v>7.6748631578947357</v>
      </c>
      <c r="AG36" s="1">
        <f>AF36/(D36/1000)</f>
        <v>1.8273483709273179</v>
      </c>
    </row>
    <row r="37" spans="1:34" x14ac:dyDescent="0.2">
      <c r="A37" t="s">
        <v>55</v>
      </c>
      <c r="B37" t="s">
        <v>58</v>
      </c>
      <c r="C37" t="s">
        <v>75</v>
      </c>
      <c r="D37">
        <v>3000</v>
      </c>
      <c r="E37" s="1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</v>
      </c>
      <c r="M37">
        <v>1</v>
      </c>
      <c r="N37">
        <v>1</v>
      </c>
      <c r="O37">
        <v>2</v>
      </c>
      <c r="P37">
        <v>0</v>
      </c>
      <c r="Q37">
        <v>1</v>
      </c>
      <c r="R37">
        <v>0</v>
      </c>
      <c r="S37" s="1">
        <f>(F37*10+G37*6+H37+I37+J37*0.7+K37+L37*0.02+M37+N37*(-0.5)+O37+P37*0.5+Q37*(-1.5)+R37*(-6))/5</f>
        <v>0.32400000000000001</v>
      </c>
      <c r="T37" s="1">
        <f>(F37*10+G37*6+H37+I37+J37*0.7+K37+L37*0.02+M37+N37*(-0.5)+O37+P37*0.5+Q37*(-1.5)+R37*(-6))/E37</f>
        <v>1.62</v>
      </c>
      <c r="U37" s="1">
        <f>(H37+I37+J37*0.7+K37+L37*0.02+M37+N37*(-0.5)+O37+P37*0.5+Q37*(-1.5))/5</f>
        <v>0.32400000000000001</v>
      </c>
      <c r="V37" s="1">
        <f>(H37+I37+J37*0.7+K37+L37*0.02+M37+N37*(-0.5)+O37+P37*0.5+Q37*(-1.5))/E37</f>
        <v>1.62</v>
      </c>
      <c r="W37" s="1">
        <f>S37-U37</f>
        <v>0</v>
      </c>
      <c r="X37" s="1">
        <f>T37-V37</f>
        <v>0</v>
      </c>
      <c r="Y37" s="1">
        <f>4/19</f>
        <v>0.21052631578947367</v>
      </c>
      <c r="Z37" s="1">
        <f>S37+(Y37-0.5)*10</f>
        <v>-2.5707368421052634</v>
      </c>
      <c r="AA37" s="1">
        <f>Z37/(D37/1000)</f>
        <v>-0.85691228070175451</v>
      </c>
      <c r="AB37" s="1">
        <f>U37+(Y37-0.5)*10</f>
        <v>-2.5707368421052634</v>
      </c>
      <c r="AC37" s="1">
        <f>AB37/(D37/1000)</f>
        <v>-0.85691228070175451</v>
      </c>
      <c r="AD37" s="1">
        <f>T37+(Y37-0.5)*10</f>
        <v>-1.2747368421052632</v>
      </c>
      <c r="AE37" s="1">
        <f>AD37/(D37/1000)</f>
        <v>-0.42491228070175441</v>
      </c>
      <c r="AF37" s="1">
        <f>V37+(Y37-0.5)*10</f>
        <v>-1.2747368421052632</v>
      </c>
      <c r="AG37" s="1">
        <f>AF37/(D37/1000)</f>
        <v>-0.42491228070175441</v>
      </c>
      <c r="AH37" t="s">
        <v>80</v>
      </c>
    </row>
    <row r="38" spans="1:34" x14ac:dyDescent="0.2">
      <c r="A38" t="s">
        <v>48</v>
      </c>
      <c r="B38" t="s">
        <v>58</v>
      </c>
      <c r="C38" t="s">
        <v>77</v>
      </c>
      <c r="D38">
        <v>5200</v>
      </c>
      <c r="E38" s="1">
        <v>2.0555555555555554</v>
      </c>
      <c r="F38">
        <v>1</v>
      </c>
      <c r="G38">
        <v>0</v>
      </c>
      <c r="H38">
        <v>3</v>
      </c>
      <c r="I38">
        <v>2</v>
      </c>
      <c r="J38">
        <v>0</v>
      </c>
      <c r="K38">
        <v>3</v>
      </c>
      <c r="L38">
        <v>63</v>
      </c>
      <c r="M38">
        <v>2</v>
      </c>
      <c r="N38">
        <v>3</v>
      </c>
      <c r="O38">
        <v>3</v>
      </c>
      <c r="P38">
        <v>2</v>
      </c>
      <c r="Q38">
        <v>0</v>
      </c>
      <c r="R38">
        <v>0</v>
      </c>
      <c r="S38" s="1">
        <f>(F38*10+G38*6+H38+I38+J38*0.7+K38+L38*0.02+M38+N38*(-0.5)+O38+P38*0.5+Q38*(-1.5)+R38*(-6))/5</f>
        <v>4.7520000000000007</v>
      </c>
      <c r="T38" s="1">
        <f>(F38*10+G38*6+H38+I38+J38*0.7+K38+L38*0.02+M38+N38*(-0.5)+O38+P38*0.5+Q38*(-1.5)+R38*(-6))/E38</f>
        <v>11.558918918918922</v>
      </c>
      <c r="U38" s="1">
        <f>(H38+I38+J38*0.7+K38+L38*0.02+M38+N38*(-0.5)+O38+P38*0.5+Q38*(-1.5))/5</f>
        <v>2.7519999999999998</v>
      </c>
      <c r="V38" s="1">
        <f>(H38+I38+J38*0.7+K38+L38*0.02+M38+N38*(-0.5)+O38+P38*0.5+Q38*(-1.5))/E38</f>
        <v>6.694054054054055</v>
      </c>
      <c r="W38" s="1">
        <f>S38-U38</f>
        <v>2.0000000000000009</v>
      </c>
      <c r="X38" s="1">
        <f>T38-V38</f>
        <v>4.8648648648648667</v>
      </c>
      <c r="Y38" s="1">
        <f>4/19</f>
        <v>0.21052631578947367</v>
      </c>
      <c r="Z38" s="1">
        <f>S38+(Y38-0.5)*10</f>
        <v>1.8572631578947374</v>
      </c>
      <c r="AA38" s="1">
        <f>Z38/(D38/1000)</f>
        <v>0.3571659919028341</v>
      </c>
      <c r="AB38" s="1">
        <f>U38+(Y38-0.5)*10</f>
        <v>-0.1427368421052635</v>
      </c>
      <c r="AC38" s="1">
        <f>AB38/(D38/1000)</f>
        <v>-2.7449392712550671E-2</v>
      </c>
      <c r="AD38" s="1">
        <f>T38+(Y38-0.5)*10</f>
        <v>8.6641820768136579</v>
      </c>
      <c r="AE38" s="1">
        <f>AD38/(D38/1000)</f>
        <v>1.6661888609257034</v>
      </c>
      <c r="AF38" s="1">
        <f>V38+(Y38-0.5)*10</f>
        <v>3.7993172119487917</v>
      </c>
      <c r="AG38" s="1">
        <f>AF38/(D38/1000)</f>
        <v>0.73063792537476757</v>
      </c>
    </row>
    <row r="39" spans="1:34" x14ac:dyDescent="0.2">
      <c r="A39" t="s">
        <v>23</v>
      </c>
      <c r="B39" t="s">
        <v>37</v>
      </c>
      <c r="C39" t="s">
        <v>77</v>
      </c>
      <c r="D39">
        <v>6200</v>
      </c>
      <c r="E39" s="1">
        <v>1.3111111111111111</v>
      </c>
      <c r="F39">
        <v>0</v>
      </c>
      <c r="G39">
        <v>1</v>
      </c>
      <c r="H39">
        <v>1</v>
      </c>
      <c r="I39">
        <v>1</v>
      </c>
      <c r="J39">
        <v>5</v>
      </c>
      <c r="K39">
        <v>1</v>
      </c>
      <c r="L39">
        <v>48</v>
      </c>
      <c r="M39">
        <v>3</v>
      </c>
      <c r="N39">
        <v>3</v>
      </c>
      <c r="O39">
        <v>3</v>
      </c>
      <c r="P39">
        <v>0</v>
      </c>
      <c r="Q39">
        <v>0</v>
      </c>
      <c r="R39">
        <v>0</v>
      </c>
      <c r="S39" s="1">
        <f>(F39*10+G39*6+H39+I39+J39*0.7+K39+L39*0.02+M39+N39*(-0.5)+O39+P39*0.5+Q39*(-1.5)+R39*(-6))/5</f>
        <v>3.5920000000000001</v>
      </c>
      <c r="T39" s="1">
        <f>(F39*10+G39*6+H39+I39+J39*0.7+K39+L39*0.02+M39+N39*(-0.5)+O39+P39*0.5+Q39*(-1.5)+R39*(-6))/E39</f>
        <v>13.698305084745764</v>
      </c>
      <c r="U39" s="1">
        <f>(H39+I39+J39*0.7+K39+L39*0.02+M39+N39*(-0.5)+O39+P39*0.5+Q39*(-1.5))/5</f>
        <v>2.3920000000000003</v>
      </c>
      <c r="V39" s="1">
        <f>(H39+I39+J39*0.7+K39+L39*0.02+M39+N39*(-0.5)+O39+P39*0.5+Q39*(-1.5))/E39</f>
        <v>9.1220338983050855</v>
      </c>
      <c r="W39" s="1">
        <f>S39-U39</f>
        <v>1.1999999999999997</v>
      </c>
      <c r="X39" s="1">
        <f>T39-V39</f>
        <v>4.5762711864406782</v>
      </c>
      <c r="Y39" s="1">
        <f>11/20</f>
        <v>0.55000000000000004</v>
      </c>
      <c r="Z39" s="1">
        <f>S39+(Y39-0.5)*10</f>
        <v>4.0920000000000005</v>
      </c>
      <c r="AA39" s="1">
        <f>Z39/(D39/1000)</f>
        <v>0.66</v>
      </c>
      <c r="AB39" s="1">
        <f>U39+(Y39-0.5)*10</f>
        <v>2.8920000000000008</v>
      </c>
      <c r="AC39" s="1">
        <f>AB39/(D39/1000)</f>
        <v>0.4664516129032259</v>
      </c>
      <c r="AD39" s="1">
        <f>T39+(Y39-0.5)*10</f>
        <v>14.198305084745764</v>
      </c>
      <c r="AE39" s="1">
        <f>AD39/(D39/1000)</f>
        <v>2.2900492072170584</v>
      </c>
      <c r="AF39" s="1">
        <f>V39+(Y39-0.5)*10</f>
        <v>9.6220338983050855</v>
      </c>
      <c r="AG39" s="1">
        <f>AF39/(D39/1000)</f>
        <v>1.5519409513395299</v>
      </c>
    </row>
    <row r="40" spans="1:34" x14ac:dyDescent="0.2">
      <c r="A40" t="s">
        <v>46</v>
      </c>
      <c r="B40" t="s">
        <v>58</v>
      </c>
      <c r="C40" t="s">
        <v>77</v>
      </c>
      <c r="D40">
        <v>7800</v>
      </c>
      <c r="E40" s="1">
        <v>0.23333333333333334</v>
      </c>
      <c r="F40">
        <v>0</v>
      </c>
      <c r="G40">
        <v>1</v>
      </c>
      <c r="H40">
        <v>0</v>
      </c>
      <c r="I40">
        <v>0</v>
      </c>
      <c r="J40">
        <v>4</v>
      </c>
      <c r="K40">
        <v>1</v>
      </c>
      <c r="L40">
        <v>17</v>
      </c>
      <c r="M40">
        <v>1</v>
      </c>
      <c r="N40">
        <v>2</v>
      </c>
      <c r="O40">
        <v>0</v>
      </c>
      <c r="P40">
        <v>0</v>
      </c>
      <c r="Q40">
        <v>1</v>
      </c>
      <c r="R40">
        <v>0</v>
      </c>
      <c r="S40" s="1">
        <f>(F40*10+G40*6+H40+I40+J40*0.7+K40+L40*0.02+M40+N40*(-0.5)+O40+P40*0.5+Q40*(-1.5)+R40*(-6))/5</f>
        <v>1.7280000000000002</v>
      </c>
      <c r="T40" s="1">
        <f>(F40*10+G40*6+H40+I40+J40*0.7+K40+L40*0.02+M40+N40*(-0.5)+O40+P40*0.5+Q40*(-1.5)+R40*(-6))/E40</f>
        <v>37.028571428571432</v>
      </c>
      <c r="U40" s="1">
        <f>(H40+I40+J40*0.7+K40+L40*0.02+M40+N40*(-0.5)+O40+P40*0.5+Q40*(-1.5))/5</f>
        <v>0.52799999999999991</v>
      </c>
      <c r="V40" s="1">
        <f>(H40+I40+J40*0.7+K40+L40*0.02+M40+N40*(-0.5)+O40+P40*0.5+Q40*(-1.5))/E40</f>
        <v>11.314285714285713</v>
      </c>
      <c r="W40" s="1">
        <f>S40-U40</f>
        <v>1.2000000000000002</v>
      </c>
      <c r="X40" s="1">
        <f>T40-V40</f>
        <v>25.714285714285719</v>
      </c>
      <c r="Y40" s="1">
        <f>4/19</f>
        <v>0.21052631578947367</v>
      </c>
      <c r="Z40" s="1">
        <f>S40+(Y40-0.5)*10</f>
        <v>-1.1667368421052631</v>
      </c>
      <c r="AA40" s="1">
        <f>Z40/(D40/1000)</f>
        <v>-0.14958164642375169</v>
      </c>
      <c r="AB40" s="1">
        <f>U40+(Y40-0.5)*10</f>
        <v>-2.3667368421052632</v>
      </c>
      <c r="AC40" s="1">
        <f>AB40/(D40/1000)</f>
        <v>-0.30342780026990557</v>
      </c>
      <c r="AD40" s="1">
        <f>T40+(Y40-0.5)*10</f>
        <v>34.133834586466172</v>
      </c>
      <c r="AE40" s="1">
        <f>AD40/(D40/1000)</f>
        <v>4.3761326392905353</v>
      </c>
      <c r="AF40" s="1">
        <f>V40+(Y40-0.5)*10</f>
        <v>8.4195488721804495</v>
      </c>
      <c r="AG40" s="1">
        <f>AF40/(D40/1000)</f>
        <v>1.0794293425872372</v>
      </c>
    </row>
  </sheetData>
  <sortState xmlns:xlrd2="http://schemas.microsoft.com/office/spreadsheetml/2017/richdata2" ref="A2:AH40">
    <sortCondition ref="A2:A40"/>
  </sortState>
  <conditionalFormatting sqref="S2:S40">
    <cfRule type="colorScale" priority="9">
      <colorScale>
        <cfvo type="min"/>
        <cfvo type="max"/>
        <color rgb="FFFCFCFF"/>
        <color rgb="FF63BE7B"/>
      </colorScale>
    </cfRule>
  </conditionalFormatting>
  <conditionalFormatting sqref="T2:T40">
    <cfRule type="colorScale" priority="10">
      <colorScale>
        <cfvo type="min"/>
        <cfvo type="max"/>
        <color rgb="FFFCFCFF"/>
        <color rgb="FF63BE7B"/>
      </colorScale>
    </cfRule>
  </conditionalFormatting>
  <conditionalFormatting sqref="U2:U40">
    <cfRule type="colorScale" priority="11">
      <colorScale>
        <cfvo type="min"/>
        <cfvo type="max"/>
        <color rgb="FFFCFCFF"/>
        <color rgb="FF63BE7B"/>
      </colorScale>
    </cfRule>
  </conditionalFormatting>
  <conditionalFormatting sqref="V2:V40">
    <cfRule type="colorScale" priority="12">
      <colorScale>
        <cfvo type="min"/>
        <cfvo type="max"/>
        <color rgb="FFFCFCFF"/>
        <color rgb="FF63BE7B"/>
      </colorScale>
    </cfRule>
  </conditionalFormatting>
  <conditionalFormatting sqref="W2:W40">
    <cfRule type="colorScale" priority="13">
      <colorScale>
        <cfvo type="min"/>
        <cfvo type="max"/>
        <color rgb="FFFCFCFF"/>
        <color rgb="FFF8696B"/>
      </colorScale>
    </cfRule>
  </conditionalFormatting>
  <conditionalFormatting sqref="X2:X40">
    <cfRule type="colorScale" priority="14">
      <colorScale>
        <cfvo type="min"/>
        <cfvo type="max"/>
        <color rgb="FFFCFCFF"/>
        <color rgb="FFF8696B"/>
      </colorScale>
    </cfRule>
  </conditionalFormatting>
  <conditionalFormatting sqref="Z2:Z40">
    <cfRule type="colorScale" priority="5">
      <colorScale>
        <cfvo type="min"/>
        <cfvo type="max"/>
        <color rgb="FFFCFCFF"/>
        <color rgb="FF63BE7B"/>
      </colorScale>
    </cfRule>
  </conditionalFormatting>
  <conditionalFormatting sqref="AB2:AB40">
    <cfRule type="colorScale" priority="6">
      <colorScale>
        <cfvo type="min"/>
        <cfvo type="max"/>
        <color rgb="FFFCFCFF"/>
        <color rgb="FF63BE7B"/>
      </colorScale>
    </cfRule>
  </conditionalFormatting>
  <conditionalFormatting sqref="AD2:AD40">
    <cfRule type="colorScale" priority="7">
      <colorScale>
        <cfvo type="min"/>
        <cfvo type="max"/>
        <color rgb="FFFCFCFF"/>
        <color rgb="FF63BE7B"/>
      </colorScale>
    </cfRule>
  </conditionalFormatting>
  <conditionalFormatting sqref="AF2:AF40">
    <cfRule type="colorScale" priority="8">
      <colorScale>
        <cfvo type="min"/>
        <cfvo type="max"/>
        <color rgb="FFFCFCFF"/>
        <color rgb="FF63BE7B"/>
      </colorScale>
    </cfRule>
  </conditionalFormatting>
  <conditionalFormatting sqref="AA2:AA40">
    <cfRule type="colorScale" priority="4">
      <colorScale>
        <cfvo type="min"/>
        <cfvo type="max"/>
        <color rgb="FFFCFCFF"/>
        <color rgb="FF63BE7B"/>
      </colorScale>
    </cfRule>
  </conditionalFormatting>
  <conditionalFormatting sqref="AC2:AC40">
    <cfRule type="colorScale" priority="3">
      <colorScale>
        <cfvo type="min"/>
        <cfvo type="max"/>
        <color rgb="FFFCFCFF"/>
        <color rgb="FF63BE7B"/>
      </colorScale>
    </cfRule>
  </conditionalFormatting>
  <conditionalFormatting sqref="AE2:AE40">
    <cfRule type="colorScale" priority="2">
      <colorScale>
        <cfvo type="min"/>
        <cfvo type="max"/>
        <color rgb="FFFCFCFF"/>
        <color rgb="FF63BE7B"/>
      </colorScale>
    </cfRule>
  </conditionalFormatting>
  <conditionalFormatting sqref="AG2:AG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2020-08-15T02:13:11Z</dcterms:created>
  <dcterms:modified xsi:type="dcterms:W3CDTF">2020-08-17T01:26:26Z</dcterms:modified>
</cp:coreProperties>
</file>