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45226CA9-AAE2-6C44-B08E-C6FA0B086E11}" xr6:coauthVersionLast="45" xr6:coauthVersionMax="45" xr10:uidLastSave="{00000000-0000-0000-0000-000000000000}"/>
  <bookViews>
    <workbookView xWindow="-32080" yWindow="460" windowWidth="32060" windowHeight="18900" xr2:uid="{7EFCD34E-6C6B-484A-BE8E-5559432CCC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1" l="1"/>
  <c r="V21" i="1"/>
  <c r="V19" i="1"/>
  <c r="V18" i="1"/>
  <c r="V16" i="1"/>
  <c r="V15" i="1"/>
  <c r="V14" i="1"/>
  <c r="V13" i="1"/>
  <c r="U12" i="1"/>
  <c r="U9" i="1"/>
  <c r="U8" i="1"/>
  <c r="U7" i="1"/>
  <c r="U6" i="1"/>
  <c r="U5" i="1"/>
  <c r="U3" i="1"/>
  <c r="V43" i="1"/>
  <c r="V42" i="1"/>
  <c r="V40" i="1"/>
  <c r="U39" i="1"/>
  <c r="U38" i="1"/>
  <c r="U37" i="1"/>
  <c r="V35" i="1"/>
  <c r="V34" i="1"/>
  <c r="U34" i="1"/>
  <c r="V33" i="1"/>
  <c r="U33" i="1"/>
  <c r="U32" i="1"/>
  <c r="V30" i="1"/>
  <c r="U30" i="1"/>
  <c r="V29" i="1"/>
  <c r="V28" i="1"/>
  <c r="U28" i="1"/>
  <c r="U27" i="1"/>
  <c r="U26" i="1"/>
  <c r="U25" i="1"/>
</calcChain>
</file>

<file path=xl/sharedStrings.xml><?xml version="1.0" encoding="utf-8"?>
<sst xmlns="http://schemas.openxmlformats.org/spreadsheetml/2006/main" count="169" uniqueCount="73">
  <si>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</si>
  <si>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</si>
  <si>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</si>
  <si>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</si>
  <si>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</si>
  <si>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</si>
  <si>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</si>
  <si>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</si>
  <si>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</si>
  <si>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</si>
  <si>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</si>
  <si>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</si>
  <si>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</si>
  <si>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</si>
  <si>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</si>
  <si>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</si>
  <si>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xG</t>
  </si>
  <si>
    <t>xA</t>
  </si>
  <si>
    <t>Jordan Harvey</t>
  </si>
  <si>
    <t>Mohamed Traore</t>
  </si>
  <si>
    <t>Eddie Segura</t>
  </si>
  <si>
    <t>Dejan Jakovic</t>
  </si>
  <si>
    <t>Latif Blessing</t>
  </si>
  <si>
    <t>Francisco Ginella</t>
  </si>
  <si>
    <t>Diego Rossi</t>
  </si>
  <si>
    <t>Jose Cifuentes</t>
  </si>
  <si>
    <t>Diego Palacios</t>
  </si>
  <si>
    <t>Mohamed El Monir</t>
  </si>
  <si>
    <t>Mark-Anthony Kaye</t>
  </si>
  <si>
    <t>Daniel Musovski</t>
  </si>
  <si>
    <t>Brian Rodriguez</t>
  </si>
  <si>
    <t>Bryce Duke</t>
  </si>
  <si>
    <t>Christian Torres</t>
  </si>
  <si>
    <t>Eduard Atuesta</t>
  </si>
  <si>
    <t>Pablo Sisniega</t>
  </si>
  <si>
    <t>Andy Najar</t>
  </si>
  <si>
    <t>Adrien Perez</t>
  </si>
  <si>
    <t>Tristan Blackmon</t>
  </si>
  <si>
    <t>Bradley Wright-Phillips</t>
  </si>
  <si>
    <t>Player</t>
  </si>
  <si>
    <t>Team</t>
  </si>
  <si>
    <t>LAFC</t>
  </si>
  <si>
    <t>Start_Mins</t>
  </si>
  <si>
    <t>Sub_Mins</t>
  </si>
  <si>
    <t>Starting</t>
  </si>
  <si>
    <t>Ranko Veselinovic</t>
  </si>
  <si>
    <t>Cristian Gutierrez</t>
  </si>
  <si>
    <t>Manuel Milinkovic</t>
  </si>
  <si>
    <t>Lucas Cavallini</t>
  </si>
  <si>
    <t>Cristian Dajome</t>
  </si>
  <si>
    <t>Fredy Montero</t>
  </si>
  <si>
    <t>Derek Cornelius</t>
  </si>
  <si>
    <t>Theo Bair</t>
  </si>
  <si>
    <t>Andy Rose</t>
  </si>
  <si>
    <t>Leonard Owusu</t>
  </si>
  <si>
    <t>Erik Godoy</t>
  </si>
  <si>
    <t>Ryan Raposo</t>
  </si>
  <si>
    <t>Janio Bikel</t>
  </si>
  <si>
    <t>Jake Nerwinski</t>
  </si>
  <si>
    <t>Yordy Reyna</t>
  </si>
  <si>
    <t>Russell Teibart</t>
  </si>
  <si>
    <t>Patrick Metcalfe</t>
  </si>
  <si>
    <t>Thomas Hasal</t>
  </si>
  <si>
    <t>Ali Adnan Kadhim</t>
  </si>
  <si>
    <t>Michael Baldisimo</t>
  </si>
  <si>
    <t>Tosaint Ricketts</t>
  </si>
  <si>
    <t>VAN</t>
  </si>
  <si>
    <t>F</t>
  </si>
  <si>
    <t>D</t>
  </si>
  <si>
    <t>M</t>
  </si>
  <si>
    <t>M/F</t>
  </si>
  <si>
    <t>GK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</si>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</sst>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753F-CD99-0049-A15A-EC0C1D2E876C}">
  <dimension ref="A1:W43"/>
  <sheetViews>
    <sheetView tabSelected="1" workbookViewId="0">
      <selection activeCell="X8" sqref="X8"/>
    </sheetView>
  </sheetViews>
  <sheetFormatPr baseColWidth="10" defaultRowHeight="16" x14ac:dyDescent="0.2"/>
  <cols>
    <col min="1" max="1" width="20.1640625" bestFit="1" customWidth="1"/>
  </cols>
  <sheetData>
    <row r="1" spans="1:23" x14ac:dyDescent="0.2">
      <c r="A1" t="s">
        <v>39</v>
      </c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42</v>
      </c>
      <c r="V1" t="s">
        <v>43</v>
      </c>
      <c r="W1" t="s">
        <v>44</v>
      </c>
    </row>
    <row r="2" spans="1:23" x14ac:dyDescent="0.2">
      <c r="A2" t="s">
        <v>34</v>
      </c>
      <c r="B2" t="s">
        <v>41</v>
      </c>
      <c r="C2" t="s">
        <v>71</v>
      </c>
      <c r="D2">
        <v>7600</v>
      </c>
      <c r="E2">
        <v>450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90</v>
      </c>
    </row>
    <row r="3" spans="1:23" x14ac:dyDescent="0.2">
      <c r="A3" t="s">
        <v>24</v>
      </c>
      <c r="B3" t="s">
        <v>41</v>
      </c>
      <c r="C3" t="s">
        <v>70</v>
      </c>
      <c r="D3">
        <v>12800</v>
      </c>
      <c r="E3">
        <v>436</v>
      </c>
      <c r="F3">
        <v>3</v>
      </c>
      <c r="G3">
        <v>0</v>
      </c>
      <c r="H3">
        <v>15</v>
      </c>
      <c r="I3">
        <v>8</v>
      </c>
      <c r="J3">
        <v>8</v>
      </c>
      <c r="K3">
        <v>6</v>
      </c>
      <c r="L3">
        <v>119</v>
      </c>
      <c r="M3">
        <v>2</v>
      </c>
      <c r="N3">
        <v>1</v>
      </c>
      <c r="O3">
        <v>1</v>
      </c>
      <c r="P3">
        <v>1</v>
      </c>
      <c r="Q3">
        <v>0</v>
      </c>
      <c r="R3">
        <v>0</v>
      </c>
      <c r="S3">
        <v>1.9000000000000001</v>
      </c>
      <c r="T3">
        <v>0.9</v>
      </c>
      <c r="U3">
        <f>(80+90+90+90+86)/5</f>
        <v>87.2</v>
      </c>
      <c r="W3" t="s">
        <v>72</v>
      </c>
    </row>
    <row r="4" spans="1:23" x14ac:dyDescent="0.2">
      <c r="A4" t="s">
        <v>22</v>
      </c>
      <c r="B4" t="s">
        <v>41</v>
      </c>
      <c r="C4" t="s">
        <v>68</v>
      </c>
      <c r="D4">
        <v>6200</v>
      </c>
      <c r="E4">
        <v>405</v>
      </c>
      <c r="F4">
        <v>0</v>
      </c>
      <c r="G4">
        <v>0</v>
      </c>
      <c r="H4">
        <v>3</v>
      </c>
      <c r="I4">
        <v>1</v>
      </c>
      <c r="J4">
        <v>1</v>
      </c>
      <c r="K4">
        <v>2</v>
      </c>
      <c r="L4">
        <v>201</v>
      </c>
      <c r="M4">
        <v>17</v>
      </c>
      <c r="N4">
        <v>13</v>
      </c>
      <c r="O4">
        <v>6</v>
      </c>
      <c r="P4">
        <v>6</v>
      </c>
      <c r="Q4">
        <v>1</v>
      </c>
      <c r="R4">
        <v>0</v>
      </c>
      <c r="S4">
        <v>0.2</v>
      </c>
      <c r="T4">
        <v>0.1</v>
      </c>
      <c r="U4">
        <v>90</v>
      </c>
      <c r="V4">
        <v>45</v>
      </c>
      <c r="W4" t="s">
        <v>72</v>
      </c>
    </row>
    <row r="5" spans="1:23" x14ac:dyDescent="0.2">
      <c r="A5" t="s">
        <v>20</v>
      </c>
      <c r="B5" t="s">
        <v>41</v>
      </c>
      <c r="C5" t="s">
        <v>68</v>
      </c>
      <c r="D5">
        <v>4800</v>
      </c>
      <c r="E5">
        <v>384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258</v>
      </c>
      <c r="M5">
        <v>2</v>
      </c>
      <c r="N5">
        <v>5</v>
      </c>
      <c r="O5">
        <v>4</v>
      </c>
      <c r="P5">
        <v>8</v>
      </c>
      <c r="Q5">
        <v>0</v>
      </c>
      <c r="R5">
        <v>0</v>
      </c>
      <c r="S5">
        <v>0.1</v>
      </c>
      <c r="T5">
        <v>0</v>
      </c>
      <c r="U5">
        <f>(90+69+90+90)/4</f>
        <v>84.75</v>
      </c>
      <c r="V5">
        <v>45</v>
      </c>
      <c r="W5" t="s">
        <v>72</v>
      </c>
    </row>
    <row r="6" spans="1:23" x14ac:dyDescent="0.2">
      <c r="A6" t="s">
        <v>30</v>
      </c>
      <c r="B6" t="s">
        <v>41</v>
      </c>
      <c r="C6" t="s">
        <v>70</v>
      </c>
      <c r="D6">
        <v>11600</v>
      </c>
      <c r="E6">
        <v>371</v>
      </c>
      <c r="F6">
        <v>0</v>
      </c>
      <c r="G6">
        <v>2</v>
      </c>
      <c r="H6">
        <v>14</v>
      </c>
      <c r="I6">
        <v>5</v>
      </c>
      <c r="J6">
        <v>32</v>
      </c>
      <c r="K6">
        <v>15</v>
      </c>
      <c r="L6">
        <v>85</v>
      </c>
      <c r="M6">
        <v>5</v>
      </c>
      <c r="N6">
        <v>3</v>
      </c>
      <c r="O6">
        <v>1</v>
      </c>
      <c r="P6">
        <v>3</v>
      </c>
      <c r="Q6">
        <v>0</v>
      </c>
      <c r="R6">
        <v>0</v>
      </c>
      <c r="S6">
        <v>0.79999999999999993</v>
      </c>
      <c r="T6" s="1">
        <v>2.5</v>
      </c>
      <c r="U6">
        <f>(71+63+90+79+68)/5</f>
        <v>74.2</v>
      </c>
      <c r="W6" t="s">
        <v>72</v>
      </c>
    </row>
    <row r="7" spans="1:23" x14ac:dyDescent="0.2">
      <c r="A7" t="s">
        <v>23</v>
      </c>
      <c r="B7" t="s">
        <v>41</v>
      </c>
      <c r="C7" t="s">
        <v>69</v>
      </c>
      <c r="D7">
        <v>3800</v>
      </c>
      <c r="E7">
        <v>369</v>
      </c>
      <c r="F7">
        <v>0</v>
      </c>
      <c r="G7">
        <v>1</v>
      </c>
      <c r="H7">
        <v>3</v>
      </c>
      <c r="I7">
        <v>1</v>
      </c>
      <c r="J7">
        <v>5</v>
      </c>
      <c r="K7">
        <v>5</v>
      </c>
      <c r="L7">
        <v>196</v>
      </c>
      <c r="M7">
        <v>3</v>
      </c>
      <c r="N7">
        <v>1</v>
      </c>
      <c r="O7">
        <v>7</v>
      </c>
      <c r="P7">
        <v>2</v>
      </c>
      <c r="Q7">
        <v>0</v>
      </c>
      <c r="R7">
        <v>0</v>
      </c>
      <c r="S7">
        <v>0.4</v>
      </c>
      <c r="T7">
        <v>0.3</v>
      </c>
      <c r="U7">
        <f>(80+90+90+64+45)/5</f>
        <v>73.8</v>
      </c>
      <c r="W7" t="s">
        <v>72</v>
      </c>
    </row>
    <row r="8" spans="1:23" x14ac:dyDescent="0.2">
      <c r="A8" t="s">
        <v>25</v>
      </c>
      <c r="B8" t="s">
        <v>41</v>
      </c>
      <c r="C8" t="s">
        <v>69</v>
      </c>
      <c r="D8">
        <v>7800</v>
      </c>
      <c r="E8">
        <v>365</v>
      </c>
      <c r="F8">
        <v>1</v>
      </c>
      <c r="G8">
        <v>0</v>
      </c>
      <c r="H8">
        <v>17</v>
      </c>
      <c r="I8">
        <v>6</v>
      </c>
      <c r="J8">
        <v>6</v>
      </c>
      <c r="K8">
        <v>10</v>
      </c>
      <c r="L8">
        <v>177</v>
      </c>
      <c r="M8">
        <v>4</v>
      </c>
      <c r="N8">
        <v>8</v>
      </c>
      <c r="O8">
        <v>8</v>
      </c>
      <c r="P8">
        <v>1</v>
      </c>
      <c r="Q8">
        <v>3</v>
      </c>
      <c r="R8">
        <v>0</v>
      </c>
      <c r="S8">
        <v>0.9</v>
      </c>
      <c r="T8">
        <v>0.89999999999999991</v>
      </c>
      <c r="U8">
        <f>(71+63+73+90+68)/5</f>
        <v>73</v>
      </c>
      <c r="W8" t="s">
        <v>72</v>
      </c>
    </row>
    <row r="9" spans="1:23" x14ac:dyDescent="0.2">
      <c r="A9" t="s">
        <v>26</v>
      </c>
      <c r="B9" t="s">
        <v>41</v>
      </c>
      <c r="C9" t="s">
        <v>68</v>
      </c>
      <c r="D9">
        <v>6000</v>
      </c>
      <c r="E9">
        <v>339</v>
      </c>
      <c r="F9">
        <v>0</v>
      </c>
      <c r="G9">
        <v>0</v>
      </c>
      <c r="H9">
        <v>1</v>
      </c>
      <c r="I9">
        <v>0</v>
      </c>
      <c r="J9">
        <v>14</v>
      </c>
      <c r="K9">
        <v>4</v>
      </c>
      <c r="L9">
        <v>197</v>
      </c>
      <c r="M9">
        <v>4</v>
      </c>
      <c r="N9">
        <v>7</v>
      </c>
      <c r="O9">
        <v>11</v>
      </c>
      <c r="P9">
        <v>9</v>
      </c>
      <c r="Q9">
        <v>1</v>
      </c>
      <c r="R9">
        <v>0</v>
      </c>
      <c r="S9">
        <v>0</v>
      </c>
      <c r="T9">
        <v>1.2</v>
      </c>
      <c r="U9">
        <f>(90+69+90+90)/4</f>
        <v>84.75</v>
      </c>
      <c r="V9">
        <v>0</v>
      </c>
      <c r="W9" t="s">
        <v>72</v>
      </c>
    </row>
    <row r="10" spans="1:23" x14ac:dyDescent="0.2">
      <c r="A10" t="s">
        <v>28</v>
      </c>
      <c r="B10" t="s">
        <v>41</v>
      </c>
      <c r="C10" t="s">
        <v>69</v>
      </c>
      <c r="D10">
        <v>6400</v>
      </c>
      <c r="E10">
        <v>322</v>
      </c>
      <c r="F10">
        <v>1</v>
      </c>
      <c r="G10">
        <v>2</v>
      </c>
      <c r="H10">
        <v>2</v>
      </c>
      <c r="I10">
        <v>1</v>
      </c>
      <c r="J10">
        <v>1</v>
      </c>
      <c r="K10">
        <v>5</v>
      </c>
      <c r="L10">
        <v>209</v>
      </c>
      <c r="M10">
        <v>2</v>
      </c>
      <c r="N10">
        <v>6</v>
      </c>
      <c r="O10">
        <v>4</v>
      </c>
      <c r="P10">
        <v>3</v>
      </c>
      <c r="Q10">
        <v>0</v>
      </c>
      <c r="R10">
        <v>1</v>
      </c>
      <c r="S10">
        <v>0.8</v>
      </c>
      <c r="T10">
        <v>0.7</v>
      </c>
      <c r="U10">
        <v>90</v>
      </c>
      <c r="V10">
        <v>0</v>
      </c>
      <c r="W10" t="s">
        <v>72</v>
      </c>
    </row>
    <row r="11" spans="1:23" x14ac:dyDescent="0.2">
      <c r="A11" t="s">
        <v>21</v>
      </c>
      <c r="B11" t="s">
        <v>41</v>
      </c>
      <c r="C11" t="s">
        <v>68</v>
      </c>
      <c r="D11">
        <v>3400</v>
      </c>
      <c r="E11">
        <v>303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177</v>
      </c>
      <c r="M11">
        <v>1</v>
      </c>
      <c r="N11">
        <v>1</v>
      </c>
      <c r="O11">
        <v>6</v>
      </c>
      <c r="P11">
        <v>7</v>
      </c>
      <c r="Q11">
        <v>0</v>
      </c>
      <c r="R11">
        <v>0</v>
      </c>
      <c r="S11">
        <v>0</v>
      </c>
      <c r="T11">
        <v>0.1</v>
      </c>
      <c r="U11">
        <v>90</v>
      </c>
      <c r="V11">
        <v>33</v>
      </c>
      <c r="W11" t="s">
        <v>72</v>
      </c>
    </row>
    <row r="12" spans="1:23" x14ac:dyDescent="0.2">
      <c r="A12" t="s">
        <v>38</v>
      </c>
      <c r="B12" t="s">
        <v>41</v>
      </c>
      <c r="C12" t="s">
        <v>67</v>
      </c>
      <c r="D12">
        <v>10200</v>
      </c>
      <c r="E12">
        <v>257</v>
      </c>
      <c r="F12">
        <v>2</v>
      </c>
      <c r="G12">
        <v>1</v>
      </c>
      <c r="H12">
        <v>14</v>
      </c>
      <c r="I12">
        <v>6</v>
      </c>
      <c r="J12">
        <v>0</v>
      </c>
      <c r="K12">
        <v>0</v>
      </c>
      <c r="L12">
        <v>44</v>
      </c>
      <c r="M12">
        <v>3</v>
      </c>
      <c r="N12">
        <v>4</v>
      </c>
      <c r="O12">
        <v>1</v>
      </c>
      <c r="P12">
        <v>2</v>
      </c>
      <c r="Q12">
        <v>0</v>
      </c>
      <c r="R12">
        <v>0</v>
      </c>
      <c r="S12">
        <v>2</v>
      </c>
      <c r="T12">
        <v>0</v>
      </c>
      <c r="U12">
        <f>(59+57+79+45)/4</f>
        <v>60</v>
      </c>
      <c r="V12">
        <v>27</v>
      </c>
      <c r="W12" t="s">
        <v>72</v>
      </c>
    </row>
    <row r="13" spans="1:23" x14ac:dyDescent="0.2">
      <c r="A13" t="s">
        <v>37</v>
      </c>
      <c r="B13" t="s">
        <v>41</v>
      </c>
      <c r="C13" t="s">
        <v>68</v>
      </c>
      <c r="D13">
        <v>3200</v>
      </c>
      <c r="E13">
        <v>225</v>
      </c>
      <c r="F13">
        <v>0</v>
      </c>
      <c r="G13">
        <v>0</v>
      </c>
      <c r="H13">
        <v>1</v>
      </c>
      <c r="I13">
        <v>0</v>
      </c>
      <c r="J13">
        <v>2</v>
      </c>
      <c r="K13">
        <v>2</v>
      </c>
      <c r="L13">
        <v>112</v>
      </c>
      <c r="M13">
        <v>1</v>
      </c>
      <c r="N13">
        <v>3</v>
      </c>
      <c r="O13">
        <v>4</v>
      </c>
      <c r="P13">
        <v>5</v>
      </c>
      <c r="Q13">
        <v>0</v>
      </c>
      <c r="R13">
        <v>0</v>
      </c>
      <c r="S13">
        <v>0.7</v>
      </c>
      <c r="T13">
        <v>0.30000000000000004</v>
      </c>
      <c r="U13">
        <v>90</v>
      </c>
      <c r="V13">
        <f>45/3</f>
        <v>15</v>
      </c>
    </row>
    <row r="14" spans="1:23" x14ac:dyDescent="0.2">
      <c r="A14" t="s">
        <v>35</v>
      </c>
      <c r="B14" t="s">
        <v>41</v>
      </c>
      <c r="C14" t="s">
        <v>69</v>
      </c>
      <c r="D14">
        <v>4600</v>
      </c>
      <c r="E14">
        <v>147</v>
      </c>
      <c r="F14">
        <v>0</v>
      </c>
      <c r="G14">
        <v>1</v>
      </c>
      <c r="H14">
        <v>0</v>
      </c>
      <c r="I14">
        <v>0</v>
      </c>
      <c r="J14">
        <v>8</v>
      </c>
      <c r="K14">
        <v>3</v>
      </c>
      <c r="L14">
        <v>92</v>
      </c>
      <c r="M14">
        <v>1</v>
      </c>
      <c r="N14">
        <v>3</v>
      </c>
      <c r="O14">
        <v>2</v>
      </c>
      <c r="P14">
        <v>5</v>
      </c>
      <c r="Q14">
        <v>1</v>
      </c>
      <c r="R14">
        <v>0</v>
      </c>
      <c r="S14">
        <v>0</v>
      </c>
      <c r="T14">
        <v>0.1</v>
      </c>
      <c r="U14">
        <v>45</v>
      </c>
      <c r="V14">
        <f>(10+21+26+45)/4</f>
        <v>25.5</v>
      </c>
    </row>
    <row r="15" spans="1:23" x14ac:dyDescent="0.2">
      <c r="A15" t="s">
        <v>29</v>
      </c>
      <c r="B15" t="s">
        <v>41</v>
      </c>
      <c r="C15" t="s">
        <v>67</v>
      </c>
      <c r="D15">
        <v>5200</v>
      </c>
      <c r="E15">
        <v>142</v>
      </c>
      <c r="F15">
        <v>2</v>
      </c>
      <c r="G15">
        <v>0</v>
      </c>
      <c r="H15">
        <v>4</v>
      </c>
      <c r="I15">
        <v>3</v>
      </c>
      <c r="J15">
        <v>0</v>
      </c>
      <c r="K15">
        <v>0</v>
      </c>
      <c r="L15">
        <v>25</v>
      </c>
      <c r="M15">
        <v>1</v>
      </c>
      <c r="N15">
        <v>3</v>
      </c>
      <c r="O15">
        <v>1</v>
      </c>
      <c r="P15">
        <v>1</v>
      </c>
      <c r="Q15">
        <v>0</v>
      </c>
      <c r="R15">
        <v>0</v>
      </c>
      <c r="S15">
        <v>0.70000000000000007</v>
      </c>
      <c r="T15">
        <v>0</v>
      </c>
      <c r="U15">
        <v>63</v>
      </c>
      <c r="V15">
        <f>(19+27+11+22)/4</f>
        <v>19.75</v>
      </c>
    </row>
    <row r="16" spans="1:23" x14ac:dyDescent="0.2">
      <c r="A16" t="s">
        <v>36</v>
      </c>
      <c r="B16" t="s">
        <v>41</v>
      </c>
      <c r="C16" t="s">
        <v>67</v>
      </c>
      <c r="D16">
        <v>8800</v>
      </c>
      <c r="E16">
        <v>97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28</v>
      </c>
      <c r="M16">
        <v>1</v>
      </c>
      <c r="N16">
        <v>2</v>
      </c>
      <c r="O16">
        <v>3</v>
      </c>
      <c r="P16">
        <v>0</v>
      </c>
      <c r="Q16">
        <v>0</v>
      </c>
      <c r="R16">
        <v>0</v>
      </c>
      <c r="S16">
        <v>0.5</v>
      </c>
      <c r="T16">
        <v>0</v>
      </c>
      <c r="V16">
        <f>(31+27+17+22)/4</f>
        <v>24.25</v>
      </c>
    </row>
    <row r="17" spans="1:23" x14ac:dyDescent="0.2">
      <c r="A17" t="s">
        <v>18</v>
      </c>
      <c r="B17" t="s">
        <v>41</v>
      </c>
      <c r="C17" t="s">
        <v>68</v>
      </c>
      <c r="D17">
        <v>3200</v>
      </c>
      <c r="E17">
        <v>90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32</v>
      </c>
      <c r="M17">
        <v>1</v>
      </c>
      <c r="N17">
        <v>4</v>
      </c>
      <c r="O17">
        <v>0</v>
      </c>
      <c r="P17">
        <v>3</v>
      </c>
      <c r="Q17">
        <v>1</v>
      </c>
      <c r="R17">
        <v>0</v>
      </c>
      <c r="S17">
        <v>0</v>
      </c>
      <c r="T17">
        <v>0</v>
      </c>
      <c r="U17">
        <v>90</v>
      </c>
      <c r="V17">
        <v>0</v>
      </c>
    </row>
    <row r="18" spans="1:23" x14ac:dyDescent="0.2">
      <c r="A18" t="s">
        <v>31</v>
      </c>
      <c r="B18" t="s">
        <v>41</v>
      </c>
      <c r="C18" t="s">
        <v>69</v>
      </c>
      <c r="D18">
        <v>3200</v>
      </c>
      <c r="E18">
        <v>64</v>
      </c>
      <c r="F18">
        <v>0</v>
      </c>
      <c r="G18">
        <v>0</v>
      </c>
      <c r="H18">
        <v>0</v>
      </c>
      <c r="I18">
        <v>0</v>
      </c>
      <c r="J18">
        <v>5</v>
      </c>
      <c r="K18">
        <v>1</v>
      </c>
      <c r="L18">
        <v>26</v>
      </c>
      <c r="M18">
        <v>2</v>
      </c>
      <c r="N18">
        <v>2</v>
      </c>
      <c r="O18">
        <v>2</v>
      </c>
      <c r="P18">
        <v>3</v>
      </c>
      <c r="Q18">
        <v>0</v>
      </c>
      <c r="R18">
        <v>0</v>
      </c>
      <c r="S18">
        <v>0</v>
      </c>
      <c r="T18">
        <v>0</v>
      </c>
      <c r="U18">
        <v>45</v>
      </c>
      <c r="V18">
        <f>19/4</f>
        <v>4.75</v>
      </c>
    </row>
    <row r="19" spans="1:23" x14ac:dyDescent="0.2">
      <c r="A19" t="s">
        <v>33</v>
      </c>
      <c r="B19" t="s">
        <v>41</v>
      </c>
      <c r="C19" t="s">
        <v>69</v>
      </c>
      <c r="D19">
        <v>5600</v>
      </c>
      <c r="E19">
        <v>56</v>
      </c>
      <c r="F19">
        <v>0</v>
      </c>
      <c r="G19">
        <v>0</v>
      </c>
      <c r="H19">
        <v>2</v>
      </c>
      <c r="I19">
        <v>0</v>
      </c>
      <c r="J19">
        <v>1</v>
      </c>
      <c r="K19">
        <v>0</v>
      </c>
      <c r="L19">
        <v>47</v>
      </c>
      <c r="M19">
        <v>2</v>
      </c>
      <c r="N19">
        <v>1</v>
      </c>
      <c r="O19">
        <v>1</v>
      </c>
      <c r="P19">
        <v>2</v>
      </c>
      <c r="Q19">
        <v>0</v>
      </c>
      <c r="R19">
        <v>0</v>
      </c>
      <c r="S19">
        <v>0.2</v>
      </c>
      <c r="T19">
        <v>0</v>
      </c>
      <c r="V19">
        <f>(11+45)/5</f>
        <v>11.2</v>
      </c>
    </row>
    <row r="20" spans="1:23" x14ac:dyDescent="0.2">
      <c r="A20" t="s">
        <v>19</v>
      </c>
      <c r="B20" t="s">
        <v>41</v>
      </c>
      <c r="C20" t="s">
        <v>68</v>
      </c>
      <c r="D20">
        <v>3200</v>
      </c>
      <c r="E20">
        <v>45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37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45</v>
      </c>
      <c r="V20">
        <v>0</v>
      </c>
    </row>
    <row r="21" spans="1:23" x14ac:dyDescent="0.2">
      <c r="A21" t="s">
        <v>27</v>
      </c>
      <c r="B21" t="s">
        <v>41</v>
      </c>
      <c r="C21" t="s">
        <v>68</v>
      </c>
      <c r="D21">
        <v>5000</v>
      </c>
      <c r="E21">
        <v>21</v>
      </c>
      <c r="F21">
        <v>0</v>
      </c>
      <c r="G21">
        <v>0</v>
      </c>
      <c r="H21">
        <v>0</v>
      </c>
      <c r="I21">
        <v>0</v>
      </c>
      <c r="J21">
        <v>3</v>
      </c>
      <c r="K21">
        <v>1</v>
      </c>
      <c r="L21">
        <v>16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V21">
        <f>21/5</f>
        <v>4.2</v>
      </c>
    </row>
    <row r="22" spans="1:23" x14ac:dyDescent="0.2">
      <c r="A22" t="s">
        <v>32</v>
      </c>
      <c r="B22" t="s">
        <v>41</v>
      </c>
      <c r="C22" t="s">
        <v>67</v>
      </c>
      <c r="D22">
        <v>5400</v>
      </c>
      <c r="E22">
        <v>14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f>14/5</f>
        <v>2.8</v>
      </c>
    </row>
    <row r="23" spans="1:23" x14ac:dyDescent="0.2">
      <c r="A23" t="s">
        <v>51</v>
      </c>
      <c r="B23" t="s">
        <v>66</v>
      </c>
      <c r="C23" t="s">
        <v>68</v>
      </c>
      <c r="D23">
        <v>3000</v>
      </c>
      <c r="E23">
        <v>450</v>
      </c>
      <c r="F23">
        <v>0</v>
      </c>
      <c r="G23">
        <v>0</v>
      </c>
      <c r="H23">
        <v>5</v>
      </c>
      <c r="I23">
        <v>1</v>
      </c>
      <c r="J23">
        <v>0</v>
      </c>
      <c r="K23">
        <v>0</v>
      </c>
      <c r="L23">
        <v>168</v>
      </c>
      <c r="M23">
        <v>6</v>
      </c>
      <c r="N23">
        <v>5</v>
      </c>
      <c r="O23">
        <v>5</v>
      </c>
      <c r="P23">
        <v>5</v>
      </c>
      <c r="Q23">
        <v>1</v>
      </c>
      <c r="R23">
        <v>0</v>
      </c>
      <c r="S23">
        <v>0.30000000000000004</v>
      </c>
      <c r="T23">
        <v>0</v>
      </c>
      <c r="U23">
        <v>90</v>
      </c>
      <c r="W23" t="s">
        <v>72</v>
      </c>
    </row>
    <row r="24" spans="1:23" x14ac:dyDescent="0.2">
      <c r="A24" t="s">
        <v>62</v>
      </c>
      <c r="B24" t="s">
        <v>66</v>
      </c>
      <c r="C24" t="s">
        <v>71</v>
      </c>
      <c r="D24">
        <v>4200</v>
      </c>
      <c r="E24">
        <v>450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131</v>
      </c>
      <c r="M24">
        <v>3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90</v>
      </c>
    </row>
    <row r="25" spans="1:23" x14ac:dyDescent="0.2">
      <c r="A25" t="s">
        <v>60</v>
      </c>
      <c r="B25" t="s">
        <v>66</v>
      </c>
      <c r="C25" t="s">
        <v>69</v>
      </c>
      <c r="D25">
        <v>3000</v>
      </c>
      <c r="E25">
        <v>432</v>
      </c>
      <c r="F25">
        <v>0</v>
      </c>
      <c r="G25">
        <v>0</v>
      </c>
      <c r="H25">
        <v>2</v>
      </c>
      <c r="I25">
        <v>1</v>
      </c>
      <c r="J25">
        <v>1</v>
      </c>
      <c r="K25">
        <v>3</v>
      </c>
      <c r="L25">
        <v>203</v>
      </c>
      <c r="M25">
        <v>4</v>
      </c>
      <c r="N25">
        <v>4</v>
      </c>
      <c r="O25">
        <v>5</v>
      </c>
      <c r="P25">
        <v>2</v>
      </c>
      <c r="Q25">
        <v>0</v>
      </c>
      <c r="R25">
        <v>0</v>
      </c>
      <c r="S25">
        <v>0.4</v>
      </c>
      <c r="T25">
        <v>0</v>
      </c>
      <c r="U25">
        <f>(90+90+90+90+72)/5</f>
        <v>86.4</v>
      </c>
      <c r="W25" t="s">
        <v>72</v>
      </c>
    </row>
    <row r="26" spans="1:23" x14ac:dyDescent="0.2">
      <c r="A26" t="s">
        <v>47</v>
      </c>
      <c r="B26" t="s">
        <v>66</v>
      </c>
      <c r="C26" t="s">
        <v>69</v>
      </c>
      <c r="D26">
        <v>3600</v>
      </c>
      <c r="E26">
        <v>346</v>
      </c>
      <c r="F26">
        <v>1</v>
      </c>
      <c r="G26">
        <v>2</v>
      </c>
      <c r="H26">
        <v>4</v>
      </c>
      <c r="I26">
        <v>2</v>
      </c>
      <c r="J26">
        <v>10</v>
      </c>
      <c r="K26">
        <v>7</v>
      </c>
      <c r="L26">
        <v>95</v>
      </c>
      <c r="M26">
        <v>8</v>
      </c>
      <c r="N26">
        <v>9</v>
      </c>
      <c r="O26">
        <v>5</v>
      </c>
      <c r="P26">
        <v>2</v>
      </c>
      <c r="Q26">
        <v>0</v>
      </c>
      <c r="R26">
        <v>0</v>
      </c>
      <c r="S26">
        <v>0.5</v>
      </c>
      <c r="T26">
        <v>0.4</v>
      </c>
      <c r="U26">
        <f>(75+69+72+72+58)/5</f>
        <v>69.2</v>
      </c>
      <c r="W26" t="s">
        <v>72</v>
      </c>
    </row>
    <row r="27" spans="1:23" x14ac:dyDescent="0.2">
      <c r="A27" t="s">
        <v>63</v>
      </c>
      <c r="B27" t="s">
        <v>66</v>
      </c>
      <c r="C27" t="s">
        <v>68</v>
      </c>
      <c r="D27">
        <v>6800</v>
      </c>
      <c r="E27">
        <v>342</v>
      </c>
      <c r="F27">
        <v>0</v>
      </c>
      <c r="G27">
        <v>1</v>
      </c>
      <c r="H27">
        <v>4</v>
      </c>
      <c r="I27">
        <v>2</v>
      </c>
      <c r="J27">
        <v>16</v>
      </c>
      <c r="K27">
        <v>4</v>
      </c>
      <c r="L27">
        <v>122</v>
      </c>
      <c r="M27">
        <v>5</v>
      </c>
      <c r="N27">
        <v>4</v>
      </c>
      <c r="O27">
        <v>4</v>
      </c>
      <c r="P27">
        <v>4</v>
      </c>
      <c r="Q27">
        <v>2</v>
      </c>
      <c r="R27">
        <v>0</v>
      </c>
      <c r="S27">
        <v>0.1</v>
      </c>
      <c r="T27">
        <v>0.6</v>
      </c>
      <c r="U27">
        <f>(90+90+54+90)/4</f>
        <v>81</v>
      </c>
      <c r="V27">
        <v>18</v>
      </c>
    </row>
    <row r="28" spans="1:23" x14ac:dyDescent="0.2">
      <c r="A28" t="s">
        <v>64</v>
      </c>
      <c r="B28" t="s">
        <v>66</v>
      </c>
      <c r="C28" t="s">
        <v>69</v>
      </c>
      <c r="D28">
        <v>3000</v>
      </c>
      <c r="E28">
        <v>317</v>
      </c>
      <c r="F28">
        <v>1</v>
      </c>
      <c r="G28">
        <v>0</v>
      </c>
      <c r="H28">
        <v>2</v>
      </c>
      <c r="I28">
        <v>1</v>
      </c>
      <c r="J28">
        <v>5</v>
      </c>
      <c r="K28">
        <v>2</v>
      </c>
      <c r="L28">
        <v>178</v>
      </c>
      <c r="M28">
        <v>3</v>
      </c>
      <c r="N28">
        <v>5</v>
      </c>
      <c r="O28">
        <v>5</v>
      </c>
      <c r="P28">
        <v>7</v>
      </c>
      <c r="Q28">
        <v>2</v>
      </c>
      <c r="R28">
        <v>0</v>
      </c>
      <c r="S28">
        <v>0.1</v>
      </c>
      <c r="T28">
        <v>0.1</v>
      </c>
      <c r="U28">
        <f>(61+89+90)/3</f>
        <v>80</v>
      </c>
      <c r="V28">
        <f>(45+32)/2</f>
        <v>38.5</v>
      </c>
    </row>
    <row r="29" spans="1:23" x14ac:dyDescent="0.2">
      <c r="A29" t="s">
        <v>58</v>
      </c>
      <c r="B29" t="s">
        <v>66</v>
      </c>
      <c r="C29" t="s">
        <v>68</v>
      </c>
      <c r="D29">
        <v>4400</v>
      </c>
      <c r="E29">
        <v>306</v>
      </c>
      <c r="F29">
        <v>1</v>
      </c>
      <c r="G29">
        <v>0</v>
      </c>
      <c r="H29">
        <v>2</v>
      </c>
      <c r="I29">
        <v>1</v>
      </c>
      <c r="J29">
        <v>8</v>
      </c>
      <c r="K29">
        <v>1</v>
      </c>
      <c r="L29">
        <v>155</v>
      </c>
      <c r="M29">
        <v>1</v>
      </c>
      <c r="N29">
        <v>4</v>
      </c>
      <c r="O29">
        <v>2</v>
      </c>
      <c r="P29">
        <v>3</v>
      </c>
      <c r="Q29">
        <v>0</v>
      </c>
      <c r="R29">
        <v>0</v>
      </c>
      <c r="S29">
        <v>0.2</v>
      </c>
      <c r="T29">
        <v>0</v>
      </c>
      <c r="U29">
        <v>90</v>
      </c>
      <c r="V29">
        <f>(45+45+36)/3</f>
        <v>42</v>
      </c>
      <c r="W29" t="s">
        <v>72</v>
      </c>
    </row>
    <row r="30" spans="1:23" x14ac:dyDescent="0.2">
      <c r="A30" t="s">
        <v>49</v>
      </c>
      <c r="B30" t="s">
        <v>66</v>
      </c>
      <c r="C30" t="s">
        <v>70</v>
      </c>
      <c r="D30">
        <v>7200</v>
      </c>
      <c r="E30">
        <v>280</v>
      </c>
      <c r="F30">
        <v>1</v>
      </c>
      <c r="G30">
        <v>1</v>
      </c>
      <c r="H30">
        <v>6</v>
      </c>
      <c r="I30">
        <v>2</v>
      </c>
      <c r="J30">
        <v>9</v>
      </c>
      <c r="K30">
        <v>10</v>
      </c>
      <c r="L30">
        <v>98</v>
      </c>
      <c r="M30">
        <v>12</v>
      </c>
      <c r="N30">
        <v>5</v>
      </c>
      <c r="O30">
        <v>7</v>
      </c>
      <c r="P30">
        <v>1</v>
      </c>
      <c r="Q30">
        <v>1</v>
      </c>
      <c r="R30">
        <v>0</v>
      </c>
      <c r="S30">
        <v>0.30000000000000004</v>
      </c>
      <c r="T30">
        <v>1</v>
      </c>
      <c r="U30">
        <f>(65+88+90)/3</f>
        <v>81</v>
      </c>
      <c r="V30">
        <f>37/2</f>
        <v>18.5</v>
      </c>
      <c r="W30" t="s">
        <v>72</v>
      </c>
    </row>
    <row r="31" spans="1:23" x14ac:dyDescent="0.2">
      <c r="A31" t="s">
        <v>53</v>
      </c>
      <c r="B31" t="s">
        <v>66</v>
      </c>
      <c r="C31" t="s">
        <v>69</v>
      </c>
      <c r="D31">
        <v>3000</v>
      </c>
      <c r="E31">
        <v>274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131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90</v>
      </c>
      <c r="V31">
        <v>2</v>
      </c>
    </row>
    <row r="32" spans="1:23" x14ac:dyDescent="0.2">
      <c r="A32" t="s">
        <v>48</v>
      </c>
      <c r="B32" t="s">
        <v>66</v>
      </c>
      <c r="C32" t="s">
        <v>67</v>
      </c>
      <c r="D32">
        <v>6600</v>
      </c>
      <c r="E32">
        <v>267</v>
      </c>
      <c r="F32">
        <v>2</v>
      </c>
      <c r="G32">
        <v>0</v>
      </c>
      <c r="H32">
        <v>9</v>
      </c>
      <c r="I32">
        <v>4</v>
      </c>
      <c r="J32">
        <v>0</v>
      </c>
      <c r="K32">
        <v>2</v>
      </c>
      <c r="L32">
        <v>37</v>
      </c>
      <c r="M32">
        <v>9</v>
      </c>
      <c r="N32">
        <v>7</v>
      </c>
      <c r="O32">
        <v>3</v>
      </c>
      <c r="P32">
        <v>1</v>
      </c>
      <c r="Q32">
        <v>3</v>
      </c>
      <c r="R32">
        <v>0</v>
      </c>
      <c r="S32">
        <v>1.8000000000000003</v>
      </c>
      <c r="T32">
        <v>0.3</v>
      </c>
      <c r="U32">
        <f>(90+89+56)/3</f>
        <v>78.333333333333329</v>
      </c>
      <c r="V32">
        <v>32</v>
      </c>
    </row>
    <row r="33" spans="1:23" x14ac:dyDescent="0.2">
      <c r="A33" t="s">
        <v>54</v>
      </c>
      <c r="B33" t="s">
        <v>66</v>
      </c>
      <c r="C33" t="s">
        <v>69</v>
      </c>
      <c r="D33">
        <v>3000</v>
      </c>
      <c r="E33">
        <v>236</v>
      </c>
      <c r="F33">
        <v>0</v>
      </c>
      <c r="G33">
        <v>1</v>
      </c>
      <c r="H33">
        <v>3</v>
      </c>
      <c r="I33">
        <v>0</v>
      </c>
      <c r="J33">
        <v>0</v>
      </c>
      <c r="K33">
        <v>1</v>
      </c>
      <c r="L33">
        <v>83</v>
      </c>
      <c r="M33">
        <v>3</v>
      </c>
      <c r="N33">
        <v>3</v>
      </c>
      <c r="O33">
        <v>3</v>
      </c>
      <c r="P33">
        <v>1</v>
      </c>
      <c r="Q33">
        <v>0</v>
      </c>
      <c r="R33">
        <v>0</v>
      </c>
      <c r="S33">
        <v>0.2</v>
      </c>
      <c r="T33">
        <v>0.1</v>
      </c>
      <c r="U33">
        <f>(90+54)/2</f>
        <v>72</v>
      </c>
      <c r="V33">
        <f>(45+29+18)/3</f>
        <v>30.666666666666668</v>
      </c>
    </row>
    <row r="34" spans="1:23" x14ac:dyDescent="0.2">
      <c r="A34" t="s">
        <v>45</v>
      </c>
      <c r="B34" t="s">
        <v>66</v>
      </c>
      <c r="C34" t="s">
        <v>68</v>
      </c>
      <c r="D34">
        <v>3000</v>
      </c>
      <c r="E34">
        <v>226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64</v>
      </c>
      <c r="M34">
        <v>1</v>
      </c>
      <c r="N34">
        <v>1</v>
      </c>
      <c r="O34">
        <v>2</v>
      </c>
      <c r="P34">
        <v>0</v>
      </c>
      <c r="Q34">
        <v>1</v>
      </c>
      <c r="R34">
        <v>0</v>
      </c>
      <c r="S34">
        <v>0</v>
      </c>
      <c r="T34">
        <v>0</v>
      </c>
      <c r="U34">
        <f>(45+90+90)/3</f>
        <v>75</v>
      </c>
      <c r="V34" s="2">
        <f>1/2</f>
        <v>0.5</v>
      </c>
      <c r="W34" t="s">
        <v>72</v>
      </c>
    </row>
    <row r="35" spans="1:23" x14ac:dyDescent="0.2">
      <c r="A35" t="s">
        <v>46</v>
      </c>
      <c r="B35" t="s">
        <v>66</v>
      </c>
      <c r="C35" t="s">
        <v>68</v>
      </c>
      <c r="D35">
        <v>3200</v>
      </c>
      <c r="E35">
        <v>216</v>
      </c>
      <c r="F35">
        <v>0</v>
      </c>
      <c r="G35">
        <v>0</v>
      </c>
      <c r="H35">
        <v>0</v>
      </c>
      <c r="I35">
        <v>0</v>
      </c>
      <c r="J35">
        <v>5</v>
      </c>
      <c r="K35">
        <v>3</v>
      </c>
      <c r="L35">
        <v>121</v>
      </c>
      <c r="M35">
        <v>5</v>
      </c>
      <c r="N35">
        <v>1</v>
      </c>
      <c r="O35">
        <v>3</v>
      </c>
      <c r="P35">
        <v>5</v>
      </c>
      <c r="Q35">
        <v>0</v>
      </c>
      <c r="R35">
        <v>0</v>
      </c>
      <c r="S35">
        <v>0</v>
      </c>
      <c r="T35">
        <v>0.7</v>
      </c>
      <c r="U35">
        <v>90</v>
      </c>
      <c r="V35">
        <f>36/3</f>
        <v>12</v>
      </c>
      <c r="W35" t="s">
        <v>72</v>
      </c>
    </row>
    <row r="36" spans="1:23" x14ac:dyDescent="0.2">
      <c r="A36" t="s">
        <v>50</v>
      </c>
      <c r="B36" t="s">
        <v>66</v>
      </c>
      <c r="C36" t="s">
        <v>67</v>
      </c>
      <c r="D36">
        <v>9200</v>
      </c>
      <c r="E36">
        <v>210</v>
      </c>
      <c r="F36">
        <v>2</v>
      </c>
      <c r="G36">
        <v>1</v>
      </c>
      <c r="H36">
        <v>8</v>
      </c>
      <c r="I36">
        <v>4</v>
      </c>
      <c r="J36">
        <v>7</v>
      </c>
      <c r="K36">
        <v>3</v>
      </c>
      <c r="L36">
        <v>63</v>
      </c>
      <c r="M36">
        <v>6</v>
      </c>
      <c r="N36">
        <v>4</v>
      </c>
      <c r="O36">
        <v>2</v>
      </c>
      <c r="P36">
        <v>1</v>
      </c>
      <c r="Q36">
        <v>1</v>
      </c>
      <c r="R36">
        <v>0</v>
      </c>
      <c r="S36">
        <v>2.2999999999999998</v>
      </c>
      <c r="T36">
        <v>0.5</v>
      </c>
      <c r="U36">
        <v>87</v>
      </c>
      <c r="V36">
        <v>36</v>
      </c>
      <c r="W36" t="s">
        <v>72</v>
      </c>
    </row>
    <row r="37" spans="1:23" x14ac:dyDescent="0.2">
      <c r="A37" t="s">
        <v>52</v>
      </c>
      <c r="B37" t="s">
        <v>66</v>
      </c>
      <c r="C37" t="s">
        <v>67</v>
      </c>
      <c r="D37">
        <v>3400</v>
      </c>
      <c r="E37">
        <v>188</v>
      </c>
      <c r="F37">
        <v>1</v>
      </c>
      <c r="G37">
        <v>0</v>
      </c>
      <c r="H37">
        <v>2</v>
      </c>
      <c r="I37">
        <v>1</v>
      </c>
      <c r="J37">
        <v>1</v>
      </c>
      <c r="K37">
        <v>0</v>
      </c>
      <c r="L37">
        <v>30</v>
      </c>
      <c r="M37">
        <v>0</v>
      </c>
      <c r="N37">
        <v>2</v>
      </c>
      <c r="O37">
        <v>4</v>
      </c>
      <c r="P37">
        <v>0</v>
      </c>
      <c r="Q37">
        <v>0</v>
      </c>
      <c r="R37">
        <v>0</v>
      </c>
      <c r="S37">
        <v>0.1</v>
      </c>
      <c r="T37">
        <v>0</v>
      </c>
      <c r="U37">
        <f>(73+54+61)/3</f>
        <v>62.666666666666664</v>
      </c>
      <c r="V37">
        <v>0</v>
      </c>
      <c r="W37" t="s">
        <v>72</v>
      </c>
    </row>
    <row r="38" spans="1:23" x14ac:dyDescent="0.2">
      <c r="A38" t="s">
        <v>57</v>
      </c>
      <c r="B38" t="s">
        <v>66</v>
      </c>
      <c r="C38" t="s">
        <v>69</v>
      </c>
      <c r="D38">
        <v>3000</v>
      </c>
      <c r="E38">
        <v>103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41</v>
      </c>
      <c r="M38">
        <v>1</v>
      </c>
      <c r="N38">
        <v>1</v>
      </c>
      <c r="O38">
        <v>2</v>
      </c>
      <c r="P38">
        <v>0</v>
      </c>
      <c r="Q38">
        <v>1</v>
      </c>
      <c r="R38">
        <v>0</v>
      </c>
      <c r="S38">
        <v>0</v>
      </c>
      <c r="T38">
        <v>0</v>
      </c>
      <c r="U38">
        <f>(45+58)/2</f>
        <v>51.5</v>
      </c>
      <c r="V38">
        <v>0</v>
      </c>
      <c r="W38" t="s">
        <v>72</v>
      </c>
    </row>
    <row r="39" spans="1:23" x14ac:dyDescent="0.2">
      <c r="A39" t="s">
        <v>55</v>
      </c>
      <c r="B39" t="s">
        <v>66</v>
      </c>
      <c r="C39" t="s">
        <v>68</v>
      </c>
      <c r="D39">
        <v>3000</v>
      </c>
      <c r="E39">
        <v>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36</v>
      </c>
      <c r="M39">
        <v>2</v>
      </c>
      <c r="N39">
        <v>1</v>
      </c>
      <c r="O39">
        <v>0</v>
      </c>
      <c r="P39">
        <v>4</v>
      </c>
      <c r="Q39">
        <v>0</v>
      </c>
      <c r="R39">
        <v>0</v>
      </c>
      <c r="S39">
        <v>0</v>
      </c>
      <c r="T39">
        <v>0</v>
      </c>
      <c r="U39">
        <f>(45+54)/2</f>
        <v>49.5</v>
      </c>
      <c r="V39">
        <v>0</v>
      </c>
    </row>
    <row r="40" spans="1:23" x14ac:dyDescent="0.2">
      <c r="A40" t="s">
        <v>56</v>
      </c>
      <c r="B40" t="s">
        <v>66</v>
      </c>
      <c r="C40" t="s">
        <v>69</v>
      </c>
      <c r="D40">
        <v>3000</v>
      </c>
      <c r="E40">
        <v>50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17</v>
      </c>
      <c r="M40">
        <v>3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0.3</v>
      </c>
      <c r="V40">
        <f>(29+21)/5</f>
        <v>10</v>
      </c>
    </row>
    <row r="41" spans="1:23" x14ac:dyDescent="0.2">
      <c r="A41" t="s">
        <v>61</v>
      </c>
      <c r="B41" t="s">
        <v>66</v>
      </c>
      <c r="C41" t="s">
        <v>69</v>
      </c>
      <c r="D41">
        <v>3000</v>
      </c>
      <c r="E41">
        <v>45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19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0.1</v>
      </c>
      <c r="U41">
        <v>45</v>
      </c>
      <c r="V41">
        <v>0</v>
      </c>
    </row>
    <row r="42" spans="1:23" x14ac:dyDescent="0.2">
      <c r="A42" t="s">
        <v>59</v>
      </c>
      <c r="B42" t="s">
        <v>66</v>
      </c>
      <c r="C42" t="s">
        <v>70</v>
      </c>
      <c r="D42">
        <v>7000</v>
      </c>
      <c r="E42">
        <v>45</v>
      </c>
      <c r="F42">
        <v>0</v>
      </c>
      <c r="G42">
        <v>0</v>
      </c>
      <c r="H42">
        <v>2</v>
      </c>
      <c r="I42">
        <v>0</v>
      </c>
      <c r="J42">
        <v>1</v>
      </c>
      <c r="K42">
        <v>2</v>
      </c>
      <c r="L42">
        <v>33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0.3</v>
      </c>
      <c r="T42">
        <v>0</v>
      </c>
      <c r="V42">
        <f>(25+18+2)/5</f>
        <v>9</v>
      </c>
    </row>
    <row r="43" spans="1:23" x14ac:dyDescent="0.2">
      <c r="A43" t="s">
        <v>65</v>
      </c>
      <c r="B43" t="s">
        <v>66</v>
      </c>
      <c r="C43" t="s">
        <v>67</v>
      </c>
      <c r="D43">
        <v>5800</v>
      </c>
      <c r="E43">
        <v>34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V43">
        <f>(15+17+2)/5</f>
        <v>6.8</v>
      </c>
    </row>
  </sheetData>
  <sortState xmlns:xlrd2="http://schemas.microsoft.com/office/spreadsheetml/2017/richdata2" ref="A2:W43">
    <sortCondition ref="B2:B43"/>
    <sortCondition descending="1" ref="E2:E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2020-09-23T16:59:28Z</dcterms:created>
  <dcterms:modified xsi:type="dcterms:W3CDTF">2020-09-23T17:25:15Z</dcterms:modified>
</cp:coreProperties>
</file>