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703591B7-473F-3C4B-A893-56CE57F7A2BF}" xr6:coauthVersionLast="45" xr6:coauthVersionMax="45" xr10:uidLastSave="{00000000-0000-0000-0000-000000000000}"/>
  <bookViews>
    <workbookView xWindow="-28080" yWindow="460" windowWidth="28080" windowHeight="19720" xr2:uid="{C2209A29-2A1E-9749-84D9-6489A038AA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6" i="1" l="1"/>
  <c r="V42" i="1"/>
  <c r="V38" i="1"/>
  <c r="V37" i="1"/>
  <c r="U37" i="1"/>
  <c r="V36" i="1"/>
  <c r="U35" i="1"/>
  <c r="V34" i="1"/>
  <c r="U34" i="1"/>
  <c r="V33" i="1"/>
  <c r="U33" i="1"/>
  <c r="V32" i="1"/>
  <c r="U32" i="1"/>
  <c r="U31" i="1"/>
  <c r="V30" i="1"/>
  <c r="U30" i="1"/>
  <c r="V29" i="1"/>
  <c r="U29" i="1"/>
  <c r="U28" i="1"/>
  <c r="U25" i="1"/>
  <c r="U24" i="1"/>
  <c r="V22" i="1"/>
  <c r="V21" i="1"/>
  <c r="V20" i="1"/>
  <c r="V17" i="1"/>
  <c r="V15" i="1"/>
  <c r="U15" i="1"/>
  <c r="V14" i="1"/>
  <c r="U13" i="1"/>
  <c r="V16" i="1"/>
  <c r="V12" i="1"/>
  <c r="U12" i="1"/>
  <c r="U11" i="1"/>
  <c r="V10" i="1"/>
  <c r="U10" i="1"/>
  <c r="V9" i="1"/>
  <c r="U8" i="1"/>
  <c r="U7" i="1"/>
  <c r="U4" i="1"/>
  <c r="U3" i="1"/>
</calcChain>
</file>

<file path=xl/sharedStrings.xml><?xml version="1.0" encoding="utf-8"?>
<sst xmlns="http://schemas.openxmlformats.org/spreadsheetml/2006/main" count="204" uniqueCount="75">
  <si>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</si>
  <si>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</si>
  <si>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</si>
  <si>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</si>
  <si>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</si>
  <si>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</si>
  <si>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</si>
  <si>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</si>
  <si>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</si>
  <si>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</si>
  <si>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</si>
  <si>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</si>
  <si>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</si>
  <si>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</si>
  <si>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</si>
  <si>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</si>
  <si>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xG</t>
  </si>
  <si>
    <t>xA</t>
  </si>
  <si>
    <t>Oswaldo Alanis</t>
  </si>
  <si>
    <t>She Salinas</t>
  </si>
  <si>
    <t>Chris Wondolowski</t>
  </si>
  <si>
    <t>Danny Hoesen</t>
  </si>
  <si>
    <t>Cristian Espinoza</t>
  </si>
  <si>
    <t>Valeri Qazaishvili</t>
  </si>
  <si>
    <t>Jackson Yueill</t>
  </si>
  <si>
    <t>Tanner Beason</t>
  </si>
  <si>
    <t>Jack Skahan</t>
  </si>
  <si>
    <t>Mario Daniel Vega</t>
  </si>
  <si>
    <t>JT Marcinkowski</t>
  </si>
  <si>
    <t>Carlos Fierro</t>
  </si>
  <si>
    <t>Tommy Thompson</t>
  </si>
  <si>
    <t>Florian Jungwirth</t>
  </si>
  <si>
    <t>Nick Lima</t>
  </si>
  <si>
    <t>Andres Rios</t>
  </si>
  <si>
    <t>Eric Calvillo</t>
  </si>
  <si>
    <t>Marcos Lopez</t>
  </si>
  <si>
    <t>Jacob Akanyirige</t>
  </si>
  <si>
    <t>Paul Marie</t>
  </si>
  <si>
    <t>Guram Kashia</t>
  </si>
  <si>
    <t>Cade Cowell</t>
  </si>
  <si>
    <t>Judson</t>
  </si>
  <si>
    <t>Luis Felipe</t>
  </si>
  <si>
    <t>Team</t>
  </si>
  <si>
    <t>Player</t>
  </si>
  <si>
    <t>SJ</t>
  </si>
  <si>
    <t>Clint Irwin</t>
  </si>
  <si>
    <t>Keegan Rosenberry</t>
  </si>
  <si>
    <t>Danny Wilson</t>
  </si>
  <si>
    <t>Drew Moor</t>
  </si>
  <si>
    <t>Auston Trusty</t>
  </si>
  <si>
    <t>Lalas Abubakar</t>
  </si>
  <si>
    <t>Jonathan Lewis</t>
  </si>
  <si>
    <t>Nicolas Benezet</t>
  </si>
  <si>
    <t>Kellyn Acosta</t>
  </si>
  <si>
    <t>Diego Rubio</t>
  </si>
  <si>
    <t>Sam Vines</t>
  </si>
  <si>
    <t>Jeremy Kelly</t>
  </si>
  <si>
    <t>Jack Price</t>
  </si>
  <si>
    <t>Nicolas Mezquida</t>
  </si>
  <si>
    <t>Younes Namli</t>
  </si>
  <si>
    <t>Kei Kamara</t>
  </si>
  <si>
    <t>Cole Bassett</t>
  </si>
  <si>
    <t>Collen Warner</t>
  </si>
  <si>
    <t>William Yarbrough</t>
  </si>
  <si>
    <t>Brian Galvan</t>
  </si>
  <si>
    <t>Andre Shinyashiki</t>
  </si>
  <si>
    <t>COL</t>
  </si>
  <si>
    <t>M</t>
  </si>
  <si>
    <t>F</t>
  </si>
  <si>
    <t>D</t>
  </si>
  <si>
    <t>M/F</t>
  </si>
  <si>
    <t>GK</t>
  </si>
  <si>
    <t>Start_Mins</t>
  </si>
  <si>
    <t>Sub_Mins</t>
  </si>
  <si>
    <t>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</si>
</sst>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5DD5-3DB1-0B41-8820-669023EB5611}">
  <dimension ref="A1:X46"/>
  <sheetViews>
    <sheetView tabSelected="1" workbookViewId="0">
      <selection activeCell="X41" sqref="X41"/>
    </sheetView>
  </sheetViews>
  <sheetFormatPr baseColWidth="10" defaultRowHeight="16" x14ac:dyDescent="0.2"/>
  <sheetData>
    <row r="1" spans="1:24" x14ac:dyDescent="0.2">
      <c r="A1" t="s">
        <v>43</v>
      </c>
      <c r="B1" t="s">
        <v>42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72</v>
      </c>
      <c r="V1" t="s">
        <v>73</v>
      </c>
      <c r="W1" t="s">
        <v>74</v>
      </c>
      <c r="X1" t="s">
        <v>43</v>
      </c>
    </row>
    <row r="2" spans="1:24" x14ac:dyDescent="0.2">
      <c r="A2" t="s">
        <v>55</v>
      </c>
      <c r="B2" t="s">
        <v>66</v>
      </c>
      <c r="C2" t="s">
        <v>69</v>
      </c>
      <c r="D2">
        <v>6800</v>
      </c>
      <c r="E2">
        <v>450</v>
      </c>
      <c r="F2">
        <v>1</v>
      </c>
      <c r="G2">
        <v>2</v>
      </c>
      <c r="H2">
        <v>2</v>
      </c>
      <c r="I2">
        <v>1</v>
      </c>
      <c r="J2">
        <v>12</v>
      </c>
      <c r="K2">
        <v>5</v>
      </c>
      <c r="L2">
        <v>220</v>
      </c>
      <c r="M2">
        <v>2</v>
      </c>
      <c r="N2">
        <v>3</v>
      </c>
      <c r="O2">
        <v>2</v>
      </c>
      <c r="P2">
        <v>7</v>
      </c>
      <c r="Q2">
        <v>0</v>
      </c>
      <c r="R2">
        <v>0</v>
      </c>
      <c r="S2">
        <v>0.7</v>
      </c>
      <c r="T2">
        <v>1</v>
      </c>
      <c r="U2">
        <v>90</v>
      </c>
      <c r="X2" t="s">
        <v>55</v>
      </c>
    </row>
    <row r="3" spans="1:24" x14ac:dyDescent="0.2">
      <c r="A3" t="s">
        <v>53</v>
      </c>
      <c r="B3" t="s">
        <v>66</v>
      </c>
      <c r="C3" t="s">
        <v>67</v>
      </c>
      <c r="D3">
        <v>4600</v>
      </c>
      <c r="E3">
        <v>429</v>
      </c>
      <c r="F3">
        <v>0</v>
      </c>
      <c r="G3">
        <v>0</v>
      </c>
      <c r="H3">
        <v>12</v>
      </c>
      <c r="I3">
        <v>4</v>
      </c>
      <c r="J3">
        <v>3</v>
      </c>
      <c r="K3">
        <v>7</v>
      </c>
      <c r="L3">
        <v>185</v>
      </c>
      <c r="M3">
        <v>4</v>
      </c>
      <c r="N3">
        <v>5</v>
      </c>
      <c r="O3">
        <v>6</v>
      </c>
      <c r="P3">
        <v>1</v>
      </c>
      <c r="Q3">
        <v>1</v>
      </c>
      <c r="R3">
        <v>0</v>
      </c>
      <c r="S3">
        <v>1.3</v>
      </c>
      <c r="T3">
        <v>0.4</v>
      </c>
      <c r="U3">
        <f>(90+83+76+90+90)/5</f>
        <v>85.8</v>
      </c>
      <c r="X3" t="s">
        <v>53</v>
      </c>
    </row>
    <row r="4" spans="1:24" x14ac:dyDescent="0.2">
      <c r="A4" t="s">
        <v>46</v>
      </c>
      <c r="B4" t="s">
        <v>66</v>
      </c>
      <c r="C4" t="s">
        <v>69</v>
      </c>
      <c r="D4">
        <v>7000</v>
      </c>
      <c r="E4">
        <v>405</v>
      </c>
      <c r="F4">
        <v>0</v>
      </c>
      <c r="G4">
        <v>0</v>
      </c>
      <c r="H4">
        <v>4</v>
      </c>
      <c r="I4">
        <v>0</v>
      </c>
      <c r="J4">
        <v>12</v>
      </c>
      <c r="K4">
        <v>6</v>
      </c>
      <c r="L4">
        <v>254</v>
      </c>
      <c r="M4">
        <v>2</v>
      </c>
      <c r="N4">
        <v>7</v>
      </c>
      <c r="O4">
        <v>7</v>
      </c>
      <c r="P4">
        <v>11</v>
      </c>
      <c r="Q4">
        <v>0</v>
      </c>
      <c r="R4">
        <v>0</v>
      </c>
      <c r="S4">
        <v>0.2</v>
      </c>
      <c r="T4">
        <v>0.5</v>
      </c>
      <c r="U4">
        <f>(90+90+64+71+90)/5</f>
        <v>81</v>
      </c>
      <c r="X4" t="s">
        <v>46</v>
      </c>
    </row>
    <row r="5" spans="1:24" x14ac:dyDescent="0.2">
      <c r="A5" t="s">
        <v>50</v>
      </c>
      <c r="B5" t="s">
        <v>66</v>
      </c>
      <c r="C5" t="s">
        <v>69</v>
      </c>
      <c r="D5">
        <v>3600</v>
      </c>
      <c r="E5">
        <v>360</v>
      </c>
      <c r="F5">
        <v>1</v>
      </c>
      <c r="G5">
        <v>0</v>
      </c>
      <c r="H5">
        <v>1</v>
      </c>
      <c r="I5">
        <v>1</v>
      </c>
      <c r="J5">
        <v>0</v>
      </c>
      <c r="K5">
        <v>2</v>
      </c>
      <c r="L5">
        <v>227</v>
      </c>
      <c r="M5">
        <v>1</v>
      </c>
      <c r="N5">
        <v>3</v>
      </c>
      <c r="O5">
        <v>4</v>
      </c>
      <c r="P5">
        <v>7</v>
      </c>
      <c r="Q5">
        <v>2</v>
      </c>
      <c r="R5">
        <v>0</v>
      </c>
      <c r="S5">
        <v>0.3</v>
      </c>
      <c r="T5">
        <v>0</v>
      </c>
      <c r="U5">
        <v>90</v>
      </c>
      <c r="X5" t="s">
        <v>50</v>
      </c>
    </row>
    <row r="6" spans="1:24" x14ac:dyDescent="0.2">
      <c r="A6" t="s">
        <v>63</v>
      </c>
      <c r="B6" t="s">
        <v>66</v>
      </c>
      <c r="C6" t="s">
        <v>71</v>
      </c>
      <c r="D6">
        <v>8400</v>
      </c>
      <c r="E6">
        <v>360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90</v>
      </c>
      <c r="X6" t="s">
        <v>63</v>
      </c>
    </row>
    <row r="7" spans="1:24" x14ac:dyDescent="0.2">
      <c r="A7" t="s">
        <v>61</v>
      </c>
      <c r="B7" t="s">
        <v>66</v>
      </c>
      <c r="C7" t="s">
        <v>67</v>
      </c>
      <c r="D7">
        <v>10000</v>
      </c>
      <c r="E7">
        <v>344</v>
      </c>
      <c r="F7">
        <v>2</v>
      </c>
      <c r="G7">
        <v>2</v>
      </c>
      <c r="H7">
        <v>11</v>
      </c>
      <c r="I7">
        <v>4</v>
      </c>
      <c r="J7">
        <v>16</v>
      </c>
      <c r="K7">
        <v>5</v>
      </c>
      <c r="L7">
        <v>144</v>
      </c>
      <c r="M7">
        <v>6</v>
      </c>
      <c r="N7">
        <v>5</v>
      </c>
      <c r="O7">
        <v>4</v>
      </c>
      <c r="P7">
        <v>2</v>
      </c>
      <c r="Q7">
        <v>1</v>
      </c>
      <c r="R7">
        <v>0</v>
      </c>
      <c r="S7">
        <v>1.2999999999999998</v>
      </c>
      <c r="T7">
        <v>0.9</v>
      </c>
      <c r="U7">
        <f>(88+90+60+90)/4</f>
        <v>82</v>
      </c>
      <c r="V7">
        <v>16</v>
      </c>
      <c r="X7" t="s">
        <v>61</v>
      </c>
    </row>
    <row r="8" spans="1:24" x14ac:dyDescent="0.2">
      <c r="A8" t="s">
        <v>59</v>
      </c>
      <c r="B8" t="s">
        <v>66</v>
      </c>
      <c r="C8" t="s">
        <v>67</v>
      </c>
      <c r="D8">
        <v>9000</v>
      </c>
      <c r="E8">
        <v>337</v>
      </c>
      <c r="F8">
        <v>0</v>
      </c>
      <c r="G8">
        <v>2</v>
      </c>
      <c r="H8">
        <v>11</v>
      </c>
      <c r="I8">
        <v>4</v>
      </c>
      <c r="J8">
        <v>15</v>
      </c>
      <c r="K8">
        <v>7</v>
      </c>
      <c r="L8">
        <v>148</v>
      </c>
      <c r="M8">
        <v>8</v>
      </c>
      <c r="N8">
        <v>3</v>
      </c>
      <c r="O8">
        <v>1</v>
      </c>
      <c r="P8">
        <v>6</v>
      </c>
      <c r="Q8">
        <v>0</v>
      </c>
      <c r="R8">
        <v>0</v>
      </c>
      <c r="S8">
        <v>0.30000000000000004</v>
      </c>
      <c r="T8">
        <v>1.3</v>
      </c>
      <c r="U8">
        <f>(74+90+53+60+60)/5</f>
        <v>67.400000000000006</v>
      </c>
      <c r="X8" t="s">
        <v>59</v>
      </c>
    </row>
    <row r="9" spans="1:24" x14ac:dyDescent="0.2">
      <c r="A9" t="s">
        <v>57</v>
      </c>
      <c r="B9" t="s">
        <v>66</v>
      </c>
      <c r="C9" t="s">
        <v>67</v>
      </c>
      <c r="D9">
        <v>7400</v>
      </c>
      <c r="E9">
        <v>316</v>
      </c>
      <c r="F9">
        <v>0</v>
      </c>
      <c r="G9">
        <v>0</v>
      </c>
      <c r="H9">
        <v>0</v>
      </c>
      <c r="I9">
        <v>0</v>
      </c>
      <c r="J9">
        <v>16</v>
      </c>
      <c r="K9">
        <v>8</v>
      </c>
      <c r="L9">
        <v>282</v>
      </c>
      <c r="M9">
        <v>4</v>
      </c>
      <c r="N9">
        <v>3</v>
      </c>
      <c r="O9">
        <v>1</v>
      </c>
      <c r="P9">
        <v>3</v>
      </c>
      <c r="Q9">
        <v>1</v>
      </c>
      <c r="R9">
        <v>0</v>
      </c>
      <c r="S9">
        <v>0</v>
      </c>
      <c r="T9">
        <v>0.4</v>
      </c>
      <c r="U9">
        <v>90</v>
      </c>
      <c r="V9">
        <f>46/2</f>
        <v>23</v>
      </c>
      <c r="X9" t="s">
        <v>57</v>
      </c>
    </row>
    <row r="10" spans="1:24" x14ac:dyDescent="0.2">
      <c r="A10" t="s">
        <v>51</v>
      </c>
      <c r="B10" t="s">
        <v>66</v>
      </c>
      <c r="C10" t="s">
        <v>68</v>
      </c>
      <c r="D10">
        <v>11000</v>
      </c>
      <c r="E10">
        <v>271</v>
      </c>
      <c r="F10">
        <v>1</v>
      </c>
      <c r="G10">
        <v>0</v>
      </c>
      <c r="H10">
        <v>14</v>
      </c>
      <c r="I10">
        <v>3</v>
      </c>
      <c r="J10">
        <v>18</v>
      </c>
      <c r="K10">
        <v>3</v>
      </c>
      <c r="L10">
        <v>64</v>
      </c>
      <c r="M10">
        <v>2</v>
      </c>
      <c r="N10">
        <v>1</v>
      </c>
      <c r="O10">
        <v>4</v>
      </c>
      <c r="P10">
        <v>1</v>
      </c>
      <c r="Q10">
        <v>1</v>
      </c>
      <c r="R10">
        <v>0</v>
      </c>
      <c r="S10">
        <v>1.2</v>
      </c>
      <c r="T10">
        <v>0.2</v>
      </c>
      <c r="U10">
        <f>(74+64+80)/3</f>
        <v>72.666666666666671</v>
      </c>
      <c r="V10">
        <f>26.5</f>
        <v>26.5</v>
      </c>
      <c r="X10" t="s">
        <v>51</v>
      </c>
    </row>
    <row r="11" spans="1:24" x14ac:dyDescent="0.2">
      <c r="A11" t="s">
        <v>54</v>
      </c>
      <c r="B11" t="s">
        <v>66</v>
      </c>
      <c r="C11" t="s">
        <v>68</v>
      </c>
      <c r="D11">
        <v>10600</v>
      </c>
      <c r="E11">
        <v>261</v>
      </c>
      <c r="F11">
        <v>2</v>
      </c>
      <c r="G11">
        <v>0</v>
      </c>
      <c r="H11">
        <v>10</v>
      </c>
      <c r="I11">
        <v>3</v>
      </c>
      <c r="J11">
        <v>1</v>
      </c>
      <c r="K11">
        <v>4</v>
      </c>
      <c r="L11">
        <v>102</v>
      </c>
      <c r="M11">
        <v>7</v>
      </c>
      <c r="N11">
        <v>3</v>
      </c>
      <c r="O11">
        <v>1</v>
      </c>
      <c r="P11">
        <v>0</v>
      </c>
      <c r="Q11">
        <v>1</v>
      </c>
      <c r="R11">
        <v>0</v>
      </c>
      <c r="S11">
        <v>1.4</v>
      </c>
      <c r="T11">
        <v>0.4</v>
      </c>
      <c r="U11">
        <f>(63+74+64+60)/4</f>
        <v>65.25</v>
      </c>
      <c r="V11">
        <v>0</v>
      </c>
      <c r="X11" t="s">
        <v>54</v>
      </c>
    </row>
    <row r="12" spans="1:24" x14ac:dyDescent="0.2">
      <c r="A12" t="s">
        <v>65</v>
      </c>
      <c r="B12" t="s">
        <v>66</v>
      </c>
      <c r="C12" t="s">
        <v>68</v>
      </c>
      <c r="D12">
        <v>9600</v>
      </c>
      <c r="E12">
        <v>251</v>
      </c>
      <c r="F12">
        <v>1</v>
      </c>
      <c r="G12">
        <v>0</v>
      </c>
      <c r="H12">
        <v>8</v>
      </c>
      <c r="I12">
        <v>5</v>
      </c>
      <c r="J12">
        <v>2</v>
      </c>
      <c r="K12">
        <v>5</v>
      </c>
      <c r="L12">
        <v>76</v>
      </c>
      <c r="M12">
        <v>6</v>
      </c>
      <c r="N12">
        <v>4</v>
      </c>
      <c r="O12">
        <v>3</v>
      </c>
      <c r="P12">
        <v>0</v>
      </c>
      <c r="Q12">
        <v>0</v>
      </c>
      <c r="R12">
        <v>0</v>
      </c>
      <c r="S12">
        <v>0.70000000000000007</v>
      </c>
      <c r="T12">
        <v>0.79999999999999993</v>
      </c>
      <c r="U12">
        <f>(63+76+82)/3</f>
        <v>73.666666666666671</v>
      </c>
      <c r="V12">
        <f>30/2</f>
        <v>15</v>
      </c>
      <c r="X12" t="s">
        <v>65</v>
      </c>
    </row>
    <row r="13" spans="1:24" x14ac:dyDescent="0.2">
      <c r="A13" t="s">
        <v>47</v>
      </c>
      <c r="B13" t="s">
        <v>66</v>
      </c>
      <c r="C13" t="s">
        <v>69</v>
      </c>
      <c r="D13">
        <v>3800</v>
      </c>
      <c r="E13">
        <v>237</v>
      </c>
      <c r="F13">
        <v>0</v>
      </c>
      <c r="G13">
        <v>0</v>
      </c>
      <c r="H13">
        <v>0</v>
      </c>
      <c r="I13">
        <v>0</v>
      </c>
      <c r="J13">
        <v>1</v>
      </c>
      <c r="K13">
        <v>2</v>
      </c>
      <c r="L13">
        <v>133</v>
      </c>
      <c r="M13">
        <v>1</v>
      </c>
      <c r="N13">
        <v>2</v>
      </c>
      <c r="O13">
        <v>3</v>
      </c>
      <c r="P13">
        <v>3</v>
      </c>
      <c r="Q13">
        <v>0</v>
      </c>
      <c r="R13">
        <v>0</v>
      </c>
      <c r="S13">
        <v>0</v>
      </c>
      <c r="T13">
        <v>0</v>
      </c>
      <c r="U13">
        <f>(90+90+57)/3</f>
        <v>79</v>
      </c>
      <c r="V13">
        <v>0</v>
      </c>
      <c r="X13" t="s">
        <v>47</v>
      </c>
    </row>
    <row r="14" spans="1:24" x14ac:dyDescent="0.2">
      <c r="A14" t="s">
        <v>49</v>
      </c>
      <c r="B14" t="s">
        <v>66</v>
      </c>
      <c r="C14" t="s">
        <v>69</v>
      </c>
      <c r="D14">
        <v>3200</v>
      </c>
      <c r="E14">
        <v>213</v>
      </c>
      <c r="F14">
        <v>0</v>
      </c>
      <c r="G14">
        <v>0</v>
      </c>
      <c r="H14">
        <v>2</v>
      </c>
      <c r="I14">
        <v>1</v>
      </c>
      <c r="J14">
        <v>0</v>
      </c>
      <c r="K14">
        <v>0</v>
      </c>
      <c r="L14">
        <v>142</v>
      </c>
      <c r="M14">
        <v>1</v>
      </c>
      <c r="N14">
        <v>2</v>
      </c>
      <c r="O14">
        <v>2</v>
      </c>
      <c r="P14">
        <v>4</v>
      </c>
      <c r="Q14">
        <v>0</v>
      </c>
      <c r="R14">
        <v>0</v>
      </c>
      <c r="S14">
        <v>0.5</v>
      </c>
      <c r="T14">
        <v>0</v>
      </c>
      <c r="U14">
        <v>90</v>
      </c>
      <c r="V14">
        <f>33/3</f>
        <v>11</v>
      </c>
      <c r="X14" t="s">
        <v>49</v>
      </c>
    </row>
    <row r="15" spans="1:24" x14ac:dyDescent="0.2">
      <c r="A15" t="s">
        <v>62</v>
      </c>
      <c r="B15" t="s">
        <v>66</v>
      </c>
      <c r="C15" t="s">
        <v>67</v>
      </c>
      <c r="D15">
        <v>3200</v>
      </c>
      <c r="E15">
        <v>148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68</v>
      </c>
      <c r="M15">
        <v>1</v>
      </c>
      <c r="N15">
        <v>6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f>(90+44)/2</f>
        <v>67</v>
      </c>
      <c r="V15">
        <f>14/3</f>
        <v>4.666666666666667</v>
      </c>
      <c r="X15" t="s">
        <v>62</v>
      </c>
    </row>
    <row r="16" spans="1:24" x14ac:dyDescent="0.2">
      <c r="A16" t="s">
        <v>60</v>
      </c>
      <c r="B16" t="s">
        <v>66</v>
      </c>
      <c r="C16" t="s">
        <v>68</v>
      </c>
      <c r="D16">
        <v>10200</v>
      </c>
      <c r="E16">
        <v>117</v>
      </c>
      <c r="F16">
        <v>1</v>
      </c>
      <c r="G16">
        <v>0</v>
      </c>
      <c r="H16">
        <v>5</v>
      </c>
      <c r="I16">
        <v>2</v>
      </c>
      <c r="J16">
        <v>1</v>
      </c>
      <c r="K16">
        <v>2</v>
      </c>
      <c r="L16">
        <v>38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0.7</v>
      </c>
      <c r="T16">
        <v>0.1</v>
      </c>
      <c r="U16">
        <v>90</v>
      </c>
      <c r="V16">
        <f>27/4</f>
        <v>6.75</v>
      </c>
      <c r="X16" t="s">
        <v>60</v>
      </c>
    </row>
    <row r="17" spans="1:24" x14ac:dyDescent="0.2">
      <c r="A17" t="s">
        <v>64</v>
      </c>
      <c r="B17" t="s">
        <v>66</v>
      </c>
      <c r="C17" t="s">
        <v>67</v>
      </c>
      <c r="D17">
        <v>3200</v>
      </c>
      <c r="E17">
        <v>113</v>
      </c>
      <c r="F17">
        <v>1</v>
      </c>
      <c r="G17">
        <v>1</v>
      </c>
      <c r="H17">
        <v>5</v>
      </c>
      <c r="I17">
        <v>2</v>
      </c>
      <c r="J17">
        <v>3</v>
      </c>
      <c r="K17">
        <v>4</v>
      </c>
      <c r="L17">
        <v>62</v>
      </c>
      <c r="M17">
        <v>3</v>
      </c>
      <c r="N17">
        <v>1</v>
      </c>
      <c r="O17">
        <v>0</v>
      </c>
      <c r="P17">
        <v>0</v>
      </c>
      <c r="Q17">
        <v>0</v>
      </c>
      <c r="R17">
        <v>0</v>
      </c>
      <c r="S17">
        <v>1.4</v>
      </c>
      <c r="T17">
        <v>0.2</v>
      </c>
      <c r="V17">
        <f>(16+37+30+30)/5</f>
        <v>22.6</v>
      </c>
      <c r="X17" t="s">
        <v>64</v>
      </c>
    </row>
    <row r="18" spans="1:24" x14ac:dyDescent="0.2">
      <c r="A18" t="s">
        <v>45</v>
      </c>
      <c r="B18" t="s">
        <v>66</v>
      </c>
      <c r="C18" t="s">
        <v>71</v>
      </c>
      <c r="D18">
        <v>8200</v>
      </c>
      <c r="E18">
        <v>90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90</v>
      </c>
      <c r="V18">
        <v>0</v>
      </c>
      <c r="X18" t="s">
        <v>45</v>
      </c>
    </row>
    <row r="19" spans="1:24" x14ac:dyDescent="0.2">
      <c r="A19" t="s">
        <v>48</v>
      </c>
      <c r="B19" t="s">
        <v>66</v>
      </c>
      <c r="C19" t="s">
        <v>69</v>
      </c>
      <c r="D19">
        <v>3200</v>
      </c>
      <c r="E19">
        <v>90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66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90</v>
      </c>
      <c r="V19">
        <v>0</v>
      </c>
      <c r="X19" t="s">
        <v>48</v>
      </c>
    </row>
    <row r="20" spans="1:24" x14ac:dyDescent="0.2">
      <c r="A20" t="s">
        <v>58</v>
      </c>
      <c r="B20" t="s">
        <v>66</v>
      </c>
      <c r="C20" t="s">
        <v>70</v>
      </c>
      <c r="D20">
        <v>12400</v>
      </c>
      <c r="E20">
        <v>59</v>
      </c>
      <c r="F20">
        <v>0</v>
      </c>
      <c r="G20">
        <v>1</v>
      </c>
      <c r="H20">
        <v>6</v>
      </c>
      <c r="I20">
        <v>1</v>
      </c>
      <c r="J20">
        <v>3</v>
      </c>
      <c r="K20">
        <v>3</v>
      </c>
      <c r="L20">
        <v>54</v>
      </c>
      <c r="M20">
        <v>1</v>
      </c>
      <c r="N20">
        <v>3</v>
      </c>
      <c r="O20">
        <v>0</v>
      </c>
      <c r="P20">
        <v>0</v>
      </c>
      <c r="Q20">
        <v>0</v>
      </c>
      <c r="R20">
        <v>0</v>
      </c>
      <c r="S20">
        <v>0.2</v>
      </c>
      <c r="T20">
        <v>0.5</v>
      </c>
      <c r="V20">
        <f>(7+14+30+8)/5</f>
        <v>11.8</v>
      </c>
      <c r="X20" t="s">
        <v>58</v>
      </c>
    </row>
    <row r="21" spans="1:24" x14ac:dyDescent="0.2">
      <c r="A21" t="s">
        <v>52</v>
      </c>
      <c r="B21" t="s">
        <v>66</v>
      </c>
      <c r="C21" t="s">
        <v>67</v>
      </c>
      <c r="D21">
        <v>7800</v>
      </c>
      <c r="E21">
        <v>52</v>
      </c>
      <c r="F21">
        <v>0</v>
      </c>
      <c r="G21">
        <v>0</v>
      </c>
      <c r="H21">
        <v>0</v>
      </c>
      <c r="I21">
        <v>0</v>
      </c>
      <c r="J21">
        <v>5</v>
      </c>
      <c r="K21">
        <v>3</v>
      </c>
      <c r="L21">
        <v>50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0.2</v>
      </c>
      <c r="V21">
        <f>(16+26+10)/5</f>
        <v>10.4</v>
      </c>
      <c r="X21" t="s">
        <v>52</v>
      </c>
    </row>
    <row r="22" spans="1:24" x14ac:dyDescent="0.2">
      <c r="A22" t="s">
        <v>56</v>
      </c>
      <c r="B22" t="s">
        <v>66</v>
      </c>
      <c r="C22" t="s">
        <v>69</v>
      </c>
      <c r="D22">
        <v>3800</v>
      </c>
      <c r="E22">
        <v>47</v>
      </c>
      <c r="F22">
        <v>0</v>
      </c>
      <c r="G22">
        <v>1</v>
      </c>
      <c r="H22">
        <v>1</v>
      </c>
      <c r="I22">
        <v>0</v>
      </c>
      <c r="J22">
        <v>0</v>
      </c>
      <c r="K22">
        <v>1</v>
      </c>
      <c r="L22">
        <v>49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0.1</v>
      </c>
      <c r="T22">
        <v>0.3</v>
      </c>
      <c r="V22">
        <f>(2+26+19)/5</f>
        <v>9.4</v>
      </c>
      <c r="X22" t="s">
        <v>56</v>
      </c>
    </row>
    <row r="23" spans="1:24" x14ac:dyDescent="0.2">
      <c r="A23" t="s">
        <v>35</v>
      </c>
      <c r="B23" t="s">
        <v>44</v>
      </c>
      <c r="C23" t="s">
        <v>69</v>
      </c>
      <c r="D23">
        <v>7600</v>
      </c>
      <c r="E23">
        <v>450</v>
      </c>
      <c r="F23">
        <v>0</v>
      </c>
      <c r="G23">
        <v>1</v>
      </c>
      <c r="H23">
        <v>2</v>
      </c>
      <c r="I23">
        <v>1</v>
      </c>
      <c r="J23">
        <v>21</v>
      </c>
      <c r="K23">
        <v>5</v>
      </c>
      <c r="L23">
        <v>214</v>
      </c>
      <c r="M23">
        <v>6</v>
      </c>
      <c r="N23">
        <v>5</v>
      </c>
      <c r="O23">
        <v>10</v>
      </c>
      <c r="P23">
        <v>4</v>
      </c>
      <c r="Q23">
        <v>0</v>
      </c>
      <c r="R23">
        <v>0</v>
      </c>
      <c r="S23">
        <v>0</v>
      </c>
      <c r="T23">
        <v>0.30000000000000004</v>
      </c>
      <c r="U23">
        <v>90</v>
      </c>
      <c r="X23" t="s">
        <v>35</v>
      </c>
    </row>
    <row r="24" spans="1:24" x14ac:dyDescent="0.2">
      <c r="A24" t="s">
        <v>31</v>
      </c>
      <c r="B24" t="s">
        <v>44</v>
      </c>
      <c r="C24" t="s">
        <v>69</v>
      </c>
      <c r="D24">
        <v>3000</v>
      </c>
      <c r="E24">
        <v>424</v>
      </c>
      <c r="F24">
        <v>0</v>
      </c>
      <c r="G24">
        <v>0</v>
      </c>
      <c r="H24">
        <v>2</v>
      </c>
      <c r="I24">
        <v>1</v>
      </c>
      <c r="J24">
        <v>1</v>
      </c>
      <c r="K24">
        <v>0</v>
      </c>
      <c r="L24">
        <v>229</v>
      </c>
      <c r="M24">
        <v>5</v>
      </c>
      <c r="N24">
        <v>9</v>
      </c>
      <c r="O24">
        <v>7</v>
      </c>
      <c r="P24">
        <v>5</v>
      </c>
      <c r="Q24">
        <v>2</v>
      </c>
      <c r="R24">
        <v>0</v>
      </c>
      <c r="S24">
        <v>0.2</v>
      </c>
      <c r="T24">
        <v>0</v>
      </c>
      <c r="U24">
        <f>(90+90+90+90+64)/5</f>
        <v>84.8</v>
      </c>
      <c r="X24" t="s">
        <v>31</v>
      </c>
    </row>
    <row r="25" spans="1:24" x14ac:dyDescent="0.2">
      <c r="A25" t="s">
        <v>40</v>
      </c>
      <c r="B25" t="s">
        <v>44</v>
      </c>
      <c r="C25" t="s">
        <v>67</v>
      </c>
      <c r="D25">
        <v>3200</v>
      </c>
      <c r="E25">
        <v>366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204</v>
      </c>
      <c r="M25">
        <v>2</v>
      </c>
      <c r="N25">
        <v>12</v>
      </c>
      <c r="O25">
        <v>8</v>
      </c>
      <c r="P25">
        <v>4</v>
      </c>
      <c r="Q25">
        <v>0</v>
      </c>
      <c r="R25">
        <v>0</v>
      </c>
      <c r="S25">
        <v>0</v>
      </c>
      <c r="T25">
        <v>0</v>
      </c>
      <c r="U25">
        <f>(90+63+90+90)/4</f>
        <v>83.25</v>
      </c>
      <c r="V25">
        <v>33</v>
      </c>
      <c r="X25" t="s">
        <v>40</v>
      </c>
    </row>
    <row r="26" spans="1:24" x14ac:dyDescent="0.2">
      <c r="A26" t="s">
        <v>24</v>
      </c>
      <c r="B26" t="s">
        <v>44</v>
      </c>
      <c r="C26" t="s">
        <v>67</v>
      </c>
      <c r="D26">
        <v>4000</v>
      </c>
      <c r="E26">
        <v>360</v>
      </c>
      <c r="F26">
        <v>0</v>
      </c>
      <c r="G26">
        <v>0</v>
      </c>
      <c r="H26">
        <v>3</v>
      </c>
      <c r="I26">
        <v>1</v>
      </c>
      <c r="J26">
        <v>6</v>
      </c>
      <c r="K26">
        <v>6</v>
      </c>
      <c r="L26">
        <v>208</v>
      </c>
      <c r="M26">
        <v>3</v>
      </c>
      <c r="N26">
        <v>2</v>
      </c>
      <c r="O26">
        <v>3</v>
      </c>
      <c r="P26">
        <v>1</v>
      </c>
      <c r="Q26">
        <v>1</v>
      </c>
      <c r="R26">
        <v>0</v>
      </c>
      <c r="S26">
        <v>0.2</v>
      </c>
      <c r="T26">
        <v>0.2</v>
      </c>
      <c r="U26">
        <v>90</v>
      </c>
      <c r="V26">
        <v>0</v>
      </c>
      <c r="X26" t="s">
        <v>24</v>
      </c>
    </row>
    <row r="27" spans="1:24" x14ac:dyDescent="0.2">
      <c r="A27" t="s">
        <v>27</v>
      </c>
      <c r="B27" t="s">
        <v>44</v>
      </c>
      <c r="C27" t="s">
        <v>71</v>
      </c>
      <c r="D27">
        <v>5000</v>
      </c>
      <c r="E27">
        <v>360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87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90</v>
      </c>
      <c r="V27">
        <v>0</v>
      </c>
      <c r="X27" t="s">
        <v>27</v>
      </c>
    </row>
    <row r="28" spans="1:24" x14ac:dyDescent="0.2">
      <c r="A28" t="s">
        <v>18</v>
      </c>
      <c r="B28" t="s">
        <v>44</v>
      </c>
      <c r="C28" t="s">
        <v>69</v>
      </c>
      <c r="D28">
        <v>4200</v>
      </c>
      <c r="E28">
        <v>315</v>
      </c>
      <c r="F28">
        <v>0</v>
      </c>
      <c r="G28">
        <v>0</v>
      </c>
      <c r="H28">
        <v>3</v>
      </c>
      <c r="I28">
        <v>1</v>
      </c>
      <c r="J28">
        <v>0</v>
      </c>
      <c r="K28">
        <v>0</v>
      </c>
      <c r="L28">
        <v>187</v>
      </c>
      <c r="M28">
        <v>4</v>
      </c>
      <c r="N28">
        <v>2</v>
      </c>
      <c r="O28">
        <v>3</v>
      </c>
      <c r="P28">
        <v>8</v>
      </c>
      <c r="Q28">
        <v>1</v>
      </c>
      <c r="R28">
        <v>0</v>
      </c>
      <c r="S28">
        <v>0</v>
      </c>
      <c r="T28">
        <v>0</v>
      </c>
      <c r="U28">
        <f>(90+90+90+45)/4</f>
        <v>78.75</v>
      </c>
      <c r="V28">
        <v>0</v>
      </c>
      <c r="X28" t="s">
        <v>18</v>
      </c>
    </row>
    <row r="29" spans="1:24" x14ac:dyDescent="0.2">
      <c r="A29" t="s">
        <v>20</v>
      </c>
      <c r="B29" t="s">
        <v>44</v>
      </c>
      <c r="C29" s="1" t="s">
        <v>68</v>
      </c>
      <c r="D29">
        <v>9400</v>
      </c>
      <c r="E29">
        <v>301</v>
      </c>
      <c r="F29">
        <v>2</v>
      </c>
      <c r="G29">
        <v>1</v>
      </c>
      <c r="H29">
        <v>11</v>
      </c>
      <c r="I29">
        <v>6</v>
      </c>
      <c r="J29">
        <v>0</v>
      </c>
      <c r="K29">
        <v>2</v>
      </c>
      <c r="L29">
        <v>56</v>
      </c>
      <c r="M29">
        <v>4</v>
      </c>
      <c r="N29">
        <v>3</v>
      </c>
      <c r="O29">
        <v>0</v>
      </c>
      <c r="P29">
        <v>1</v>
      </c>
      <c r="Q29">
        <v>0</v>
      </c>
      <c r="R29">
        <v>0</v>
      </c>
      <c r="S29">
        <v>2.4000000000000004</v>
      </c>
      <c r="T29">
        <v>0.79999999999999993</v>
      </c>
      <c r="U29">
        <f>(90+90+72)/3</f>
        <v>84</v>
      </c>
      <c r="V29">
        <f>(22+27)/2</f>
        <v>24.5</v>
      </c>
      <c r="X29" t="s">
        <v>20</v>
      </c>
    </row>
    <row r="30" spans="1:24" x14ac:dyDescent="0.2">
      <c r="A30" t="s">
        <v>19</v>
      </c>
      <c r="B30" t="s">
        <v>44</v>
      </c>
      <c r="C30" s="1" t="s">
        <v>69</v>
      </c>
      <c r="D30">
        <v>5800</v>
      </c>
      <c r="E30">
        <v>301</v>
      </c>
      <c r="F30">
        <v>0</v>
      </c>
      <c r="G30">
        <v>0</v>
      </c>
      <c r="H30">
        <v>1</v>
      </c>
      <c r="I30">
        <v>0</v>
      </c>
      <c r="J30">
        <v>8</v>
      </c>
      <c r="K30">
        <v>6</v>
      </c>
      <c r="L30">
        <v>105</v>
      </c>
      <c r="M30">
        <v>7</v>
      </c>
      <c r="N30">
        <v>4</v>
      </c>
      <c r="O30">
        <v>4</v>
      </c>
      <c r="P30">
        <v>2</v>
      </c>
      <c r="Q30">
        <v>0</v>
      </c>
      <c r="R30">
        <v>0</v>
      </c>
      <c r="S30">
        <v>0</v>
      </c>
      <c r="T30">
        <v>0.30000000000000004</v>
      </c>
      <c r="U30">
        <f>(79+72+78)/3</f>
        <v>76.333333333333329</v>
      </c>
      <c r="V30">
        <f>(27+45)/2</f>
        <v>36</v>
      </c>
      <c r="X30" t="s">
        <v>19</v>
      </c>
    </row>
    <row r="31" spans="1:24" x14ac:dyDescent="0.2">
      <c r="A31" t="s">
        <v>22</v>
      </c>
      <c r="B31" t="s">
        <v>44</v>
      </c>
      <c r="C31" t="s">
        <v>67</v>
      </c>
      <c r="D31">
        <v>11200</v>
      </c>
      <c r="E31">
        <v>299</v>
      </c>
      <c r="F31">
        <v>0</v>
      </c>
      <c r="G31">
        <v>0</v>
      </c>
      <c r="H31">
        <v>6</v>
      </c>
      <c r="I31">
        <v>2</v>
      </c>
      <c r="J31">
        <v>25</v>
      </c>
      <c r="K31">
        <v>7</v>
      </c>
      <c r="L31">
        <v>130</v>
      </c>
      <c r="M31">
        <v>3</v>
      </c>
      <c r="N31">
        <v>5</v>
      </c>
      <c r="O31">
        <v>3</v>
      </c>
      <c r="P31">
        <v>1</v>
      </c>
      <c r="Q31">
        <v>1</v>
      </c>
      <c r="R31">
        <v>0</v>
      </c>
      <c r="S31">
        <v>0.2</v>
      </c>
      <c r="T31">
        <v>0.7</v>
      </c>
      <c r="U31">
        <f>(69+63+72+68)/4</f>
        <v>68</v>
      </c>
      <c r="V31">
        <v>27</v>
      </c>
      <c r="X31" t="s">
        <v>22</v>
      </c>
    </row>
    <row r="32" spans="1:24" x14ac:dyDescent="0.2">
      <c r="A32" t="s">
        <v>33</v>
      </c>
      <c r="B32" t="s">
        <v>44</v>
      </c>
      <c r="C32" t="s">
        <v>68</v>
      </c>
      <c r="D32">
        <v>5400</v>
      </c>
      <c r="E32">
        <v>268</v>
      </c>
      <c r="F32">
        <v>0</v>
      </c>
      <c r="G32">
        <v>0</v>
      </c>
      <c r="H32">
        <v>7</v>
      </c>
      <c r="I32">
        <v>0</v>
      </c>
      <c r="J32">
        <v>0</v>
      </c>
      <c r="K32">
        <v>2</v>
      </c>
      <c r="L32">
        <v>57</v>
      </c>
      <c r="M32">
        <v>9</v>
      </c>
      <c r="N32">
        <v>5</v>
      </c>
      <c r="O32">
        <v>1</v>
      </c>
      <c r="P32">
        <v>0</v>
      </c>
      <c r="Q32">
        <v>1</v>
      </c>
      <c r="R32">
        <v>0</v>
      </c>
      <c r="S32">
        <v>0.4</v>
      </c>
      <c r="T32">
        <v>0.1</v>
      </c>
      <c r="U32">
        <f>(63+68+63)/3</f>
        <v>64.666666666666671</v>
      </c>
      <c r="V32">
        <f>(56+18)/2</f>
        <v>37</v>
      </c>
      <c r="X32" t="s">
        <v>33</v>
      </c>
    </row>
    <row r="33" spans="1:24" x14ac:dyDescent="0.2">
      <c r="A33" t="s">
        <v>23</v>
      </c>
      <c r="B33" t="s">
        <v>44</v>
      </c>
      <c r="C33" t="s">
        <v>70</v>
      </c>
      <c r="D33">
        <v>11600</v>
      </c>
      <c r="E33">
        <v>208</v>
      </c>
      <c r="F33">
        <v>1</v>
      </c>
      <c r="G33">
        <v>0</v>
      </c>
      <c r="H33">
        <v>9</v>
      </c>
      <c r="I33">
        <v>2</v>
      </c>
      <c r="J33">
        <v>0</v>
      </c>
      <c r="K33">
        <v>0</v>
      </c>
      <c r="L33">
        <v>86</v>
      </c>
      <c r="M33">
        <v>7</v>
      </c>
      <c r="N33">
        <v>0</v>
      </c>
      <c r="O33">
        <v>3</v>
      </c>
      <c r="P33">
        <v>1</v>
      </c>
      <c r="Q33">
        <v>0</v>
      </c>
      <c r="R33">
        <v>0</v>
      </c>
      <c r="S33">
        <v>1.5</v>
      </c>
      <c r="T33">
        <v>0</v>
      </c>
      <c r="U33">
        <f>(63+90)/2</f>
        <v>76.5</v>
      </c>
      <c r="V33">
        <f>(11+18+26)/3</f>
        <v>18.333333333333332</v>
      </c>
      <c r="X33" t="s">
        <v>23</v>
      </c>
    </row>
    <row r="34" spans="1:24" x14ac:dyDescent="0.2">
      <c r="A34" t="s">
        <v>32</v>
      </c>
      <c r="B34" t="s">
        <v>44</v>
      </c>
      <c r="C34" t="s">
        <v>69</v>
      </c>
      <c r="D34">
        <v>5200</v>
      </c>
      <c r="E34">
        <v>180</v>
      </c>
      <c r="F34">
        <v>0</v>
      </c>
      <c r="G34">
        <v>0</v>
      </c>
      <c r="H34">
        <v>2</v>
      </c>
      <c r="I34">
        <v>1</v>
      </c>
      <c r="J34">
        <v>8</v>
      </c>
      <c r="K34">
        <v>3</v>
      </c>
      <c r="L34">
        <v>76</v>
      </c>
      <c r="M34">
        <v>2</v>
      </c>
      <c r="N34">
        <v>3</v>
      </c>
      <c r="O34">
        <v>3</v>
      </c>
      <c r="P34">
        <v>1</v>
      </c>
      <c r="Q34">
        <v>2</v>
      </c>
      <c r="R34">
        <v>0</v>
      </c>
      <c r="S34">
        <v>0.1</v>
      </c>
      <c r="T34">
        <v>0.8</v>
      </c>
      <c r="U34">
        <f>(90+63)/2</f>
        <v>76.5</v>
      </c>
      <c r="V34">
        <f>(27)/3</f>
        <v>9</v>
      </c>
      <c r="X34" t="s">
        <v>32</v>
      </c>
    </row>
    <row r="35" spans="1:24" x14ac:dyDescent="0.2">
      <c r="A35" t="s">
        <v>37</v>
      </c>
      <c r="B35" t="s">
        <v>44</v>
      </c>
      <c r="C35" t="s">
        <v>69</v>
      </c>
      <c r="D35">
        <v>3200</v>
      </c>
      <c r="E35">
        <v>177</v>
      </c>
      <c r="F35">
        <v>0</v>
      </c>
      <c r="G35">
        <v>0</v>
      </c>
      <c r="H35">
        <v>1</v>
      </c>
      <c r="I35">
        <v>0</v>
      </c>
      <c r="J35">
        <v>2</v>
      </c>
      <c r="K35">
        <v>1</v>
      </c>
      <c r="L35">
        <v>88</v>
      </c>
      <c r="M35">
        <v>1</v>
      </c>
      <c r="N35">
        <v>3</v>
      </c>
      <c r="O35">
        <v>3</v>
      </c>
      <c r="P35">
        <v>3</v>
      </c>
      <c r="Q35">
        <v>1</v>
      </c>
      <c r="R35">
        <v>0</v>
      </c>
      <c r="S35">
        <v>0</v>
      </c>
      <c r="T35">
        <v>0.2</v>
      </c>
      <c r="U35">
        <f>(69+63+45)/3</f>
        <v>59</v>
      </c>
      <c r="V35">
        <v>0</v>
      </c>
      <c r="X35" t="s">
        <v>37</v>
      </c>
    </row>
    <row r="36" spans="1:24" x14ac:dyDescent="0.2">
      <c r="A36" t="s">
        <v>30</v>
      </c>
      <c r="B36" t="s">
        <v>44</v>
      </c>
      <c r="C36" t="s">
        <v>69</v>
      </c>
      <c r="D36">
        <v>3600</v>
      </c>
      <c r="E36">
        <v>177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69</v>
      </c>
      <c r="M36">
        <v>6</v>
      </c>
      <c r="N36">
        <v>0</v>
      </c>
      <c r="O36">
        <v>1</v>
      </c>
      <c r="P36">
        <v>1</v>
      </c>
      <c r="Q36">
        <v>0</v>
      </c>
      <c r="R36">
        <v>0</v>
      </c>
      <c r="S36">
        <v>0.30000000000000004</v>
      </c>
      <c r="T36">
        <v>0</v>
      </c>
      <c r="U36">
        <v>57</v>
      </c>
      <c r="V36">
        <f>(21+27+45+27)/4</f>
        <v>30</v>
      </c>
      <c r="X36" t="s">
        <v>30</v>
      </c>
    </row>
    <row r="37" spans="1:24" x14ac:dyDescent="0.2">
      <c r="A37" t="s">
        <v>34</v>
      </c>
      <c r="B37" t="s">
        <v>44</v>
      </c>
      <c r="C37" t="s">
        <v>67</v>
      </c>
      <c r="D37">
        <v>4200</v>
      </c>
      <c r="E37">
        <v>118</v>
      </c>
      <c r="F37">
        <v>0</v>
      </c>
      <c r="G37">
        <v>0</v>
      </c>
      <c r="H37">
        <v>2</v>
      </c>
      <c r="I37">
        <v>1</v>
      </c>
      <c r="J37">
        <v>1</v>
      </c>
      <c r="K37">
        <v>1</v>
      </c>
      <c r="L37">
        <v>50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0.4</v>
      </c>
      <c r="T37">
        <v>0</v>
      </c>
      <c r="U37">
        <f>63</f>
        <v>63</v>
      </c>
      <c r="V37">
        <f>(27+28)/4</f>
        <v>13.75</v>
      </c>
      <c r="X37" t="s">
        <v>34</v>
      </c>
    </row>
    <row r="38" spans="1:24" x14ac:dyDescent="0.2">
      <c r="A38" t="s">
        <v>29</v>
      </c>
      <c r="B38" t="s">
        <v>44</v>
      </c>
      <c r="C38" t="s">
        <v>70</v>
      </c>
      <c r="D38">
        <v>8600</v>
      </c>
      <c r="E38">
        <v>112</v>
      </c>
      <c r="F38">
        <v>1</v>
      </c>
      <c r="G38">
        <v>0</v>
      </c>
      <c r="H38">
        <v>6</v>
      </c>
      <c r="I38">
        <v>3</v>
      </c>
      <c r="J38">
        <v>1</v>
      </c>
      <c r="K38">
        <v>1</v>
      </c>
      <c r="L38">
        <v>22</v>
      </c>
      <c r="M38">
        <v>2</v>
      </c>
      <c r="N38">
        <v>2</v>
      </c>
      <c r="O38">
        <v>0</v>
      </c>
      <c r="P38">
        <v>1</v>
      </c>
      <c r="Q38">
        <v>0</v>
      </c>
      <c r="R38">
        <v>0</v>
      </c>
      <c r="S38">
        <v>1.1000000000000001</v>
      </c>
      <c r="T38">
        <v>0.1</v>
      </c>
      <c r="U38">
        <v>90</v>
      </c>
      <c r="V38">
        <f>22/4</f>
        <v>5.5</v>
      </c>
      <c r="X38" t="s">
        <v>29</v>
      </c>
    </row>
    <row r="39" spans="1:24" x14ac:dyDescent="0.2">
      <c r="A39" t="s">
        <v>28</v>
      </c>
      <c r="B39" t="s">
        <v>44</v>
      </c>
      <c r="C39" t="s">
        <v>71</v>
      </c>
      <c r="D39">
        <v>4800</v>
      </c>
      <c r="E39">
        <v>90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90</v>
      </c>
      <c r="V39">
        <v>0</v>
      </c>
      <c r="X39" t="s">
        <v>28</v>
      </c>
    </row>
    <row r="40" spans="1:24" x14ac:dyDescent="0.2">
      <c r="A40" t="s">
        <v>41</v>
      </c>
      <c r="B40" t="s">
        <v>44</v>
      </c>
      <c r="C40" t="s">
        <v>67</v>
      </c>
      <c r="D40">
        <v>3200</v>
      </c>
      <c r="E40">
        <v>90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41</v>
      </c>
      <c r="M40">
        <v>0</v>
      </c>
      <c r="N40">
        <v>0</v>
      </c>
      <c r="O40">
        <v>2</v>
      </c>
      <c r="P40">
        <v>1</v>
      </c>
      <c r="Q40">
        <v>0</v>
      </c>
      <c r="R40">
        <v>0</v>
      </c>
      <c r="S40">
        <v>0</v>
      </c>
      <c r="T40">
        <v>0</v>
      </c>
      <c r="U40">
        <v>90</v>
      </c>
      <c r="V40">
        <v>0</v>
      </c>
      <c r="X40" t="s">
        <v>41</v>
      </c>
    </row>
    <row r="41" spans="1:24" x14ac:dyDescent="0.2">
      <c r="A41" t="s">
        <v>25</v>
      </c>
      <c r="B41" t="s">
        <v>44</v>
      </c>
      <c r="C41" t="s">
        <v>69</v>
      </c>
      <c r="D41">
        <v>3400</v>
      </c>
      <c r="E41">
        <v>90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43</v>
      </c>
      <c r="M41">
        <v>0</v>
      </c>
      <c r="N41">
        <v>1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>
        <v>90</v>
      </c>
      <c r="V41">
        <v>0</v>
      </c>
      <c r="X41" t="s">
        <v>25</v>
      </c>
    </row>
    <row r="42" spans="1:24" x14ac:dyDescent="0.2">
      <c r="A42" t="s">
        <v>39</v>
      </c>
      <c r="B42" t="s">
        <v>44</v>
      </c>
      <c r="C42" t="s">
        <v>67</v>
      </c>
      <c r="D42">
        <v>6000</v>
      </c>
      <c r="E42">
        <v>88</v>
      </c>
      <c r="F42">
        <v>0</v>
      </c>
      <c r="G42">
        <v>0</v>
      </c>
      <c r="H42">
        <v>2</v>
      </c>
      <c r="I42">
        <v>0</v>
      </c>
      <c r="J42">
        <v>4</v>
      </c>
      <c r="K42">
        <v>3</v>
      </c>
      <c r="L42">
        <v>23</v>
      </c>
      <c r="M42">
        <v>1</v>
      </c>
      <c r="N42">
        <v>1</v>
      </c>
      <c r="O42">
        <v>2</v>
      </c>
      <c r="P42">
        <v>2</v>
      </c>
      <c r="Q42">
        <v>0</v>
      </c>
      <c r="R42">
        <v>0</v>
      </c>
      <c r="S42">
        <v>0.1</v>
      </c>
      <c r="T42">
        <v>0.2</v>
      </c>
      <c r="V42">
        <f>(21+27+18+22)/5</f>
        <v>17.600000000000001</v>
      </c>
      <c r="X42" t="s">
        <v>39</v>
      </c>
    </row>
    <row r="43" spans="1:24" x14ac:dyDescent="0.2">
      <c r="A43" t="s">
        <v>36</v>
      </c>
      <c r="B43" t="s">
        <v>44</v>
      </c>
      <c r="C43" t="s">
        <v>69</v>
      </c>
      <c r="D43">
        <v>3000</v>
      </c>
      <c r="E43">
        <v>68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31</v>
      </c>
      <c r="M43">
        <v>0</v>
      </c>
      <c r="N43">
        <v>0</v>
      </c>
      <c r="O43">
        <v>1</v>
      </c>
      <c r="P43">
        <v>2</v>
      </c>
      <c r="Q43">
        <v>0</v>
      </c>
      <c r="R43">
        <v>0</v>
      </c>
      <c r="S43">
        <v>0</v>
      </c>
      <c r="T43">
        <v>0</v>
      </c>
      <c r="U43">
        <v>68</v>
      </c>
      <c r="V43">
        <v>0</v>
      </c>
      <c r="X43" t="s">
        <v>36</v>
      </c>
    </row>
    <row r="44" spans="1:24" x14ac:dyDescent="0.2">
      <c r="A44" t="s">
        <v>38</v>
      </c>
      <c r="B44" t="s">
        <v>44</v>
      </c>
      <c r="C44" t="s">
        <v>69</v>
      </c>
      <c r="D44">
        <v>3000</v>
      </c>
      <c r="E44">
        <v>62</v>
      </c>
      <c r="F44">
        <v>0</v>
      </c>
      <c r="G44">
        <v>0</v>
      </c>
      <c r="H44">
        <v>2</v>
      </c>
      <c r="I44">
        <v>1</v>
      </c>
      <c r="J44">
        <v>0</v>
      </c>
      <c r="K44">
        <v>0</v>
      </c>
      <c r="L44">
        <v>22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0.4</v>
      </c>
      <c r="T44">
        <v>0</v>
      </c>
      <c r="U44">
        <v>62</v>
      </c>
      <c r="V44">
        <v>0</v>
      </c>
      <c r="X44" t="s">
        <v>38</v>
      </c>
    </row>
    <row r="45" spans="1:24" x14ac:dyDescent="0.2">
      <c r="A45" t="s">
        <v>21</v>
      </c>
      <c r="B45" t="s">
        <v>44</v>
      </c>
      <c r="C45" s="1" t="s">
        <v>68</v>
      </c>
      <c r="D45">
        <v>8000</v>
      </c>
      <c r="E45">
        <v>34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3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34</v>
      </c>
      <c r="V45">
        <v>0</v>
      </c>
      <c r="X45" t="s">
        <v>21</v>
      </c>
    </row>
    <row r="46" spans="1:24" x14ac:dyDescent="0.2">
      <c r="A46" t="s">
        <v>26</v>
      </c>
      <c r="B46" t="s">
        <v>44</v>
      </c>
      <c r="C46" t="s">
        <v>68</v>
      </c>
      <c r="D46">
        <v>3400</v>
      </c>
      <c r="E46">
        <v>12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V46">
        <f>12/5</f>
        <v>2.4</v>
      </c>
      <c r="X46" t="s">
        <v>26</v>
      </c>
    </row>
  </sheetData>
  <sortState xmlns:xlrd2="http://schemas.microsoft.com/office/spreadsheetml/2017/richdata2" ref="A2:X46">
    <sortCondition ref="B2:B46"/>
    <sortCondition descending="1" ref="E2:E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2020-09-23T05:00:57Z</dcterms:created>
  <dcterms:modified xsi:type="dcterms:W3CDTF">2020-09-23T05:25:15Z</dcterms:modified>
</cp:coreProperties>
</file>