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1DCFFD39-B3F6-4044-87AC-C91C095A1535}" xr6:coauthVersionLast="45" xr6:coauthVersionMax="45" xr10:uidLastSave="{00000000-0000-0000-0000-000000000000}"/>
  <bookViews>
    <workbookView xWindow="-38400" yWindow="0" windowWidth="38400" windowHeight="21600" xr2:uid="{6208EC46-046E-154B-9A8D-74DC366BE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C34" i="1" l="1"/>
  <c r="AB33" i="1"/>
  <c r="AC31" i="1"/>
  <c r="AB30" i="1"/>
  <c r="AC28" i="1"/>
  <c r="AB26" i="1"/>
  <c r="AC25" i="1"/>
  <c r="AC24" i="1"/>
  <c r="AB22" i="1"/>
  <c r="AB21" i="1"/>
  <c r="AB18" i="1"/>
  <c r="AB11" i="1"/>
  <c r="AB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1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W18" i="1"/>
  <c r="X18" i="1" s="1"/>
  <c r="T18" i="1" s="1"/>
  <c r="W19" i="1"/>
  <c r="X19" i="1" s="1"/>
  <c r="T19" i="1" s="1"/>
  <c r="W20" i="1"/>
  <c r="X20" i="1" s="1"/>
  <c r="T20" i="1" s="1"/>
  <c r="W21" i="1"/>
  <c r="X21" i="1" s="1"/>
  <c r="T21" i="1" s="1"/>
  <c r="W22" i="1"/>
  <c r="X22" i="1" s="1"/>
  <c r="T22" i="1" s="1"/>
  <c r="W23" i="1"/>
  <c r="X23" i="1" s="1"/>
  <c r="T23" i="1" s="1"/>
  <c r="W24" i="1"/>
  <c r="X24" i="1" s="1"/>
  <c r="T24" i="1" s="1"/>
  <c r="W25" i="1"/>
  <c r="X25" i="1" s="1"/>
  <c r="T25" i="1" s="1"/>
  <c r="W26" i="1"/>
  <c r="X26" i="1" s="1"/>
  <c r="T26" i="1" s="1"/>
  <c r="W27" i="1"/>
  <c r="X27" i="1" s="1"/>
  <c r="T27" i="1" s="1"/>
  <c r="W28" i="1"/>
  <c r="X28" i="1" s="1"/>
  <c r="T28" i="1" s="1"/>
  <c r="W29" i="1"/>
  <c r="X29" i="1" s="1"/>
  <c r="T29" i="1" s="1"/>
  <c r="W30" i="1"/>
  <c r="X30" i="1" s="1"/>
  <c r="T30" i="1" s="1"/>
  <c r="W31" i="1"/>
  <c r="X31" i="1" s="1"/>
  <c r="T31" i="1" s="1"/>
  <c r="W32" i="1"/>
  <c r="X32" i="1" s="1"/>
  <c r="T32" i="1" s="1"/>
  <c r="W33" i="1"/>
  <c r="X33" i="1" s="1"/>
  <c r="T33" i="1" s="1"/>
  <c r="W34" i="1"/>
  <c r="X34" i="1" s="1"/>
  <c r="T34" i="1" s="1"/>
  <c r="W3" i="1"/>
  <c r="X3" i="1" s="1"/>
  <c r="T3" i="1" s="1"/>
  <c r="W4" i="1"/>
  <c r="X4" i="1" s="1"/>
  <c r="T4" i="1" s="1"/>
  <c r="W5" i="1"/>
  <c r="X5" i="1" s="1"/>
  <c r="T5" i="1" s="1"/>
  <c r="W6" i="1"/>
  <c r="X6" i="1" s="1"/>
  <c r="T6" i="1" s="1"/>
  <c r="W7" i="1"/>
  <c r="X7" i="1" s="1"/>
  <c r="T7" i="1" s="1"/>
  <c r="W8" i="1"/>
  <c r="X8" i="1" s="1"/>
  <c r="T8" i="1" s="1"/>
  <c r="W9" i="1"/>
  <c r="X9" i="1" s="1"/>
  <c r="T9" i="1" s="1"/>
  <c r="W10" i="1"/>
  <c r="X10" i="1" s="1"/>
  <c r="T10" i="1" s="1"/>
  <c r="W11" i="1"/>
  <c r="X11" i="1" s="1"/>
  <c r="T11" i="1" s="1"/>
  <c r="W12" i="1"/>
  <c r="X12" i="1" s="1"/>
  <c r="T12" i="1" s="1"/>
  <c r="W13" i="1"/>
  <c r="X13" i="1" s="1"/>
  <c r="T13" i="1" s="1"/>
  <c r="W14" i="1"/>
  <c r="X14" i="1" s="1"/>
  <c r="T14" i="1" s="1"/>
  <c r="W15" i="1"/>
  <c r="X15" i="1" s="1"/>
  <c r="T15" i="1" s="1"/>
  <c r="W16" i="1"/>
  <c r="X16" i="1" s="1"/>
  <c r="T16" i="1" s="1"/>
  <c r="W17" i="1"/>
  <c r="X17" i="1" s="1"/>
  <c r="T17" i="1" s="1"/>
  <c r="W2" i="1"/>
  <c r="X2" i="1" s="1"/>
  <c r="T2" i="1" s="1"/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1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AA17" i="1" l="1"/>
  <c r="AA13" i="1"/>
  <c r="AA9" i="1"/>
  <c r="AA5" i="1"/>
  <c r="AA16" i="1"/>
  <c r="AA12" i="1"/>
  <c r="AA8" i="1"/>
  <c r="AA4" i="1"/>
  <c r="AA15" i="1"/>
  <c r="AA11" i="1"/>
  <c r="AA7" i="1"/>
  <c r="AA19" i="1"/>
  <c r="AA14" i="1"/>
  <c r="AA10" i="1"/>
  <c r="AA6" i="1"/>
  <c r="AA34" i="1"/>
  <c r="AA30" i="1"/>
  <c r="AA26" i="1"/>
  <c r="AA22" i="1"/>
  <c r="AA33" i="1"/>
  <c r="AA29" i="1"/>
  <c r="AA25" i="1"/>
  <c r="AA21" i="1"/>
  <c r="AA3" i="1"/>
  <c r="AA32" i="1"/>
  <c r="AA28" i="1"/>
  <c r="AA24" i="1"/>
  <c r="AA20" i="1"/>
  <c r="AA18" i="1"/>
  <c r="AA31" i="1"/>
  <c r="AA27" i="1"/>
  <c r="AA23" i="1"/>
  <c r="S2" i="1"/>
  <c r="S3" i="1"/>
  <c r="S19" i="1"/>
  <c r="S20" i="1"/>
  <c r="S4" i="1"/>
  <c r="S5" i="1"/>
  <c r="S21" i="1"/>
  <c r="S22" i="1"/>
  <c r="S6" i="1"/>
  <c r="S23" i="1"/>
  <c r="S7" i="1"/>
  <c r="S24" i="1"/>
  <c r="S25" i="1"/>
  <c r="S8" i="1"/>
  <c r="S26" i="1"/>
  <c r="S9" i="1"/>
  <c r="S27" i="1"/>
  <c r="S28" i="1"/>
  <c r="S29" i="1"/>
  <c r="S10" i="1"/>
  <c r="S30" i="1"/>
  <c r="S31" i="1"/>
  <c r="S32" i="1"/>
  <c r="S33" i="1"/>
  <c r="S11" i="1"/>
  <c r="S12" i="1"/>
  <c r="S13" i="1"/>
  <c r="S14" i="1"/>
  <c r="S15" i="1"/>
  <c r="S34" i="1"/>
  <c r="S16" i="1"/>
  <c r="S17" i="1"/>
  <c r="S18" i="1"/>
</calcChain>
</file>

<file path=xl/sharedStrings.xml><?xml version="1.0" encoding="utf-8"?>
<sst xmlns="http://schemas.openxmlformats.org/spreadsheetml/2006/main" count="98" uniqueCount="66">
  <si>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</si>
  <si>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</si>
  <si>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</si>
  <si>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</si>
  <si>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</si>
  <si>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</si>
  <si>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</si>
  <si>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</si>
  <si>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</si>
  <si>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</si>
  <si>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</si>
  <si>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</si>
  <si>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</si>
  <si>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</si>
  <si>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</si>
  <si>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</si>
  <si>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</si>
  <si>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</si>
  <si>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</si>
  <si>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</si>
  <si>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xA</t>
  </si>
  <si>
    <t>Team_Odds</t>
  </si>
  <si>
    <t>Pts_w_Godds</t>
  </si>
  <si>
    <t>Starting</t>
  </si>
  <si>
    <t>Justin Morrow</t>
  </si>
  <si>
    <t>Michael Bradley</t>
  </si>
  <si>
    <t>Pablo Piatti</t>
  </si>
  <si>
    <t>Marky Delgado</t>
  </si>
  <si>
    <t>Alejandro Pozuelo</t>
  </si>
  <si>
    <t>Patrick Mullins</t>
  </si>
  <si>
    <t>Quentin Westberg</t>
  </si>
  <si>
    <t>Jozy Altidore</t>
  </si>
  <si>
    <t>Nick DeLeon</t>
  </si>
  <si>
    <t>Jonathan Osorio</t>
  </si>
  <si>
    <t>Richie Laryea</t>
  </si>
  <si>
    <t>Chris Mavinga</t>
  </si>
  <si>
    <t>Laurent Ciman</t>
  </si>
  <si>
    <t>Liam Fraser</t>
  </si>
  <si>
    <t>Tsubasa Endoh</t>
  </si>
  <si>
    <t>Omar Gonzalez</t>
  </si>
  <si>
    <t>Auro</t>
  </si>
  <si>
    <t>TOR</t>
  </si>
  <si>
    <t>Victor Wanyama</t>
  </si>
  <si>
    <t>Rudy Camacho</t>
  </si>
  <si>
    <t>Luis Binks</t>
  </si>
  <si>
    <t>Samuel Piette</t>
  </si>
  <si>
    <t>Saphir Taider</t>
  </si>
  <si>
    <t>Anthony Jackson-Hamel</t>
  </si>
  <si>
    <t>Amar Sejdic</t>
  </si>
  <si>
    <t>Zachary Brault-Guillard</t>
  </si>
  <si>
    <t>Orji Okwonkwo</t>
  </si>
  <si>
    <t>Lassi Lappalainen</t>
  </si>
  <si>
    <t>Jukka Raitala</t>
  </si>
  <si>
    <t>Clement Diop</t>
  </si>
  <si>
    <t>Emanuel Maciel</t>
  </si>
  <si>
    <t>Shamit Shome</t>
  </si>
  <si>
    <t>Romell Quioto</t>
  </si>
  <si>
    <t>Maximiliano Urruti</t>
  </si>
  <si>
    <t>MTL</t>
  </si>
  <si>
    <t>GK</t>
  </si>
  <si>
    <t>Team_Goal_Odds</t>
  </si>
  <si>
    <t>Team_xA</t>
  </si>
  <si>
    <t>xA_Share</t>
  </si>
  <si>
    <t>Proj_Ast</t>
  </si>
  <si>
    <t>Start_Mins</t>
  </si>
  <si>
    <t>Sub_Mins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</si>
</sst>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EA67-A3D8-6B41-9368-FD9554BEE78C}">
  <dimension ref="A1:AD34"/>
  <sheetViews>
    <sheetView tabSelected="1" workbookViewId="0">
      <selection activeCell="AA2" sqref="AA2"/>
    </sheetView>
  </sheetViews>
  <sheetFormatPr baseColWidth="10" defaultRowHeight="16" x14ac:dyDescent="0.2"/>
  <cols>
    <col min="1" max="1" width="16.33203125" bestFit="1" customWidth="1"/>
    <col min="2" max="30" width="8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61</v>
      </c>
      <c r="W1" t="s">
        <v>62</v>
      </c>
      <c r="X1" t="s">
        <v>63</v>
      </c>
      <c r="Y1" t="s">
        <v>21</v>
      </c>
      <c r="Z1" t="s">
        <v>60</v>
      </c>
      <c r="AA1" t="s">
        <v>22</v>
      </c>
      <c r="AB1" t="s">
        <v>64</v>
      </c>
      <c r="AC1" t="s">
        <v>65</v>
      </c>
      <c r="AD1" t="s">
        <v>23</v>
      </c>
    </row>
    <row r="2" spans="1:30" x14ac:dyDescent="0.2">
      <c r="A2" t="s">
        <v>48</v>
      </c>
      <c r="B2" t="s">
        <v>58</v>
      </c>
      <c r="D2">
        <v>3200</v>
      </c>
      <c r="E2" s="1">
        <v>0.75555555555555554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19</v>
      </c>
      <c r="M2">
        <v>2</v>
      </c>
      <c r="N2">
        <v>1</v>
      </c>
      <c r="O2">
        <v>1</v>
      </c>
      <c r="P2">
        <v>1</v>
      </c>
      <c r="Q2">
        <v>0</v>
      </c>
      <c r="R2">
        <v>0</v>
      </c>
      <c r="S2" s="1">
        <f t="shared" ref="S2:S34" si="0">IF(E2&gt;1,(H2+I2+J2*0.7+K2+L2*0.02+M2-N2*0.5+O2+P2*0.5)/E2,H2+I2+J2*0.7+K2+L2*0.02+M2-N2*0.5+O2+P2*0.5)</f>
        <v>3.38</v>
      </c>
      <c r="T2" s="1">
        <f>IF(E2&gt;1,(F2*10+H2+I2+J2*0.7+K2+L2*0.02+M2-N2*0.5+O2+P2*0.5-Q2*1.5-R2*6)/E2 + X2*6,F2*10+X2*6+H2+I2+J2*0.7+K2+L2*0.02+M2-N2*0.5+O2+P2*0.5-Q2*1.5-R2*6)</f>
        <v>3.38</v>
      </c>
      <c r="U2">
        <v>0</v>
      </c>
      <c r="V2">
        <v>0.9</v>
      </c>
      <c r="W2" s="1">
        <f>U2/V2</f>
        <v>0</v>
      </c>
      <c r="X2" s="1">
        <f>W2*Z2</f>
        <v>0</v>
      </c>
      <c r="Y2" s="1">
        <f>1/8</f>
        <v>0.125</v>
      </c>
      <c r="Z2" s="1">
        <f>(5/12)+(2/11)*2+(1/15)*3</f>
        <v>0.98030303030303023</v>
      </c>
      <c r="AA2" s="1">
        <f>T2+(Y2-AVERAGE($Y$2:$Y$34))*10</f>
        <v>0.34428571428571608</v>
      </c>
      <c r="AB2" s="2">
        <v>68</v>
      </c>
      <c r="AC2" s="2">
        <v>0</v>
      </c>
    </row>
    <row r="3" spans="1:30" x14ac:dyDescent="0.2">
      <c r="A3" t="s">
        <v>47</v>
      </c>
      <c r="B3" t="s">
        <v>58</v>
      </c>
      <c r="D3">
        <v>3600</v>
      </c>
      <c r="E3" s="1">
        <v>0.13333333333333333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2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 s="1">
        <f t="shared" si="0"/>
        <v>2.54</v>
      </c>
      <c r="T3" s="1">
        <f t="shared" ref="T3:T34" si="1">IF(E3&gt;1,(F3*10+H3+I3+J3*0.7+K3+L3*0.02+M3-N3*0.5+O3+P3*0.5-Q3*1.5-R3*6)/E3 + X3*6,F3*10+X3*6+H3+I3+J3*0.7+K3+L3*0.02+M3-N3*0.5+O3+P3*0.5-Q3*1.5-R3*6)</f>
        <v>1.04</v>
      </c>
      <c r="U3">
        <v>0</v>
      </c>
      <c r="V3">
        <v>0.9</v>
      </c>
      <c r="W3" s="1">
        <f t="shared" ref="W3:W34" si="2">U3/V3</f>
        <v>0</v>
      </c>
      <c r="X3" s="1">
        <f t="shared" ref="X3:X34" si="3">W3*Z3</f>
        <v>0</v>
      </c>
      <c r="Y3" s="1">
        <f t="shared" ref="Y3:Y17" si="4">1/8</f>
        <v>0.125</v>
      </c>
      <c r="Z3" s="1">
        <f t="shared" ref="Z3:Z17" si="5">(5/12)+(2/11)*2+(1/15)*3</f>
        <v>0.98030303030303023</v>
      </c>
      <c r="AA3" s="1">
        <f>T3+(Y3-AVERAGE($Y$2:$Y$34))*10</f>
        <v>-1.9957142857142838</v>
      </c>
      <c r="AB3" s="2"/>
      <c r="AC3" s="2">
        <v>6</v>
      </c>
    </row>
    <row r="4" spans="1:30" x14ac:dyDescent="0.2">
      <c r="A4" t="s">
        <v>53</v>
      </c>
      <c r="B4" t="s">
        <v>58</v>
      </c>
      <c r="C4" t="s">
        <v>59</v>
      </c>
      <c r="D4">
        <v>4200</v>
      </c>
      <c r="E4" s="1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f t="shared" si="0"/>
        <v>0.51</v>
      </c>
      <c r="T4" s="1">
        <f t="shared" si="1"/>
        <v>0.51</v>
      </c>
      <c r="U4">
        <v>0</v>
      </c>
      <c r="V4">
        <v>0.9</v>
      </c>
      <c r="W4" s="1">
        <f t="shared" si="2"/>
        <v>0</v>
      </c>
      <c r="X4" s="1">
        <f t="shared" si="3"/>
        <v>0</v>
      </c>
      <c r="Y4" s="1">
        <f t="shared" si="4"/>
        <v>0.125</v>
      </c>
      <c r="Z4" s="1">
        <f t="shared" si="5"/>
        <v>0.98030303030303023</v>
      </c>
      <c r="AA4" s="1">
        <f t="shared" ref="AA2:AA34" si="6">T4+(Y4-AVERAGE($Y$2:$Y$34))*10</f>
        <v>-2.525714285714284</v>
      </c>
      <c r="AB4" s="2"/>
      <c r="AC4" s="2"/>
    </row>
    <row r="5" spans="1:30" x14ac:dyDescent="0.2">
      <c r="A5" t="s">
        <v>54</v>
      </c>
      <c r="B5" t="s">
        <v>58</v>
      </c>
      <c r="D5">
        <v>3600</v>
      </c>
      <c r="E5" s="1">
        <v>2</v>
      </c>
      <c r="F5">
        <v>0</v>
      </c>
      <c r="G5">
        <v>1</v>
      </c>
      <c r="H5">
        <v>0</v>
      </c>
      <c r="I5">
        <v>0</v>
      </c>
      <c r="J5">
        <v>1</v>
      </c>
      <c r="K5">
        <v>2</v>
      </c>
      <c r="L5">
        <v>67</v>
      </c>
      <c r="M5">
        <v>2</v>
      </c>
      <c r="N5">
        <v>2</v>
      </c>
      <c r="O5">
        <v>1</v>
      </c>
      <c r="P5">
        <v>2</v>
      </c>
      <c r="Q5">
        <v>0</v>
      </c>
      <c r="R5">
        <v>0</v>
      </c>
      <c r="S5" s="1">
        <f t="shared" si="0"/>
        <v>3.52</v>
      </c>
      <c r="T5" s="1">
        <f t="shared" si="1"/>
        <v>4.8270707070707068</v>
      </c>
      <c r="U5">
        <v>0.2</v>
      </c>
      <c r="V5">
        <v>0.9</v>
      </c>
      <c r="W5" s="1">
        <f t="shared" si="2"/>
        <v>0.22222222222222224</v>
      </c>
      <c r="X5" s="1">
        <f t="shared" si="3"/>
        <v>0.21784511784511784</v>
      </c>
      <c r="Y5" s="1">
        <f t="shared" si="4"/>
        <v>0.125</v>
      </c>
      <c r="Z5" s="1">
        <f t="shared" si="5"/>
        <v>0.98030303030303023</v>
      </c>
      <c r="AA5" s="1">
        <f t="shared" si="6"/>
        <v>1.791356421356423</v>
      </c>
      <c r="AB5" s="2">
        <v>90</v>
      </c>
      <c r="AC5" s="2"/>
    </row>
    <row r="6" spans="1:30" x14ac:dyDescent="0.2">
      <c r="A6" t="s">
        <v>52</v>
      </c>
      <c r="B6" t="s">
        <v>58</v>
      </c>
      <c r="D6">
        <v>4400</v>
      </c>
      <c r="E6" s="1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92</v>
      </c>
      <c r="M6">
        <v>1</v>
      </c>
      <c r="N6">
        <v>3</v>
      </c>
      <c r="O6">
        <v>5</v>
      </c>
      <c r="P6">
        <v>5</v>
      </c>
      <c r="Q6">
        <v>0</v>
      </c>
      <c r="R6">
        <v>0</v>
      </c>
      <c r="S6" s="1">
        <f t="shared" si="0"/>
        <v>4.42</v>
      </c>
      <c r="T6" s="1">
        <f t="shared" si="1"/>
        <v>4.42</v>
      </c>
      <c r="U6">
        <v>0</v>
      </c>
      <c r="V6">
        <v>0.9</v>
      </c>
      <c r="W6" s="1">
        <f t="shared" si="2"/>
        <v>0</v>
      </c>
      <c r="X6" s="1">
        <f t="shared" si="3"/>
        <v>0</v>
      </c>
      <c r="Y6" s="1">
        <f t="shared" si="4"/>
        <v>0.125</v>
      </c>
      <c r="Z6" s="1">
        <f t="shared" si="5"/>
        <v>0.98030303030303023</v>
      </c>
      <c r="AA6" s="1">
        <f t="shared" si="6"/>
        <v>1.3842857142857161</v>
      </c>
      <c r="AB6" s="2">
        <v>90</v>
      </c>
      <c r="AC6" s="2"/>
    </row>
    <row r="7" spans="1:30" x14ac:dyDescent="0.2">
      <c r="A7" t="s">
        <v>51</v>
      </c>
      <c r="B7" t="s">
        <v>58</v>
      </c>
      <c r="D7">
        <v>6800</v>
      </c>
      <c r="E7" s="1">
        <v>1.7222222222222223</v>
      </c>
      <c r="F7">
        <v>1</v>
      </c>
      <c r="G7">
        <v>0</v>
      </c>
      <c r="H7">
        <v>1</v>
      </c>
      <c r="I7">
        <v>1</v>
      </c>
      <c r="J7">
        <v>2</v>
      </c>
      <c r="K7">
        <v>0</v>
      </c>
      <c r="L7">
        <v>49</v>
      </c>
      <c r="M7">
        <v>1</v>
      </c>
      <c r="N7">
        <v>3</v>
      </c>
      <c r="O7">
        <v>1</v>
      </c>
      <c r="P7">
        <v>0</v>
      </c>
      <c r="Q7">
        <v>0</v>
      </c>
      <c r="R7">
        <v>0</v>
      </c>
      <c r="S7" s="1">
        <f t="shared" si="0"/>
        <v>2.8335483870967741</v>
      </c>
      <c r="T7" s="1">
        <f t="shared" si="1"/>
        <v>8.64</v>
      </c>
      <c r="U7">
        <v>0</v>
      </c>
      <c r="V7">
        <v>0.9</v>
      </c>
      <c r="W7" s="1">
        <f t="shared" si="2"/>
        <v>0</v>
      </c>
      <c r="X7" s="1">
        <f t="shared" si="3"/>
        <v>0</v>
      </c>
      <c r="Y7" s="1">
        <f t="shared" si="4"/>
        <v>0.125</v>
      </c>
      <c r="Z7" s="1">
        <f t="shared" si="5"/>
        <v>0.98030303030303023</v>
      </c>
      <c r="AA7" s="1">
        <f t="shared" si="6"/>
        <v>5.6042857142857168</v>
      </c>
      <c r="AB7" s="2">
        <f>(65+90)/2</f>
        <v>77.5</v>
      </c>
      <c r="AC7" s="2"/>
    </row>
    <row r="8" spans="1:30" x14ac:dyDescent="0.2">
      <c r="A8" t="s">
        <v>44</v>
      </c>
      <c r="B8" t="s">
        <v>58</v>
      </c>
      <c r="D8">
        <v>3400</v>
      </c>
      <c r="E8" s="1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85</v>
      </c>
      <c r="M8">
        <v>0</v>
      </c>
      <c r="N8">
        <v>4</v>
      </c>
      <c r="O8">
        <v>1</v>
      </c>
      <c r="P8">
        <v>5</v>
      </c>
      <c r="Q8">
        <v>0</v>
      </c>
      <c r="R8">
        <v>0</v>
      </c>
      <c r="S8" s="1">
        <f t="shared" si="0"/>
        <v>2.1</v>
      </c>
      <c r="T8" s="1">
        <f t="shared" si="1"/>
        <v>2.1</v>
      </c>
      <c r="U8">
        <v>0</v>
      </c>
      <c r="V8">
        <v>0.9</v>
      </c>
      <c r="W8" s="1">
        <f t="shared" si="2"/>
        <v>0</v>
      </c>
      <c r="X8" s="1">
        <f t="shared" si="3"/>
        <v>0</v>
      </c>
      <c r="Y8" s="1">
        <f t="shared" si="4"/>
        <v>0.125</v>
      </c>
      <c r="Z8" s="1">
        <f t="shared" si="5"/>
        <v>0.98030303030303023</v>
      </c>
      <c r="AA8" s="1">
        <f t="shared" si="6"/>
        <v>-0.93571428571428372</v>
      </c>
      <c r="AB8" s="2">
        <v>90</v>
      </c>
      <c r="AC8" s="2"/>
    </row>
    <row r="9" spans="1:30" x14ac:dyDescent="0.2">
      <c r="A9" t="s">
        <v>57</v>
      </c>
      <c r="B9" t="s">
        <v>58</v>
      </c>
      <c r="D9">
        <v>9200</v>
      </c>
      <c r="E9" s="1">
        <v>1.1777777777777778</v>
      </c>
      <c r="F9">
        <v>0</v>
      </c>
      <c r="G9">
        <v>0</v>
      </c>
      <c r="H9">
        <v>1</v>
      </c>
      <c r="I9">
        <v>0</v>
      </c>
      <c r="J9">
        <v>2</v>
      </c>
      <c r="K9">
        <v>1</v>
      </c>
      <c r="L9">
        <v>22</v>
      </c>
      <c r="M9">
        <v>1</v>
      </c>
      <c r="N9">
        <v>1</v>
      </c>
      <c r="O9">
        <v>2</v>
      </c>
      <c r="P9">
        <v>1</v>
      </c>
      <c r="Q9">
        <v>0</v>
      </c>
      <c r="R9">
        <v>0</v>
      </c>
      <c r="S9" s="1">
        <f t="shared" si="0"/>
        <v>5.8075471698113201</v>
      </c>
      <c r="T9" s="1">
        <f t="shared" si="1"/>
        <v>6.4610825233466738</v>
      </c>
      <c r="U9">
        <v>0.1</v>
      </c>
      <c r="V9">
        <v>0.9</v>
      </c>
      <c r="W9" s="1">
        <f t="shared" si="2"/>
        <v>0.11111111111111112</v>
      </c>
      <c r="X9" s="1">
        <f t="shared" si="3"/>
        <v>0.10892255892255892</v>
      </c>
      <c r="Y9" s="1">
        <f t="shared" si="4"/>
        <v>0.125</v>
      </c>
      <c r="Z9" s="1">
        <f t="shared" si="5"/>
        <v>0.98030303030303023</v>
      </c>
      <c r="AA9" s="1">
        <f t="shared" si="6"/>
        <v>3.42536823763239</v>
      </c>
      <c r="AB9" s="2">
        <v>70</v>
      </c>
      <c r="AC9" s="2">
        <v>36</v>
      </c>
    </row>
    <row r="10" spans="1:30" x14ac:dyDescent="0.2">
      <c r="A10" t="s">
        <v>50</v>
      </c>
      <c r="B10" t="s">
        <v>58</v>
      </c>
      <c r="D10">
        <v>4800</v>
      </c>
      <c r="E10" s="1">
        <v>0.5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5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 s="1">
        <f t="shared" si="0"/>
        <v>2.3000000000000003</v>
      </c>
      <c r="T10" s="1">
        <f t="shared" si="1"/>
        <v>2.3000000000000003</v>
      </c>
      <c r="U10">
        <v>0</v>
      </c>
      <c r="V10">
        <v>0.9</v>
      </c>
      <c r="W10" s="1">
        <f t="shared" si="2"/>
        <v>0</v>
      </c>
      <c r="X10" s="1">
        <f t="shared" si="3"/>
        <v>0</v>
      </c>
      <c r="Y10" s="1">
        <f t="shared" si="4"/>
        <v>0.125</v>
      </c>
      <c r="Z10" s="1">
        <f t="shared" si="5"/>
        <v>0.98030303030303023</v>
      </c>
      <c r="AA10" s="1">
        <f t="shared" si="6"/>
        <v>-0.73571428571428354</v>
      </c>
      <c r="AB10" s="2"/>
      <c r="AC10" s="2">
        <v>22.5</v>
      </c>
    </row>
    <row r="11" spans="1:30" x14ac:dyDescent="0.2">
      <c r="A11" t="s">
        <v>56</v>
      </c>
      <c r="B11" t="s">
        <v>58</v>
      </c>
      <c r="D11">
        <v>9600</v>
      </c>
      <c r="E11" s="1">
        <v>1.8666666666666667</v>
      </c>
      <c r="F11">
        <v>1</v>
      </c>
      <c r="G11">
        <v>0</v>
      </c>
      <c r="H11">
        <v>2</v>
      </c>
      <c r="I11">
        <v>2</v>
      </c>
      <c r="J11">
        <v>11</v>
      </c>
      <c r="K11">
        <v>2</v>
      </c>
      <c r="L11">
        <v>29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 s="1">
        <f t="shared" si="0"/>
        <v>7.1142857142857139</v>
      </c>
      <c r="T11" s="1">
        <f t="shared" si="1"/>
        <v>13.124963924963923</v>
      </c>
      <c r="U11">
        <v>0.1</v>
      </c>
      <c r="V11">
        <v>0.9</v>
      </c>
      <c r="W11" s="1">
        <f t="shared" si="2"/>
        <v>0.11111111111111112</v>
      </c>
      <c r="X11" s="1">
        <f t="shared" si="3"/>
        <v>0.10892255892255892</v>
      </c>
      <c r="Y11" s="1">
        <f t="shared" si="4"/>
        <v>0.125</v>
      </c>
      <c r="Z11" s="1">
        <f t="shared" si="5"/>
        <v>0.98030303030303023</v>
      </c>
      <c r="AA11" s="1">
        <f t="shared" si="6"/>
        <v>10.08924963924964</v>
      </c>
      <c r="AB11" s="2">
        <f>(78+90)/2</f>
        <v>84</v>
      </c>
      <c r="AC11" s="2"/>
    </row>
    <row r="12" spans="1:30" x14ac:dyDescent="0.2">
      <c r="A12" t="s">
        <v>43</v>
      </c>
      <c r="B12" t="s">
        <v>58</v>
      </c>
      <c r="D12">
        <v>3000</v>
      </c>
      <c r="E12" s="1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100</v>
      </c>
      <c r="M12">
        <v>0</v>
      </c>
      <c r="N12">
        <v>7</v>
      </c>
      <c r="O12">
        <v>3</v>
      </c>
      <c r="P12">
        <v>5</v>
      </c>
      <c r="Q12">
        <v>1</v>
      </c>
      <c r="R12">
        <v>0</v>
      </c>
      <c r="S12" s="1">
        <f t="shared" si="0"/>
        <v>2.5</v>
      </c>
      <c r="T12" s="1">
        <f t="shared" si="1"/>
        <v>1.75</v>
      </c>
      <c r="U12">
        <v>0</v>
      </c>
      <c r="V12">
        <v>0.9</v>
      </c>
      <c r="W12" s="1">
        <f t="shared" si="2"/>
        <v>0</v>
      </c>
      <c r="X12" s="1">
        <f t="shared" si="3"/>
        <v>0</v>
      </c>
      <c r="Y12" s="1">
        <f t="shared" si="4"/>
        <v>0.125</v>
      </c>
      <c r="Z12" s="1">
        <f t="shared" si="5"/>
        <v>0.98030303030303023</v>
      </c>
      <c r="AA12" s="1">
        <f t="shared" si="6"/>
        <v>-1.2857142857142838</v>
      </c>
      <c r="AB12" s="2">
        <v>90</v>
      </c>
      <c r="AC12" s="2"/>
    </row>
    <row r="13" spans="1:30" x14ac:dyDescent="0.2">
      <c r="A13" t="s">
        <v>45</v>
      </c>
      <c r="B13" t="s">
        <v>58</v>
      </c>
      <c r="D13">
        <v>3400</v>
      </c>
      <c r="E13" s="1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2</v>
      </c>
      <c r="L13">
        <v>34</v>
      </c>
      <c r="M13">
        <v>1</v>
      </c>
      <c r="N13">
        <v>2</v>
      </c>
      <c r="O13">
        <v>2</v>
      </c>
      <c r="P13">
        <v>2</v>
      </c>
      <c r="Q13">
        <v>0</v>
      </c>
      <c r="R13">
        <v>0</v>
      </c>
      <c r="S13" s="1">
        <f t="shared" si="0"/>
        <v>6.3800000000000008</v>
      </c>
      <c r="T13" s="1">
        <f t="shared" si="1"/>
        <v>7.0335353535353535</v>
      </c>
      <c r="U13">
        <v>0.1</v>
      </c>
      <c r="V13">
        <v>0.9</v>
      </c>
      <c r="W13" s="1">
        <f t="shared" si="2"/>
        <v>0.11111111111111112</v>
      </c>
      <c r="X13" s="1">
        <f t="shared" si="3"/>
        <v>0.10892255892255892</v>
      </c>
      <c r="Y13" s="1">
        <f t="shared" si="4"/>
        <v>0.125</v>
      </c>
      <c r="Z13" s="1">
        <f t="shared" si="5"/>
        <v>0.98030303030303023</v>
      </c>
      <c r="AA13" s="1">
        <f t="shared" si="6"/>
        <v>3.9978210678210697</v>
      </c>
      <c r="AB13" s="2">
        <v>90</v>
      </c>
      <c r="AC13" s="2">
        <v>0</v>
      </c>
    </row>
    <row r="14" spans="1:30" x14ac:dyDescent="0.2">
      <c r="A14" t="s">
        <v>46</v>
      </c>
      <c r="B14" t="s">
        <v>58</v>
      </c>
      <c r="D14">
        <v>9400</v>
      </c>
      <c r="E14" s="1">
        <v>0.6</v>
      </c>
      <c r="F14">
        <v>0</v>
      </c>
      <c r="G14">
        <v>1</v>
      </c>
      <c r="H14">
        <v>1</v>
      </c>
      <c r="I14">
        <v>0</v>
      </c>
      <c r="J14">
        <v>3</v>
      </c>
      <c r="K14">
        <v>1</v>
      </c>
      <c r="L14">
        <v>20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 s="1">
        <f t="shared" si="0"/>
        <v>5</v>
      </c>
      <c r="T14" s="1">
        <f t="shared" si="1"/>
        <v>5.6535353535353536</v>
      </c>
      <c r="U14">
        <v>0.1</v>
      </c>
      <c r="V14">
        <v>0.9</v>
      </c>
      <c r="W14" s="1">
        <f t="shared" si="2"/>
        <v>0.11111111111111112</v>
      </c>
      <c r="X14" s="1">
        <f t="shared" si="3"/>
        <v>0.10892255892255892</v>
      </c>
      <c r="Y14" s="1">
        <f t="shared" si="4"/>
        <v>0.125</v>
      </c>
      <c r="Z14" s="1">
        <f t="shared" si="5"/>
        <v>0.98030303030303023</v>
      </c>
      <c r="AA14" s="1">
        <f t="shared" si="6"/>
        <v>2.6178210678210698</v>
      </c>
      <c r="AB14" s="2">
        <v>54</v>
      </c>
      <c r="AC14" s="2">
        <v>0</v>
      </c>
    </row>
    <row r="15" spans="1:30" x14ac:dyDescent="0.2">
      <c r="A15" t="s">
        <v>55</v>
      </c>
      <c r="B15" t="s">
        <v>58</v>
      </c>
      <c r="D15">
        <v>3000</v>
      </c>
      <c r="E15" s="1">
        <v>0.24444444444444444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7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 s="1">
        <f t="shared" si="0"/>
        <v>1.8399999999999999</v>
      </c>
      <c r="T15" s="1">
        <f t="shared" si="1"/>
        <v>1.8399999999999999</v>
      </c>
      <c r="U15">
        <v>0</v>
      </c>
      <c r="V15">
        <v>0.9</v>
      </c>
      <c r="W15" s="1">
        <f t="shared" si="2"/>
        <v>0</v>
      </c>
      <c r="X15" s="1">
        <f t="shared" si="3"/>
        <v>0</v>
      </c>
      <c r="Y15" s="1">
        <f t="shared" si="4"/>
        <v>0.125</v>
      </c>
      <c r="Z15" s="1">
        <f t="shared" si="5"/>
        <v>0.98030303030303023</v>
      </c>
      <c r="AA15" s="1">
        <f t="shared" si="6"/>
        <v>-1.195714285714284</v>
      </c>
      <c r="AB15" s="2">
        <v>0</v>
      </c>
      <c r="AC15" s="2">
        <v>11</v>
      </c>
    </row>
    <row r="16" spans="1:30" x14ac:dyDescent="0.2">
      <c r="A16" t="s">
        <v>42</v>
      </c>
      <c r="B16" t="s">
        <v>58</v>
      </c>
      <c r="D16">
        <v>3800</v>
      </c>
      <c r="E16" s="1">
        <v>2</v>
      </c>
      <c r="F16">
        <v>0</v>
      </c>
      <c r="G16">
        <v>0</v>
      </c>
      <c r="H16">
        <v>4</v>
      </c>
      <c r="I16">
        <v>1</v>
      </c>
      <c r="J16">
        <v>0</v>
      </c>
      <c r="K16">
        <v>0</v>
      </c>
      <c r="L16">
        <v>73</v>
      </c>
      <c r="M16">
        <v>3</v>
      </c>
      <c r="N16">
        <v>5</v>
      </c>
      <c r="O16">
        <v>1</v>
      </c>
      <c r="P16">
        <v>2</v>
      </c>
      <c r="Q16">
        <v>1</v>
      </c>
      <c r="R16">
        <v>0</v>
      </c>
      <c r="S16" s="1">
        <f t="shared" si="0"/>
        <v>4.4800000000000004</v>
      </c>
      <c r="T16" s="1">
        <f t="shared" si="1"/>
        <v>3.7300000000000004</v>
      </c>
      <c r="U16">
        <v>0</v>
      </c>
      <c r="V16">
        <v>0.9</v>
      </c>
      <c r="W16" s="1">
        <f t="shared" si="2"/>
        <v>0</v>
      </c>
      <c r="X16" s="1">
        <f t="shared" si="3"/>
        <v>0</v>
      </c>
      <c r="Y16" s="1">
        <f t="shared" si="4"/>
        <v>0.125</v>
      </c>
      <c r="Z16" s="1">
        <f t="shared" si="5"/>
        <v>0.98030303030303023</v>
      </c>
      <c r="AA16" s="1">
        <f t="shared" si="6"/>
        <v>0.69428571428571662</v>
      </c>
      <c r="AB16" s="2">
        <v>90</v>
      </c>
      <c r="AC16" s="2"/>
    </row>
    <row r="17" spans="1:29" x14ac:dyDescent="0.2">
      <c r="A17" t="s">
        <v>49</v>
      </c>
      <c r="B17" t="s">
        <v>58</v>
      </c>
      <c r="D17">
        <v>5800</v>
      </c>
      <c r="E17" s="1">
        <v>2</v>
      </c>
      <c r="F17">
        <v>0</v>
      </c>
      <c r="G17">
        <v>0</v>
      </c>
      <c r="H17">
        <v>1</v>
      </c>
      <c r="I17">
        <v>0</v>
      </c>
      <c r="J17">
        <v>5</v>
      </c>
      <c r="K17">
        <v>2</v>
      </c>
      <c r="L17">
        <v>62</v>
      </c>
      <c r="M17">
        <v>1</v>
      </c>
      <c r="N17">
        <v>2</v>
      </c>
      <c r="O17">
        <v>4</v>
      </c>
      <c r="P17">
        <v>6</v>
      </c>
      <c r="Q17">
        <v>0</v>
      </c>
      <c r="R17">
        <v>0</v>
      </c>
      <c r="S17" s="1">
        <f t="shared" si="0"/>
        <v>7.37</v>
      </c>
      <c r="T17" s="1">
        <f t="shared" si="1"/>
        <v>9.3306060606060601</v>
      </c>
      <c r="U17">
        <v>0.3</v>
      </c>
      <c r="V17">
        <v>0.9</v>
      </c>
      <c r="W17" s="1">
        <f t="shared" si="2"/>
        <v>0.33333333333333331</v>
      </c>
      <c r="X17" s="1">
        <f t="shared" si="3"/>
        <v>0.32676767676767671</v>
      </c>
      <c r="Y17" s="1">
        <f t="shared" si="4"/>
        <v>0.125</v>
      </c>
      <c r="Z17" s="1">
        <f t="shared" si="5"/>
        <v>0.98030303030303023</v>
      </c>
      <c r="AA17" s="1">
        <f t="shared" si="6"/>
        <v>6.2948917748917763</v>
      </c>
      <c r="AB17" s="2">
        <v>90</v>
      </c>
      <c r="AC17" s="2"/>
    </row>
    <row r="18" spans="1:29" x14ac:dyDescent="0.2">
      <c r="A18" t="s">
        <v>28</v>
      </c>
      <c r="B18" t="s">
        <v>41</v>
      </c>
      <c r="D18">
        <v>11600</v>
      </c>
      <c r="E18" s="1">
        <v>2.9222222222222221</v>
      </c>
      <c r="F18">
        <v>1</v>
      </c>
      <c r="G18">
        <v>2</v>
      </c>
      <c r="H18">
        <v>7</v>
      </c>
      <c r="I18">
        <v>4</v>
      </c>
      <c r="J18">
        <v>9</v>
      </c>
      <c r="K18">
        <v>11</v>
      </c>
      <c r="L18">
        <v>216</v>
      </c>
      <c r="M18">
        <v>4</v>
      </c>
      <c r="N18">
        <v>6</v>
      </c>
      <c r="O18">
        <v>3</v>
      </c>
      <c r="P18">
        <v>1</v>
      </c>
      <c r="Q18">
        <v>2</v>
      </c>
      <c r="R18">
        <v>0</v>
      </c>
      <c r="S18" s="1">
        <f t="shared" si="0"/>
        <v>12.702661596958178</v>
      </c>
      <c r="T18" s="1">
        <f t="shared" si="1"/>
        <v>22.281356777867625</v>
      </c>
      <c r="U18">
        <v>1.4000000000000001</v>
      </c>
      <c r="V18">
        <v>2.4</v>
      </c>
      <c r="W18" s="1">
        <f t="shared" si="2"/>
        <v>0.58333333333333337</v>
      </c>
      <c r="X18" s="1">
        <f t="shared" si="3"/>
        <v>1.197209653092006</v>
      </c>
      <c r="Y18" s="1">
        <f>5/7</f>
        <v>0.7142857142857143</v>
      </c>
      <c r="Z18" s="1">
        <f>(5/17)+(4/13)*2+(8/21)*3</f>
        <v>2.0523594053005816</v>
      </c>
      <c r="AA18" s="1">
        <f>T18+(Y18-AVERAGE($Y$2:$Y$34))*10</f>
        <v>25.138499635010483</v>
      </c>
      <c r="AB18" s="2">
        <f>(90+90+83)/3</f>
        <v>87.666666666666671</v>
      </c>
      <c r="AC18" s="2"/>
    </row>
    <row r="19" spans="1:29" x14ac:dyDescent="0.2">
      <c r="A19" t="s">
        <v>40</v>
      </c>
      <c r="B19" t="s">
        <v>41</v>
      </c>
      <c r="D19">
        <v>6400</v>
      </c>
      <c r="E19" s="1">
        <v>3</v>
      </c>
      <c r="F19">
        <v>0</v>
      </c>
      <c r="G19">
        <v>0</v>
      </c>
      <c r="H19">
        <v>2</v>
      </c>
      <c r="I19">
        <v>2</v>
      </c>
      <c r="J19">
        <v>13</v>
      </c>
      <c r="K19">
        <v>7</v>
      </c>
      <c r="L19">
        <v>266</v>
      </c>
      <c r="M19">
        <v>2</v>
      </c>
      <c r="N19">
        <v>4</v>
      </c>
      <c r="O19">
        <v>4</v>
      </c>
      <c r="P19">
        <v>4</v>
      </c>
      <c r="Q19">
        <v>1</v>
      </c>
      <c r="R19">
        <v>0</v>
      </c>
      <c r="S19" s="1">
        <f t="shared" si="0"/>
        <v>10.473333333333334</v>
      </c>
      <c r="T19" s="1">
        <f t="shared" si="1"/>
        <v>13.564962292609351</v>
      </c>
      <c r="U19">
        <v>0.7</v>
      </c>
      <c r="V19">
        <v>2.4</v>
      </c>
      <c r="W19" s="1">
        <f t="shared" si="2"/>
        <v>0.29166666666666669</v>
      </c>
      <c r="X19" s="1">
        <f t="shared" si="3"/>
        <v>0.598604826546003</v>
      </c>
      <c r="Y19" s="1">
        <f t="shared" ref="Y19:Y34" si="7">5/7</f>
        <v>0.7142857142857143</v>
      </c>
      <c r="Z19" s="1">
        <f t="shared" ref="Z19:Z34" si="8">(5/17)+(4/13)*2+(8/21)*3</f>
        <v>2.0523594053005816</v>
      </c>
      <c r="AA19" s="1">
        <f t="shared" si="6"/>
        <v>16.422105149752213</v>
      </c>
      <c r="AB19" s="2">
        <v>90</v>
      </c>
      <c r="AC19" s="2"/>
    </row>
    <row r="20" spans="1:29" x14ac:dyDescent="0.2">
      <c r="A20" t="s">
        <v>35</v>
      </c>
      <c r="B20" t="s">
        <v>41</v>
      </c>
      <c r="D20">
        <v>5400</v>
      </c>
      <c r="E20" s="1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199</v>
      </c>
      <c r="M20">
        <v>1</v>
      </c>
      <c r="N20">
        <v>2</v>
      </c>
      <c r="O20">
        <v>4</v>
      </c>
      <c r="P20">
        <v>4</v>
      </c>
      <c r="Q20">
        <v>0</v>
      </c>
      <c r="R20">
        <v>0</v>
      </c>
      <c r="S20" s="1">
        <f t="shared" si="0"/>
        <v>3.3266666666666667</v>
      </c>
      <c r="T20" s="1">
        <f t="shared" si="1"/>
        <v>3.3266666666666667</v>
      </c>
      <c r="U20">
        <v>0</v>
      </c>
      <c r="V20">
        <v>2.4</v>
      </c>
      <c r="W20" s="1">
        <f t="shared" si="2"/>
        <v>0</v>
      </c>
      <c r="X20" s="1">
        <f t="shared" si="3"/>
        <v>0</v>
      </c>
      <c r="Y20" s="1">
        <f t="shared" si="7"/>
        <v>0.7142857142857143</v>
      </c>
      <c r="Z20" s="1">
        <f t="shared" si="8"/>
        <v>2.0523594053005816</v>
      </c>
      <c r="AA20" s="1">
        <f>T20+(Y20-AVERAGE($Y$2:$Y$34))*10</f>
        <v>6.1838095238095256</v>
      </c>
      <c r="AB20" s="2">
        <v>90</v>
      </c>
      <c r="AC20" s="2"/>
    </row>
    <row r="21" spans="1:29" x14ac:dyDescent="0.2">
      <c r="A21" t="s">
        <v>33</v>
      </c>
      <c r="B21" t="s">
        <v>41</v>
      </c>
      <c r="D21">
        <v>7600</v>
      </c>
      <c r="E21" s="1">
        <v>2.911111111111111</v>
      </c>
      <c r="F21">
        <v>0</v>
      </c>
      <c r="G21">
        <v>2</v>
      </c>
      <c r="H21">
        <v>6</v>
      </c>
      <c r="I21">
        <v>1</v>
      </c>
      <c r="J21">
        <v>4</v>
      </c>
      <c r="K21">
        <v>6</v>
      </c>
      <c r="L21">
        <v>236</v>
      </c>
      <c r="M21">
        <v>4</v>
      </c>
      <c r="N21">
        <v>0</v>
      </c>
      <c r="O21">
        <v>3</v>
      </c>
      <c r="P21">
        <v>0</v>
      </c>
      <c r="Q21">
        <v>0</v>
      </c>
      <c r="R21">
        <v>0</v>
      </c>
      <c r="S21" s="1">
        <f t="shared" si="0"/>
        <v>9.4534351145038169</v>
      </c>
      <c r="T21" s="1">
        <f t="shared" si="1"/>
        <v>9.4534351145038169</v>
      </c>
      <c r="U21">
        <v>0</v>
      </c>
      <c r="V21">
        <v>2.4</v>
      </c>
      <c r="W21" s="1">
        <f t="shared" si="2"/>
        <v>0</v>
      </c>
      <c r="X21" s="1">
        <f t="shared" si="3"/>
        <v>0</v>
      </c>
      <c r="Y21" s="1">
        <f t="shared" si="7"/>
        <v>0.7142857142857143</v>
      </c>
      <c r="Z21" s="1">
        <f t="shared" si="8"/>
        <v>2.0523594053005816</v>
      </c>
      <c r="AA21" s="1">
        <f t="shared" si="6"/>
        <v>12.310577971646676</v>
      </c>
      <c r="AB21" s="2">
        <f>(90+82+90)/3</f>
        <v>87.333333333333329</v>
      </c>
      <c r="AC21" s="2"/>
    </row>
    <row r="22" spans="1:29" x14ac:dyDescent="0.2">
      <c r="A22" t="s">
        <v>31</v>
      </c>
      <c r="B22" t="s">
        <v>41</v>
      </c>
      <c r="D22">
        <v>9800</v>
      </c>
      <c r="E22" s="1">
        <v>1.1222222222222222</v>
      </c>
      <c r="F22">
        <v>0</v>
      </c>
      <c r="G22">
        <v>0</v>
      </c>
      <c r="H22">
        <v>3</v>
      </c>
      <c r="I22">
        <v>1</v>
      </c>
      <c r="J22">
        <v>2</v>
      </c>
      <c r="K22">
        <v>5</v>
      </c>
      <c r="L22">
        <v>42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 s="1">
        <f t="shared" si="0"/>
        <v>10.906930693069308</v>
      </c>
      <c r="T22" s="1">
        <f t="shared" si="1"/>
        <v>11.420020544394454</v>
      </c>
      <c r="U22">
        <v>0.1</v>
      </c>
      <c r="V22">
        <v>2.4</v>
      </c>
      <c r="W22" s="1">
        <f t="shared" si="2"/>
        <v>4.1666666666666671E-2</v>
      </c>
      <c r="X22" s="1">
        <f t="shared" si="3"/>
        <v>8.5514975220857575E-2</v>
      </c>
      <c r="Y22" s="1">
        <f t="shared" si="7"/>
        <v>0.7142857142857143</v>
      </c>
      <c r="Z22" s="1">
        <f t="shared" si="8"/>
        <v>2.0523594053005816</v>
      </c>
      <c r="AA22" s="1">
        <f t="shared" si="6"/>
        <v>14.277163401537313</v>
      </c>
      <c r="AB22" s="2">
        <f>(45+56)/2</f>
        <v>50.5</v>
      </c>
      <c r="AC22" s="2">
        <v>0</v>
      </c>
    </row>
    <row r="23" spans="1:29" x14ac:dyDescent="0.2">
      <c r="A23" t="s">
        <v>24</v>
      </c>
      <c r="B23" t="s">
        <v>41</v>
      </c>
      <c r="D23">
        <v>5200</v>
      </c>
      <c r="E23" s="1">
        <v>1.3666666666666667</v>
      </c>
      <c r="F23">
        <v>0</v>
      </c>
      <c r="G23">
        <v>0</v>
      </c>
      <c r="H23">
        <v>1</v>
      </c>
      <c r="I23">
        <v>0</v>
      </c>
      <c r="J23">
        <v>3</v>
      </c>
      <c r="K23">
        <v>0</v>
      </c>
      <c r="L23">
        <v>87</v>
      </c>
      <c r="M23">
        <v>0</v>
      </c>
      <c r="N23">
        <v>0</v>
      </c>
      <c r="O23">
        <v>5</v>
      </c>
      <c r="P23">
        <v>4</v>
      </c>
      <c r="Q23">
        <v>0</v>
      </c>
      <c r="R23">
        <v>0</v>
      </c>
      <c r="S23" s="1">
        <f t="shared" si="0"/>
        <v>8.6634146341463421</v>
      </c>
      <c r="T23" s="1">
        <f t="shared" si="1"/>
        <v>8.6634146341463421</v>
      </c>
      <c r="U23">
        <v>0</v>
      </c>
      <c r="V23">
        <v>2.4</v>
      </c>
      <c r="W23" s="1">
        <f t="shared" si="2"/>
        <v>0</v>
      </c>
      <c r="X23" s="1">
        <f t="shared" si="3"/>
        <v>0</v>
      </c>
      <c r="Y23" s="1">
        <f t="shared" si="7"/>
        <v>0.7142857142857143</v>
      </c>
      <c r="Z23" s="1">
        <f t="shared" si="8"/>
        <v>2.0523594053005816</v>
      </c>
      <c r="AA23" s="1">
        <f t="shared" si="6"/>
        <v>11.520557491289201</v>
      </c>
      <c r="AB23" s="2">
        <v>80</v>
      </c>
      <c r="AC23" s="2">
        <v>12</v>
      </c>
    </row>
    <row r="24" spans="1:29" x14ac:dyDescent="0.2">
      <c r="A24" t="s">
        <v>36</v>
      </c>
      <c r="B24" t="s">
        <v>41</v>
      </c>
      <c r="D24">
        <v>3400</v>
      </c>
      <c r="E24" s="1">
        <v>0.18888888888888888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 s="1">
        <f t="shared" si="0"/>
        <v>-0.42</v>
      </c>
      <c r="T24" s="1">
        <f t="shared" si="1"/>
        <v>-0.42</v>
      </c>
      <c r="U24">
        <v>0</v>
      </c>
      <c r="V24">
        <v>2.4</v>
      </c>
      <c r="W24" s="1">
        <f t="shared" si="2"/>
        <v>0</v>
      </c>
      <c r="X24" s="1">
        <f t="shared" si="3"/>
        <v>0</v>
      </c>
      <c r="Y24" s="1">
        <f t="shared" si="7"/>
        <v>0.7142857142857143</v>
      </c>
      <c r="Z24" s="1">
        <f t="shared" si="8"/>
        <v>2.0523594053005816</v>
      </c>
      <c r="AA24" s="1">
        <f t="shared" si="6"/>
        <v>2.4371428571428595</v>
      </c>
      <c r="AB24" s="2"/>
      <c r="AC24" s="2">
        <f>(7+10)/3</f>
        <v>5.666666666666667</v>
      </c>
    </row>
    <row r="25" spans="1:29" x14ac:dyDescent="0.2">
      <c r="A25" t="s">
        <v>37</v>
      </c>
      <c r="B25" t="s">
        <v>41</v>
      </c>
      <c r="D25">
        <v>3400</v>
      </c>
      <c r="E25" s="1">
        <v>0.83333333333333337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101</v>
      </c>
      <c r="M25">
        <v>0</v>
      </c>
      <c r="N25">
        <v>2</v>
      </c>
      <c r="O25">
        <v>2</v>
      </c>
      <c r="P25">
        <v>0</v>
      </c>
      <c r="Q25">
        <v>1</v>
      </c>
      <c r="R25">
        <v>0</v>
      </c>
      <c r="S25" s="1">
        <f t="shared" si="0"/>
        <v>4.0199999999999996</v>
      </c>
      <c r="T25" s="1">
        <f t="shared" si="1"/>
        <v>2.5199999999999996</v>
      </c>
      <c r="U25">
        <v>0</v>
      </c>
      <c r="V25">
        <v>2.4</v>
      </c>
      <c r="W25" s="1">
        <f t="shared" si="2"/>
        <v>0</v>
      </c>
      <c r="X25" s="1">
        <f t="shared" si="3"/>
        <v>0</v>
      </c>
      <c r="Y25" s="1">
        <f t="shared" si="7"/>
        <v>0.7142857142857143</v>
      </c>
      <c r="Z25" s="1">
        <f t="shared" si="8"/>
        <v>2.0523594053005816</v>
      </c>
      <c r="AA25" s="1">
        <f t="shared" si="6"/>
        <v>5.377142857142859</v>
      </c>
      <c r="AB25" s="2">
        <v>56</v>
      </c>
      <c r="AC25" s="2">
        <f>(7+12)/2</f>
        <v>9.5</v>
      </c>
    </row>
    <row r="26" spans="1:29" x14ac:dyDescent="0.2">
      <c r="A26" t="s">
        <v>27</v>
      </c>
      <c r="B26" t="s">
        <v>41</v>
      </c>
      <c r="D26">
        <v>4800</v>
      </c>
      <c r="E26" s="1">
        <v>2.0444444444444443</v>
      </c>
      <c r="F26">
        <v>0</v>
      </c>
      <c r="G26">
        <v>0</v>
      </c>
      <c r="H26">
        <v>3</v>
      </c>
      <c r="I26">
        <v>1</v>
      </c>
      <c r="J26">
        <v>1</v>
      </c>
      <c r="K26">
        <v>0</v>
      </c>
      <c r="L26">
        <v>145</v>
      </c>
      <c r="M26">
        <v>1</v>
      </c>
      <c r="N26">
        <v>0</v>
      </c>
      <c r="O26">
        <v>1</v>
      </c>
      <c r="P26">
        <v>2</v>
      </c>
      <c r="Q26">
        <v>0</v>
      </c>
      <c r="R26">
        <v>0</v>
      </c>
      <c r="S26" s="1">
        <f t="shared" si="0"/>
        <v>5.1847826086956523</v>
      </c>
      <c r="T26" s="1">
        <f t="shared" si="1"/>
        <v>5.1847826086956523</v>
      </c>
      <c r="U26">
        <v>0</v>
      </c>
      <c r="V26">
        <v>2.4</v>
      </c>
      <c r="W26" s="1">
        <f t="shared" si="2"/>
        <v>0</v>
      </c>
      <c r="X26" s="1">
        <f t="shared" si="3"/>
        <v>0</v>
      </c>
      <c r="Y26" s="1">
        <f t="shared" si="7"/>
        <v>0.7142857142857143</v>
      </c>
      <c r="Z26" s="1">
        <f t="shared" si="8"/>
        <v>2.0523594053005816</v>
      </c>
      <c r="AA26" s="1">
        <f t="shared" si="6"/>
        <v>8.0419254658385118</v>
      </c>
      <c r="AB26" s="2">
        <f>(72+78)/2</f>
        <v>75</v>
      </c>
      <c r="AC26" s="2">
        <v>34</v>
      </c>
    </row>
    <row r="27" spans="1:29" x14ac:dyDescent="0.2">
      <c r="A27" t="s">
        <v>25</v>
      </c>
      <c r="B27" t="s">
        <v>41</v>
      </c>
      <c r="D27">
        <v>4000</v>
      </c>
      <c r="E27" s="1">
        <v>3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269</v>
      </c>
      <c r="M27">
        <v>1</v>
      </c>
      <c r="N27">
        <v>2</v>
      </c>
      <c r="O27">
        <v>1</v>
      </c>
      <c r="P27">
        <v>4</v>
      </c>
      <c r="Q27">
        <v>0</v>
      </c>
      <c r="R27">
        <v>0</v>
      </c>
      <c r="S27" s="1">
        <f t="shared" si="0"/>
        <v>4.0266666666666664</v>
      </c>
      <c r="T27" s="1">
        <f t="shared" si="1"/>
        <v>4.0266666666666664</v>
      </c>
      <c r="U27">
        <v>0</v>
      </c>
      <c r="V27">
        <v>2.4</v>
      </c>
      <c r="W27" s="1">
        <f t="shared" si="2"/>
        <v>0</v>
      </c>
      <c r="X27" s="1">
        <f t="shared" si="3"/>
        <v>0</v>
      </c>
      <c r="Y27" s="1">
        <f t="shared" si="7"/>
        <v>0.7142857142857143</v>
      </c>
      <c r="Z27" s="1">
        <f t="shared" si="8"/>
        <v>2.0523594053005816</v>
      </c>
      <c r="AA27" s="1">
        <f t="shared" si="6"/>
        <v>6.8838095238095258</v>
      </c>
      <c r="AB27" s="2">
        <v>90</v>
      </c>
      <c r="AC27" s="2"/>
    </row>
    <row r="28" spans="1:29" x14ac:dyDescent="0.2">
      <c r="A28" t="s">
        <v>32</v>
      </c>
      <c r="B28" t="s">
        <v>41</v>
      </c>
      <c r="D28">
        <v>7800</v>
      </c>
      <c r="E28" s="1">
        <v>1.0888888888888888</v>
      </c>
      <c r="F28">
        <v>1</v>
      </c>
      <c r="G28">
        <v>0</v>
      </c>
      <c r="H28">
        <v>3</v>
      </c>
      <c r="I28">
        <v>1</v>
      </c>
      <c r="J28">
        <v>0</v>
      </c>
      <c r="K28">
        <v>2</v>
      </c>
      <c r="L28">
        <v>46</v>
      </c>
      <c r="M28">
        <v>1</v>
      </c>
      <c r="N28">
        <v>2</v>
      </c>
      <c r="O28">
        <v>1</v>
      </c>
      <c r="P28">
        <v>1</v>
      </c>
      <c r="Q28">
        <v>0</v>
      </c>
      <c r="R28">
        <v>0</v>
      </c>
      <c r="S28" s="1">
        <f t="shared" si="0"/>
        <v>7.7326530612244904</v>
      </c>
      <c r="T28" s="1">
        <f t="shared" si="1"/>
        <v>17.942506233262542</v>
      </c>
      <c r="U28">
        <v>0.2</v>
      </c>
      <c r="V28">
        <v>2.4</v>
      </c>
      <c r="W28" s="1">
        <f t="shared" si="2"/>
        <v>8.3333333333333343E-2</v>
      </c>
      <c r="X28" s="1">
        <f t="shared" si="3"/>
        <v>0.17102995044171515</v>
      </c>
      <c r="Y28" s="1">
        <f t="shared" si="7"/>
        <v>0.7142857142857143</v>
      </c>
      <c r="Z28" s="1">
        <f t="shared" si="8"/>
        <v>2.0523594053005816</v>
      </c>
      <c r="AA28" s="1">
        <f t="shared" si="6"/>
        <v>20.799649090405403</v>
      </c>
      <c r="AB28" s="2"/>
      <c r="AC28" s="2">
        <f>(18+8+45)/3</f>
        <v>23.666666666666668</v>
      </c>
    </row>
    <row r="29" spans="1:29" x14ac:dyDescent="0.2">
      <c r="A29" t="s">
        <v>39</v>
      </c>
      <c r="B29" t="s">
        <v>41</v>
      </c>
      <c r="D29">
        <v>4600</v>
      </c>
      <c r="E29" s="1">
        <v>3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159</v>
      </c>
      <c r="M29">
        <v>1</v>
      </c>
      <c r="N29">
        <v>1</v>
      </c>
      <c r="O29">
        <v>2</v>
      </c>
      <c r="P29">
        <v>3</v>
      </c>
      <c r="Q29">
        <v>0</v>
      </c>
      <c r="R29">
        <v>0</v>
      </c>
      <c r="S29" s="1">
        <f t="shared" si="0"/>
        <v>2.7266666666666666</v>
      </c>
      <c r="T29" s="1">
        <f t="shared" si="1"/>
        <v>2.7266666666666666</v>
      </c>
      <c r="U29">
        <v>0</v>
      </c>
      <c r="V29">
        <v>2.4</v>
      </c>
      <c r="W29" s="1">
        <f t="shared" si="2"/>
        <v>0</v>
      </c>
      <c r="X29" s="1">
        <f t="shared" si="3"/>
        <v>0</v>
      </c>
      <c r="Y29" s="1">
        <f t="shared" si="7"/>
        <v>0.7142857142857143</v>
      </c>
      <c r="Z29" s="1">
        <f t="shared" si="8"/>
        <v>2.0523594053005816</v>
      </c>
      <c r="AA29" s="1">
        <f t="shared" si="6"/>
        <v>5.583809523809526</v>
      </c>
      <c r="AB29" s="2">
        <v>90</v>
      </c>
      <c r="AC29" s="2"/>
    </row>
    <row r="30" spans="1:29" x14ac:dyDescent="0.2">
      <c r="A30" t="s">
        <v>26</v>
      </c>
      <c r="B30" t="s">
        <v>41</v>
      </c>
      <c r="D30">
        <v>10800</v>
      </c>
      <c r="E30" s="1">
        <v>2.7333333333333334</v>
      </c>
      <c r="F30">
        <v>2</v>
      </c>
      <c r="G30">
        <v>0</v>
      </c>
      <c r="H30">
        <v>7</v>
      </c>
      <c r="I30">
        <v>4</v>
      </c>
      <c r="J30">
        <v>11</v>
      </c>
      <c r="K30">
        <v>3</v>
      </c>
      <c r="L30">
        <v>131</v>
      </c>
      <c r="M30">
        <v>5</v>
      </c>
      <c r="N30">
        <v>7</v>
      </c>
      <c r="O30">
        <v>2</v>
      </c>
      <c r="P30">
        <v>0</v>
      </c>
      <c r="Q30">
        <v>1</v>
      </c>
      <c r="R30">
        <v>0</v>
      </c>
      <c r="S30" s="1">
        <f t="shared" si="0"/>
        <v>10.178048780487805</v>
      </c>
      <c r="T30" s="1">
        <f t="shared" si="1"/>
        <v>16.946341463414633</v>
      </c>
      <c r="U30">
        <v>0</v>
      </c>
      <c r="V30">
        <v>2.4</v>
      </c>
      <c r="W30" s="1">
        <f t="shared" si="2"/>
        <v>0</v>
      </c>
      <c r="X30" s="1">
        <f t="shared" si="3"/>
        <v>0</v>
      </c>
      <c r="Y30" s="1">
        <f t="shared" si="7"/>
        <v>0.7142857142857143</v>
      </c>
      <c r="Z30" s="1">
        <f t="shared" si="8"/>
        <v>2.0523594053005816</v>
      </c>
      <c r="AA30" s="1">
        <f t="shared" si="6"/>
        <v>19.803484320557494</v>
      </c>
      <c r="AB30" s="2">
        <f>(83+83+80)/3</f>
        <v>82</v>
      </c>
      <c r="AC30" s="2"/>
    </row>
    <row r="31" spans="1:29" x14ac:dyDescent="0.2">
      <c r="A31" t="s">
        <v>29</v>
      </c>
      <c r="B31" t="s">
        <v>41</v>
      </c>
      <c r="D31">
        <v>8400</v>
      </c>
      <c r="E31" s="1">
        <v>1.0777777777777777</v>
      </c>
      <c r="F31">
        <v>0</v>
      </c>
      <c r="G31">
        <v>0</v>
      </c>
      <c r="H31">
        <v>4</v>
      </c>
      <c r="I31">
        <v>1</v>
      </c>
      <c r="J31">
        <v>2</v>
      </c>
      <c r="K31">
        <v>0</v>
      </c>
      <c r="L31">
        <v>17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 s="1">
        <f t="shared" si="0"/>
        <v>8.1092783505154653</v>
      </c>
      <c r="T31" s="1">
        <f t="shared" si="1"/>
        <v>8.1092783505154653</v>
      </c>
      <c r="U31">
        <v>0</v>
      </c>
      <c r="V31">
        <v>2.4</v>
      </c>
      <c r="W31" s="1">
        <f t="shared" si="2"/>
        <v>0</v>
      </c>
      <c r="X31" s="1">
        <f t="shared" si="3"/>
        <v>0</v>
      </c>
      <c r="Y31" s="1">
        <f t="shared" si="7"/>
        <v>0.7142857142857143</v>
      </c>
      <c r="Z31" s="1">
        <f t="shared" si="8"/>
        <v>2.0523594053005816</v>
      </c>
      <c r="AA31" s="1">
        <f t="shared" si="6"/>
        <v>10.966421207658325</v>
      </c>
      <c r="AB31" s="2"/>
      <c r="AC31" s="2">
        <f>(34+45)/2</f>
        <v>39.5</v>
      </c>
    </row>
    <row r="32" spans="1:29" x14ac:dyDescent="0.2">
      <c r="A32" t="s">
        <v>30</v>
      </c>
      <c r="B32" t="s">
        <v>41</v>
      </c>
      <c r="C32" t="s">
        <v>59</v>
      </c>
      <c r="D32">
        <v>8800</v>
      </c>
      <c r="E32" s="1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89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 t="shared" si="0"/>
        <v>0.92666666666666675</v>
      </c>
      <c r="T32" s="1">
        <f t="shared" si="1"/>
        <v>0.92666666666666675</v>
      </c>
      <c r="U32">
        <v>0</v>
      </c>
      <c r="V32">
        <v>2.4</v>
      </c>
      <c r="W32" s="1">
        <f t="shared" si="2"/>
        <v>0</v>
      </c>
      <c r="X32" s="1">
        <f t="shared" si="3"/>
        <v>0</v>
      </c>
      <c r="Y32" s="1">
        <f t="shared" si="7"/>
        <v>0.7142857142857143</v>
      </c>
      <c r="Z32" s="1">
        <f t="shared" si="8"/>
        <v>2.0523594053005816</v>
      </c>
      <c r="AA32" s="1">
        <f t="shared" si="6"/>
        <v>3.7838095238095262</v>
      </c>
      <c r="AB32" s="2"/>
      <c r="AC32" s="2"/>
    </row>
    <row r="33" spans="1:29" x14ac:dyDescent="0.2">
      <c r="A33" t="s">
        <v>34</v>
      </c>
      <c r="B33" t="s">
        <v>41</v>
      </c>
      <c r="D33">
        <v>6600</v>
      </c>
      <c r="E33" s="1">
        <v>1.5222222222222221</v>
      </c>
      <c r="F33">
        <v>1</v>
      </c>
      <c r="G33">
        <v>0</v>
      </c>
      <c r="H33">
        <v>3</v>
      </c>
      <c r="I33">
        <v>1</v>
      </c>
      <c r="J33">
        <v>3</v>
      </c>
      <c r="K33">
        <v>1</v>
      </c>
      <c r="L33">
        <v>86</v>
      </c>
      <c r="M33">
        <v>1</v>
      </c>
      <c r="N33">
        <v>4</v>
      </c>
      <c r="O33">
        <v>1</v>
      </c>
      <c r="P33">
        <v>0</v>
      </c>
      <c r="Q33">
        <v>0</v>
      </c>
      <c r="R33">
        <v>0</v>
      </c>
      <c r="S33" s="1">
        <f t="shared" si="0"/>
        <v>5.7941605839416059</v>
      </c>
      <c r="T33" s="1">
        <f t="shared" si="1"/>
        <v>12.363503649635037</v>
      </c>
      <c r="U33">
        <v>0</v>
      </c>
      <c r="V33">
        <v>2.4</v>
      </c>
      <c r="W33" s="1">
        <f t="shared" si="2"/>
        <v>0</v>
      </c>
      <c r="X33" s="1">
        <f t="shared" si="3"/>
        <v>0</v>
      </c>
      <c r="Y33" s="1">
        <f t="shared" si="7"/>
        <v>0.7142857142857143</v>
      </c>
      <c r="Z33" s="1">
        <f t="shared" si="8"/>
        <v>2.0523594053005816</v>
      </c>
      <c r="AA33" s="1">
        <f t="shared" si="6"/>
        <v>15.220646506777896</v>
      </c>
      <c r="AB33" s="2">
        <f>(71+66)/2</f>
        <v>68.5</v>
      </c>
      <c r="AC33" s="2">
        <v>0</v>
      </c>
    </row>
    <row r="34" spans="1:29" x14ac:dyDescent="0.2">
      <c r="A34" t="s">
        <v>38</v>
      </c>
      <c r="B34" t="s">
        <v>41</v>
      </c>
      <c r="D34">
        <v>4600</v>
      </c>
      <c r="E34" s="1">
        <v>0.18888888888888888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18</v>
      </c>
      <c r="M34">
        <v>1</v>
      </c>
      <c r="N34">
        <v>0</v>
      </c>
      <c r="O34">
        <v>2</v>
      </c>
      <c r="P34">
        <v>0</v>
      </c>
      <c r="Q34">
        <v>0</v>
      </c>
      <c r="R34">
        <v>0</v>
      </c>
      <c r="S34" s="1">
        <f t="shared" si="0"/>
        <v>5.3599999999999994</v>
      </c>
      <c r="T34" s="1">
        <f t="shared" si="1"/>
        <v>5.3599999999999994</v>
      </c>
      <c r="U34">
        <v>0</v>
      </c>
      <c r="V34">
        <v>2.4</v>
      </c>
      <c r="W34" s="1">
        <f t="shared" si="2"/>
        <v>0</v>
      </c>
      <c r="X34" s="1">
        <f t="shared" si="3"/>
        <v>0</v>
      </c>
      <c r="Y34" s="1">
        <f t="shared" si="7"/>
        <v>0.7142857142857143</v>
      </c>
      <c r="Z34" s="1">
        <f t="shared" si="8"/>
        <v>2.0523594053005816</v>
      </c>
      <c r="AA34" s="1">
        <f t="shared" si="6"/>
        <v>8.2171428571428589</v>
      </c>
      <c r="AB34" s="2"/>
      <c r="AC34" s="2">
        <f>(7+10)/3</f>
        <v>5.666666666666667</v>
      </c>
    </row>
  </sheetData>
  <sortState xmlns:xlrd2="http://schemas.microsoft.com/office/spreadsheetml/2017/richdata2" ref="A2:AD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2020-09-01T01:41:34Z</dcterms:created>
  <dcterms:modified xsi:type="dcterms:W3CDTF">2020-09-02T03:29:12Z</dcterms:modified>
</cp:coreProperties>
</file>