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ywood/Documents/SportsStats/DraftKings/"/>
    </mc:Choice>
  </mc:AlternateContent>
  <xr:revisionPtr revIDLastSave="0" documentId="13_ncr:1_{ACF3B622-1C1E-1142-8568-A2A2F765A891}" xr6:coauthVersionLast="45" xr6:coauthVersionMax="45" xr10:uidLastSave="{00000000-0000-0000-0000-000000000000}"/>
  <bookViews>
    <workbookView xWindow="-38400" yWindow="0" windowWidth="38400" windowHeight="21600" xr2:uid="{96FA0013-B5AA-B64E-8A10-805F726BD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8" i="1" l="1"/>
  <c r="V10" i="1"/>
  <c r="V23" i="1"/>
  <c r="V12" i="1"/>
  <c r="V22" i="1"/>
  <c r="V27" i="1"/>
  <c r="V17" i="1"/>
  <c r="V13" i="1"/>
  <c r="V7" i="1"/>
  <c r="V9" i="1"/>
  <c r="V14" i="1"/>
  <c r="V5" i="1"/>
  <c r="V20" i="1"/>
  <c r="V3" i="1"/>
  <c r="V6" i="1"/>
  <c r="V11" i="1"/>
  <c r="V25" i="1"/>
  <c r="V26" i="1"/>
  <c r="V15" i="1"/>
  <c r="V4" i="1"/>
  <c r="V28" i="1"/>
  <c r="V19" i="1"/>
  <c r="V16" i="1"/>
  <c r="V24" i="1"/>
  <c r="V29" i="1"/>
  <c r="V2" i="1"/>
  <c r="V8" i="1"/>
  <c r="V21" i="1"/>
  <c r="T18" i="1"/>
  <c r="U18" i="1" s="1"/>
  <c r="T10" i="1"/>
  <c r="W10" i="1" s="1"/>
  <c r="T23" i="1"/>
  <c r="W23" i="1" s="1"/>
  <c r="T12" i="1"/>
  <c r="T22" i="1"/>
  <c r="U22" i="1" s="1"/>
  <c r="T27" i="1"/>
  <c r="W27" i="1" s="1"/>
  <c r="T17" i="1"/>
  <c r="W17" i="1" s="1"/>
  <c r="T13" i="1"/>
  <c r="T7" i="1"/>
  <c r="U7" i="1" s="1"/>
  <c r="T9" i="1"/>
  <c r="W9" i="1" s="1"/>
  <c r="T14" i="1"/>
  <c r="W14" i="1" s="1"/>
  <c r="T5" i="1"/>
  <c r="T20" i="1"/>
  <c r="U20" i="1" s="1"/>
  <c r="T3" i="1"/>
  <c r="W3" i="1" s="1"/>
  <c r="T6" i="1"/>
  <c r="W6" i="1" s="1"/>
  <c r="T11" i="1"/>
  <c r="T25" i="1"/>
  <c r="U25" i="1" s="1"/>
  <c r="T26" i="1"/>
  <c r="W26" i="1" s="1"/>
  <c r="T15" i="1"/>
  <c r="W15" i="1" s="1"/>
  <c r="T4" i="1"/>
  <c r="T28" i="1"/>
  <c r="U28" i="1" s="1"/>
  <c r="T19" i="1"/>
  <c r="W19" i="1" s="1"/>
  <c r="T16" i="1"/>
  <c r="W16" i="1" s="1"/>
  <c r="T24" i="1"/>
  <c r="T29" i="1"/>
  <c r="U29" i="1" s="1"/>
  <c r="T2" i="1"/>
  <c r="W2" i="1" s="1"/>
  <c r="T8" i="1"/>
  <c r="W8" i="1" s="1"/>
  <c r="T21" i="1"/>
  <c r="S5" i="1"/>
  <c r="W21" i="1" l="1"/>
  <c r="W24" i="1"/>
  <c r="W4" i="1"/>
  <c r="W11" i="1"/>
  <c r="W5" i="1"/>
  <c r="W13" i="1"/>
  <c r="W12" i="1"/>
  <c r="U21" i="1"/>
  <c r="W29" i="1"/>
  <c r="W28" i="1"/>
  <c r="W25" i="1"/>
  <c r="W20" i="1"/>
  <c r="W7" i="1"/>
  <c r="W22" i="1"/>
  <c r="W18" i="1"/>
  <c r="U24" i="1"/>
  <c r="U4" i="1"/>
  <c r="U11" i="1"/>
  <c r="U5" i="1"/>
  <c r="U13" i="1"/>
  <c r="U12" i="1"/>
  <c r="U8" i="1"/>
  <c r="U16" i="1"/>
  <c r="U15" i="1"/>
  <c r="U6" i="1"/>
  <c r="U14" i="1"/>
  <c r="U17" i="1"/>
  <c r="U23" i="1"/>
  <c r="U2" i="1"/>
  <c r="U19" i="1"/>
  <c r="U26" i="1"/>
  <c r="U3" i="1"/>
  <c r="U9" i="1"/>
  <c r="U27" i="1"/>
  <c r="U10" i="1"/>
</calcChain>
</file>

<file path=xl/sharedStrings.xml><?xml version="1.0" encoding="utf-8"?>
<sst xmlns="http://schemas.openxmlformats.org/spreadsheetml/2006/main" count="109" uniqueCount="62">
  <si>
    <t>Player</t>
  </si>
  <si>
    <t>Team</t>
  </si>
  <si>
    <t>Pos</t>
  </si>
  <si>
    <t>90s</t>
  </si>
  <si>
    <t>Gls</t>
  </si>
  <si>
    <t>Ast</t>
  </si>
  <si>
    <t>Sh</t>
  </si>
  <si>
    <t>SoT</t>
  </si>
  <si>
    <t>Crs</t>
  </si>
  <si>
    <t>PassLive</t>
  </si>
  <si>
    <t>PassDead</t>
  </si>
  <si>
    <t>Pass_Cmp</t>
  </si>
  <si>
    <t>Fld</t>
  </si>
  <si>
    <t>Fls</t>
  </si>
  <si>
    <t>TklW</t>
  </si>
  <si>
    <t>Int</t>
  </si>
  <si>
    <t>CrdY</t>
  </si>
  <si>
    <t>CrdR</t>
  </si>
  <si>
    <t>Salary</t>
  </si>
  <si>
    <t>FPPG</t>
  </si>
  <si>
    <t>FPPG/$1000</t>
  </si>
  <si>
    <t>Floor</t>
  </si>
  <si>
    <t>FPPG-Floor</t>
  </si>
  <si>
    <t>Opp_Def_OPRK</t>
  </si>
  <si>
    <t>Starting</t>
  </si>
  <si>
    <t>FW</t>
  </si>
  <si>
    <t>Ryan Bennett\Ryan-Bennett</t>
  </si>
  <si>
    <t>DF</t>
  </si>
  <si>
    <t>Willy Boly\Willy-Boly</t>
  </si>
  <si>
    <t>Oskar Buur\Oskar-Buur</t>
  </si>
  <si>
    <t>DFMF</t>
  </si>
  <si>
    <t>Jonny Castro\Jonny-Castro</t>
  </si>
  <si>
    <t>Conor Coady\Conor-Coady</t>
  </si>
  <si>
    <t>Luke Cundle\Luke-Cundle</t>
  </si>
  <si>
    <t>MF</t>
  </si>
  <si>
    <t>Leander Dendoncker\Leander-Dendoncker</t>
  </si>
  <si>
    <t>MFDF</t>
  </si>
  <si>
    <t>Matt Doherty\Matt-Doherty</t>
  </si>
  <si>
    <t>Morgan Gibbs-White\Morgan-Gibbs-White</t>
  </si>
  <si>
    <t>MFFW</t>
  </si>
  <si>
    <t>Raúl Jiménez\Raul-Jimenez</t>
  </si>
  <si>
    <t>Bruno Jordão\Bruno-Jordao</t>
  </si>
  <si>
    <t>Diogo Jota\Diogo-Jota</t>
  </si>
  <si>
    <t>FWMF</t>
  </si>
  <si>
    <t>Max Kilman\Max-Kilman</t>
  </si>
  <si>
    <t>João Moutinho\Joao-Moutinho</t>
  </si>
  <si>
    <t>Pedro Neto\Pedro-Neto</t>
  </si>
  <si>
    <t>Rúben Neves\Ruben-Neves</t>
  </si>
  <si>
    <t>Owen Otasowie\Owen-Otasowie</t>
  </si>
  <si>
    <t>Rui Patrício\Rui-Patricio</t>
  </si>
  <si>
    <t>GK</t>
  </si>
  <si>
    <t>Taylor Perry\Taylor-Perry</t>
  </si>
  <si>
    <t>Daniel Podence\Daniel-Podence</t>
  </si>
  <si>
    <t>John Ruddy\John-Ruddy</t>
  </si>
  <si>
    <t>Romain Saïss\Romain-Saiss</t>
  </si>
  <si>
    <t>Adama Traoré\Adama-Traore</t>
  </si>
  <si>
    <t>Rúben Vinagre\Ruben-Vinagre</t>
  </si>
  <si>
    <t>WOL</t>
  </si>
  <si>
    <t>Chem Campbell\Chem-Campbell</t>
  </si>
  <si>
    <t>Dion Sanderson\Dion-Sanderson</t>
  </si>
  <si>
    <t>Meritan Shabani\Meritan-Shabani</t>
  </si>
  <si>
    <t>Terry Taylor\Terry-Taylor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</si>
</sst>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367C-1CEE-784D-9938-BC7E0C162DCD}">
  <dimension ref="A1:AL29"/>
  <sheetViews>
    <sheetView tabSelected="1" workbookViewId="0">
      <selection activeCell="T6" sqref="T6"/>
    </sheetView>
  </sheetViews>
  <sheetFormatPr baseColWidth="10" defaultRowHeight="16" x14ac:dyDescent="0.2"/>
  <cols>
    <col min="1" max="1" width="16.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38" x14ac:dyDescent="0.2">
      <c r="A2" t="s">
        <v>55</v>
      </c>
      <c r="B2" t="s">
        <v>57</v>
      </c>
      <c r="C2" t="s">
        <v>43</v>
      </c>
      <c r="D2">
        <v>36.4</v>
      </c>
      <c r="E2">
        <v>6</v>
      </c>
      <c r="F2">
        <v>10</v>
      </c>
      <c r="G2">
        <v>52</v>
      </c>
      <c r="H2">
        <v>15</v>
      </c>
      <c r="I2">
        <v>237</v>
      </c>
      <c r="J2">
        <v>77</v>
      </c>
      <c r="K2">
        <v>2</v>
      </c>
      <c r="L2">
        <v>767</v>
      </c>
      <c r="M2">
        <v>94</v>
      </c>
      <c r="N2">
        <v>50</v>
      </c>
      <c r="O2">
        <v>28</v>
      </c>
      <c r="P2">
        <v>19</v>
      </c>
      <c r="Q2">
        <v>2</v>
      </c>
      <c r="R2">
        <v>0</v>
      </c>
      <c r="S2">
        <v>9800</v>
      </c>
      <c r="T2">
        <f>IF(D2&gt;=1,(E2*10+F2*6+G2+H2+I2*0.7+J2+K2+L2*0.02+M2+N2*(-0.5)+O2+P2*0.5+Q2*(-0.5)+R2*(-3))/D2,E2*10+F2*6+G2+H2+I2*0.7+J2+K2+L2*0.02+M2+N2*(-0.5)+O2+P2*0.5+Q2*(-0.5)+R2*(-3))</f>
        <v>15.185164835164835</v>
      </c>
      <c r="U2">
        <f>T2/(S2/1000)</f>
        <v>1.5495066158331463</v>
      </c>
      <c r="V2">
        <f>IF(D2&gt;=1,(G2+H2+I2*0.7+J2+K2+L2*0.02+M2+N2*(-0.5)+O2+P2*0.5+Q2*(-0.5)+R2*(-3))/D2,G2+H2+I2*0.7+J2+K2+L2*0.02+M2+N2*(-0.5)+O2+P2*0.5+Q2*(-0.5)+R2*(-3))</f>
        <v>11.888461538461538</v>
      </c>
      <c r="W2">
        <f>T2-V2</f>
        <v>3.2967032967032974</v>
      </c>
      <c r="X2">
        <v>69</v>
      </c>
      <c r="AK2" s="1"/>
    </row>
    <row r="3" spans="1:38" x14ac:dyDescent="0.2">
      <c r="A3" t="s">
        <v>45</v>
      </c>
      <c r="B3" t="s">
        <v>57</v>
      </c>
      <c r="C3" t="s">
        <v>34</v>
      </c>
      <c r="D3">
        <v>43.7</v>
      </c>
      <c r="E3">
        <v>1</v>
      </c>
      <c r="F3">
        <v>9</v>
      </c>
      <c r="G3">
        <v>27</v>
      </c>
      <c r="H3">
        <v>8</v>
      </c>
      <c r="I3">
        <v>259</v>
      </c>
      <c r="J3">
        <v>78</v>
      </c>
      <c r="K3">
        <v>65</v>
      </c>
      <c r="L3">
        <v>2057</v>
      </c>
      <c r="M3">
        <v>29</v>
      </c>
      <c r="N3">
        <v>50</v>
      </c>
      <c r="O3">
        <v>72</v>
      </c>
      <c r="P3">
        <v>56</v>
      </c>
      <c r="Q3">
        <v>9</v>
      </c>
      <c r="R3">
        <v>0</v>
      </c>
      <c r="S3">
        <v>7200</v>
      </c>
      <c r="T3">
        <f>IF(D3&gt;=1,(E3*10+F3*6+G3+H3+I3*0.7+J3+K3+L3*0.02+M3+N3*(-0.5)+O3+P3*0.5+Q3*(-0.5)+R3*(-3))/D3,E3*10+F3*6+G3+H3+I3*0.7+J3+K3+L3*0.02+M3+N3*(-0.5)+O3+P3*0.5+Q3*(-0.5)+R3*(-3))</f>
        <v>12.904805491990844</v>
      </c>
      <c r="U3">
        <f>T3/(S3/1000)</f>
        <v>1.7923340961098395</v>
      </c>
      <c r="V3">
        <f>IF(D3&gt;=1,(G3+H3+I3*0.7+J3+K3+L3*0.02+M3+N3*(-0.5)+O3+P3*0.5+Q3*(-0.5)+R3*(-3))/D3,G3+H3+I3*0.7+J3+K3+L3*0.02+M3+N3*(-0.5)+O3+P3*0.5+Q3*(-0.5)+R3*(-3))</f>
        <v>11.440274599542333</v>
      </c>
      <c r="W3">
        <f>T3-V3</f>
        <v>1.4645308924485114</v>
      </c>
      <c r="X3">
        <v>69</v>
      </c>
      <c r="AL3" s="1"/>
    </row>
    <row r="4" spans="1:38" x14ac:dyDescent="0.2">
      <c r="A4" t="s">
        <v>52</v>
      </c>
      <c r="B4" t="s">
        <v>57</v>
      </c>
      <c r="C4" t="s">
        <v>43</v>
      </c>
      <c r="D4">
        <v>4.4000000000000004</v>
      </c>
      <c r="E4">
        <v>1</v>
      </c>
      <c r="F4">
        <v>1</v>
      </c>
      <c r="G4">
        <v>12</v>
      </c>
      <c r="H4">
        <v>4</v>
      </c>
      <c r="I4">
        <v>8</v>
      </c>
      <c r="J4">
        <v>10</v>
      </c>
      <c r="K4">
        <v>0</v>
      </c>
      <c r="L4">
        <v>102</v>
      </c>
      <c r="M4">
        <v>10</v>
      </c>
      <c r="N4">
        <v>6</v>
      </c>
      <c r="O4">
        <v>4</v>
      </c>
      <c r="P4">
        <v>6</v>
      </c>
      <c r="Q4">
        <v>0</v>
      </c>
      <c r="R4">
        <v>0</v>
      </c>
      <c r="S4">
        <v>7000</v>
      </c>
      <c r="T4">
        <f>IF(D4&gt;=1,(E4*10+F4*6+G4+H4+I4*0.7+J4+K4+L4*0.02+M4+N4*(-0.5)+O4+P4*0.5+Q4*(-0.5)+R4*(-3))/D4,E4*10+F4*6+G4+H4+I4*0.7+J4+K4+L4*0.02+M4+N4*(-0.5)+O4+P4*0.5+Q4*(-0.5)+R4*(-3))</f>
        <v>14.463636363636363</v>
      </c>
      <c r="U4">
        <f>T4/(S4/1000)</f>
        <v>2.0662337662337662</v>
      </c>
      <c r="V4">
        <f>IF(D4&gt;=1,(G4+H4+I4*0.7+J4+K4+L4*0.02+M4+N4*(-0.5)+O4+P4*0.5+Q4*(-0.5)+R4*(-3))/D4,G4+H4+I4*0.7+J4+K4+L4*0.02+M4+N4*(-0.5)+O4+P4*0.5+Q4*(-0.5)+R4*(-3))</f>
        <v>10.827272727272726</v>
      </c>
      <c r="W4">
        <f>T4-V4</f>
        <v>3.6363636363636367</v>
      </c>
      <c r="X4">
        <v>69</v>
      </c>
    </row>
    <row r="5" spans="1:38" x14ac:dyDescent="0.2">
      <c r="A5" t="s">
        <v>42</v>
      </c>
      <c r="B5" t="s">
        <v>57</v>
      </c>
      <c r="C5" t="s">
        <v>43</v>
      </c>
      <c r="D5">
        <v>29</v>
      </c>
      <c r="E5">
        <v>13</v>
      </c>
      <c r="F5">
        <v>1</v>
      </c>
      <c r="G5">
        <v>79</v>
      </c>
      <c r="H5">
        <v>33</v>
      </c>
      <c r="I5">
        <v>39</v>
      </c>
      <c r="J5">
        <v>57</v>
      </c>
      <c r="K5">
        <v>2</v>
      </c>
      <c r="L5">
        <v>765</v>
      </c>
      <c r="M5">
        <v>72</v>
      </c>
      <c r="N5">
        <v>49</v>
      </c>
      <c r="O5">
        <v>21</v>
      </c>
      <c r="P5">
        <v>10</v>
      </c>
      <c r="Q5">
        <v>6</v>
      </c>
      <c r="R5">
        <v>1</v>
      </c>
      <c r="S5">
        <f>13200/1.5</f>
        <v>8800</v>
      </c>
      <c r="T5">
        <f>IF(D5&gt;=1,(E5*10+F5*6+G5+H5+I5*0.7+J5+K5+L5*0.02+M5+N5*(-0.5)+O5+P5*0.5+Q5*(-0.5)+R5*(-3))/D5,E5*10+F5*6+G5+H5+I5*0.7+J5+K5+L5*0.02+M5+N5*(-0.5)+O5+P5*0.5+Q5*(-0.5)+R5*(-3))</f>
        <v>14.382758620689655</v>
      </c>
      <c r="U5">
        <f>T5/(S5/1000)</f>
        <v>1.6344043887147335</v>
      </c>
      <c r="V5">
        <f>IF(D5&gt;=1,(G5+H5+I5*0.7+J5+K5+L5*0.02+M5+N5*(-0.5)+O5+P5*0.5+Q5*(-0.5)+R5*(-3))/D5,G5+H5+I5*0.7+J5+K5+L5*0.02+M5+N5*(-0.5)+O5+P5*0.5+Q5*(-0.5)+R5*(-3))</f>
        <v>9.6931034482758633</v>
      </c>
      <c r="W5">
        <f>T5-V5</f>
        <v>4.6896551724137918</v>
      </c>
      <c r="X5">
        <v>69</v>
      </c>
    </row>
    <row r="6" spans="1:38" x14ac:dyDescent="0.2">
      <c r="A6" t="s">
        <v>46</v>
      </c>
      <c r="B6" t="s">
        <v>57</v>
      </c>
      <c r="C6" t="s">
        <v>25</v>
      </c>
      <c r="D6">
        <v>17.399999999999999</v>
      </c>
      <c r="E6">
        <v>4</v>
      </c>
      <c r="F6">
        <v>4</v>
      </c>
      <c r="G6">
        <v>28</v>
      </c>
      <c r="H6">
        <v>10</v>
      </c>
      <c r="I6">
        <v>77</v>
      </c>
      <c r="J6">
        <v>25</v>
      </c>
      <c r="K6">
        <v>4</v>
      </c>
      <c r="L6">
        <v>403</v>
      </c>
      <c r="M6">
        <v>26</v>
      </c>
      <c r="N6">
        <v>24</v>
      </c>
      <c r="O6">
        <v>5</v>
      </c>
      <c r="P6">
        <v>15</v>
      </c>
      <c r="Q6">
        <v>6</v>
      </c>
      <c r="R6">
        <v>0</v>
      </c>
      <c r="S6">
        <v>9000</v>
      </c>
      <c r="T6">
        <f>IF(D6&gt;=1,(E6*10+F6*6+G6+H6+I6*0.7+J6+K6+L6*0.02+M6+N6*(-0.5)+O6+P6*0.5+Q6*(-0.5)+R6*(-3))/D6,E6*10+F6*6+G6+H6+I6*0.7+J6+K6+L6*0.02+M6+N6*(-0.5)+O6+P6*0.5+Q6*(-0.5)+R6*(-3))</f>
        <v>12.440229885057473</v>
      </c>
      <c r="U6">
        <f>T6/(S6/1000)</f>
        <v>1.3822477650063858</v>
      </c>
      <c r="V6">
        <f>IF(D6&gt;=1,(G6+H6+I6*0.7+J6+K6+L6*0.02+M6+N6*(-0.5)+O6+P6*0.5+Q6*(-0.5)+R6*(-3))/D6,G6+H6+I6*0.7+J6+K6+L6*0.02+M6+N6*(-0.5)+O6+P6*0.5+Q6*(-0.5)+R6*(-3))</f>
        <v>8.7620689655172423</v>
      </c>
      <c r="W6">
        <f>T6-V6</f>
        <v>3.6781609195402307</v>
      </c>
      <c r="X6">
        <v>69</v>
      </c>
    </row>
    <row r="7" spans="1:38" x14ac:dyDescent="0.2">
      <c r="A7" t="s">
        <v>38</v>
      </c>
      <c r="B7" t="s">
        <v>57</v>
      </c>
      <c r="C7" t="s">
        <v>39</v>
      </c>
      <c r="D7">
        <v>5.2</v>
      </c>
      <c r="E7">
        <v>0</v>
      </c>
      <c r="F7">
        <v>0</v>
      </c>
      <c r="G7">
        <v>9</v>
      </c>
      <c r="H7">
        <v>3</v>
      </c>
      <c r="I7">
        <v>16</v>
      </c>
      <c r="J7">
        <v>5</v>
      </c>
      <c r="K7">
        <v>0</v>
      </c>
      <c r="L7">
        <v>145</v>
      </c>
      <c r="M7">
        <v>6</v>
      </c>
      <c r="N7">
        <v>4</v>
      </c>
      <c r="O7">
        <v>6</v>
      </c>
      <c r="P7">
        <v>5</v>
      </c>
      <c r="Q7">
        <v>1</v>
      </c>
      <c r="R7">
        <v>0</v>
      </c>
      <c r="S7">
        <v>4200</v>
      </c>
      <c r="T7">
        <f>IF(D7&gt;=1,(E7*10+F7*6+G7+H7+I7*0.7+J7+K7+L7*0.02+M7+N7*(-0.5)+O7+P7*0.5+Q7*(-0.5)+R7*(-3))/D7,E7*10+F7*6+G7+H7+I7*0.7+J7+K7+L7*0.02+M7+N7*(-0.5)+O7+P7*0.5+Q7*(-0.5)+R7*(-3))</f>
        <v>8.2884615384615365</v>
      </c>
      <c r="U7">
        <f>T7/(S7/1000)</f>
        <v>1.9734432234432229</v>
      </c>
      <c r="V7">
        <f>IF(D7&gt;=1,(G7+H7+I7*0.7+J7+K7+L7*0.02+M7+N7*(-0.5)+O7+P7*0.5+Q7*(-0.5)+R7*(-3))/D7,G7+H7+I7*0.7+J7+K7+L7*0.02+M7+N7*(-0.5)+O7+P7*0.5+Q7*(-0.5)+R7*(-3))</f>
        <v>8.2884615384615365</v>
      </c>
      <c r="W7">
        <f>T7-V7</f>
        <v>0</v>
      </c>
      <c r="X7">
        <v>69</v>
      </c>
    </row>
    <row r="8" spans="1:38" x14ac:dyDescent="0.2">
      <c r="A8" t="s">
        <v>56</v>
      </c>
      <c r="B8" t="s">
        <v>57</v>
      </c>
      <c r="C8" t="s">
        <v>27</v>
      </c>
      <c r="D8">
        <v>15.2</v>
      </c>
      <c r="E8">
        <v>0</v>
      </c>
      <c r="F8">
        <v>0</v>
      </c>
      <c r="G8">
        <v>12</v>
      </c>
      <c r="H8">
        <v>1</v>
      </c>
      <c r="I8">
        <v>67</v>
      </c>
      <c r="J8">
        <v>15</v>
      </c>
      <c r="K8">
        <v>1</v>
      </c>
      <c r="L8">
        <v>422</v>
      </c>
      <c r="M8">
        <v>14</v>
      </c>
      <c r="N8">
        <v>16</v>
      </c>
      <c r="O8">
        <v>22</v>
      </c>
      <c r="P8">
        <v>23</v>
      </c>
      <c r="Q8">
        <v>1</v>
      </c>
      <c r="R8">
        <v>0</v>
      </c>
      <c r="S8">
        <v>5600</v>
      </c>
      <c r="T8">
        <f>IF(D8&gt;=1,(E8*10+F8*6+G8+H8+I8*0.7+J8+K8+L8*0.02+M8+N8*(-0.5)+O8+P8*0.5+Q8*(-0.5)+R8*(-3))/D8,E8*10+F8*6+G8+H8+I8*0.7+J8+K8+L8*0.02+M8+N8*(-0.5)+O8+P8*0.5+Q8*(-0.5)+R8*(-3))</f>
        <v>8.1144736842105267</v>
      </c>
      <c r="U8">
        <f>T8/(S8/1000)</f>
        <v>1.4490131578947369</v>
      </c>
      <c r="V8">
        <f>IF(D8&gt;=1,(G8+H8+I8*0.7+J8+K8+L8*0.02+M8+N8*(-0.5)+O8+P8*0.5+Q8*(-0.5)+R8*(-3))/D8,G8+H8+I8*0.7+J8+K8+L8*0.02+M8+N8*(-0.5)+O8+P8*0.5+Q8*(-0.5)+R8*(-3))</f>
        <v>8.1144736842105267</v>
      </c>
      <c r="W8">
        <f>T8-V8</f>
        <v>0</v>
      </c>
      <c r="X8">
        <v>69</v>
      </c>
    </row>
    <row r="9" spans="1:38" x14ac:dyDescent="0.2">
      <c r="A9" t="s">
        <v>40</v>
      </c>
      <c r="B9" t="s">
        <v>57</v>
      </c>
      <c r="C9" t="s">
        <v>25</v>
      </c>
      <c r="D9">
        <v>43.9</v>
      </c>
      <c r="E9">
        <v>20</v>
      </c>
      <c r="F9">
        <v>9</v>
      </c>
      <c r="G9">
        <v>142</v>
      </c>
      <c r="H9">
        <v>49</v>
      </c>
      <c r="I9">
        <v>27</v>
      </c>
      <c r="J9">
        <v>71</v>
      </c>
      <c r="K9">
        <v>0</v>
      </c>
      <c r="L9">
        <v>850</v>
      </c>
      <c r="M9">
        <v>43</v>
      </c>
      <c r="N9">
        <v>59</v>
      </c>
      <c r="O9">
        <v>26</v>
      </c>
      <c r="P9">
        <v>18</v>
      </c>
      <c r="Q9">
        <v>6</v>
      </c>
      <c r="R9">
        <v>0</v>
      </c>
      <c r="S9">
        <v>10200</v>
      </c>
      <c r="T9">
        <f>IF(D9&gt;=1,(E9*10+F9*6+G9+H9+I9*0.7+J9+K9+L9*0.02+M9+N9*(-0.5)+O9+P9*0.5+Q9*(-0.5)+R9*(-3))/D9,E9*10+F9*6+G9+H9+I9*0.7+J9+K9+L9*0.02+M9+N9*(-0.5)+O9+P9*0.5+Q9*(-0.5)+R9*(-3))</f>
        <v>13.608200455580866</v>
      </c>
      <c r="U9">
        <f>T9/(S9/1000)</f>
        <v>1.3341372995667515</v>
      </c>
      <c r="V9">
        <f>IF(D9&gt;=1,(G9+H9+I9*0.7+J9+K9+L9*0.02+M9+N9*(-0.5)+O9+P9*0.5+Q9*(-0.5)+R9*(-3))/D9,G9+H9+I9*0.7+J9+K9+L9*0.02+M9+N9*(-0.5)+O9+P9*0.5+Q9*(-0.5)+R9*(-3))</f>
        <v>7.8223234624145785</v>
      </c>
      <c r="W9">
        <f>T9-V9</f>
        <v>5.785876993166287</v>
      </c>
      <c r="X9">
        <v>69</v>
      </c>
    </row>
    <row r="10" spans="1:38" x14ac:dyDescent="0.2">
      <c r="A10" t="s">
        <v>29</v>
      </c>
      <c r="B10" t="s">
        <v>57</v>
      </c>
      <c r="C10" t="s">
        <v>27</v>
      </c>
      <c r="D10">
        <v>1</v>
      </c>
      <c r="E10">
        <v>0</v>
      </c>
      <c r="F10">
        <v>1</v>
      </c>
      <c r="G10">
        <v>0</v>
      </c>
      <c r="H10">
        <v>0</v>
      </c>
      <c r="I10">
        <v>2</v>
      </c>
      <c r="J10">
        <v>2</v>
      </c>
      <c r="K10">
        <v>0</v>
      </c>
      <c r="L10">
        <v>43</v>
      </c>
      <c r="M10">
        <v>0</v>
      </c>
      <c r="N10">
        <v>1</v>
      </c>
      <c r="O10">
        <v>3</v>
      </c>
      <c r="P10">
        <v>1</v>
      </c>
      <c r="Q10">
        <v>0</v>
      </c>
      <c r="R10">
        <v>0</v>
      </c>
      <c r="S10">
        <v>5000</v>
      </c>
      <c r="T10">
        <f>IF(D10&gt;=1,(E10*10+F10*6+G10+H10+I10*0.7+J10+K10+L10*0.02+M10+N10*(-0.5)+O10+P10*0.5+Q10*(-0.5)+R10*(-3))/D10,E10*10+F10*6+G10+H10+I10*0.7+J10+K10+L10*0.02+M10+N10*(-0.5)+O10+P10*0.5+Q10*(-0.5)+R10*(-3))</f>
        <v>13.26</v>
      </c>
      <c r="U10">
        <f>T10/(S10/1000)</f>
        <v>2.6520000000000001</v>
      </c>
      <c r="V10">
        <f>IF(D10&gt;=1,(G10+H10+I10*0.7+J10+K10+L10*0.02+M10+N10*(-0.5)+O10+P10*0.5+Q10*(-0.5)+R10*(-3))/D10,G10+H10+I10*0.7+J10+K10+L10*0.02+M10+N10*(-0.5)+O10+P10*0.5+Q10*(-0.5)+R10*(-3))</f>
        <v>7.26</v>
      </c>
      <c r="W10">
        <f>T10-V10</f>
        <v>6</v>
      </c>
      <c r="X10">
        <v>69</v>
      </c>
    </row>
    <row r="11" spans="1:38" x14ac:dyDescent="0.2">
      <c r="A11" t="s">
        <v>47</v>
      </c>
      <c r="B11" t="s">
        <v>57</v>
      </c>
      <c r="C11" t="s">
        <v>34</v>
      </c>
      <c r="D11">
        <v>43.9</v>
      </c>
      <c r="E11">
        <v>3</v>
      </c>
      <c r="F11">
        <v>3</v>
      </c>
      <c r="G11">
        <v>84</v>
      </c>
      <c r="H11">
        <v>14</v>
      </c>
      <c r="I11">
        <v>34</v>
      </c>
      <c r="J11">
        <v>62</v>
      </c>
      <c r="K11">
        <v>2</v>
      </c>
      <c r="L11">
        <v>1998</v>
      </c>
      <c r="M11">
        <v>20</v>
      </c>
      <c r="N11">
        <v>29</v>
      </c>
      <c r="O11">
        <v>54</v>
      </c>
      <c r="P11">
        <v>73</v>
      </c>
      <c r="Q11">
        <v>9</v>
      </c>
      <c r="R11">
        <v>0</v>
      </c>
      <c r="S11">
        <v>5600</v>
      </c>
      <c r="T11">
        <f>IF(D11&gt;=1,(E11*10+F11*6+G11+H11+I11*0.7+J11+K11+L11*0.02+M11+N11*(-0.5)+O11+P11*0.5+Q11*(-0.5)+R11*(-3))/D11,E11*10+F11*6+G11+H11+I11*0.7+J11+K11+L11*0.02+M11+N11*(-0.5)+O11+P11*0.5+Q11*(-0.5)+R11*(-3))</f>
        <v>8.320273348519363</v>
      </c>
      <c r="U11">
        <f>T11/(S11/1000)</f>
        <v>1.4857630979498864</v>
      </c>
      <c r="V11">
        <f>IF(D11&gt;=1,(G11+H11+I11*0.7+J11+K11+L11*0.02+M11+N11*(-0.5)+O11+P11*0.5+Q11*(-0.5)+R11*(-3))/D11,G11+H11+I11*0.7+J11+K11+L11*0.02+M11+N11*(-0.5)+O11+P11*0.5+Q11*(-0.5)+R11*(-3))</f>
        <v>7.2268792710706151</v>
      </c>
      <c r="W11">
        <f>T11-V11</f>
        <v>1.0933940774487478</v>
      </c>
      <c r="X11">
        <v>69</v>
      </c>
    </row>
    <row r="12" spans="1:38" x14ac:dyDescent="0.2">
      <c r="A12" t="s">
        <v>31</v>
      </c>
      <c r="B12" t="s">
        <v>57</v>
      </c>
      <c r="C12" t="s">
        <v>27</v>
      </c>
      <c r="D12">
        <v>37.1</v>
      </c>
      <c r="E12">
        <v>2</v>
      </c>
      <c r="F12">
        <v>3</v>
      </c>
      <c r="G12">
        <v>19</v>
      </c>
      <c r="H12">
        <v>5</v>
      </c>
      <c r="I12">
        <v>62</v>
      </c>
      <c r="J12">
        <v>50</v>
      </c>
      <c r="K12">
        <v>2</v>
      </c>
      <c r="L12">
        <v>1343</v>
      </c>
      <c r="M12">
        <v>34</v>
      </c>
      <c r="N12">
        <v>43</v>
      </c>
      <c r="O12">
        <v>70</v>
      </c>
      <c r="P12">
        <v>62</v>
      </c>
      <c r="Q12">
        <v>5</v>
      </c>
      <c r="R12">
        <v>0</v>
      </c>
      <c r="S12">
        <v>6000</v>
      </c>
      <c r="T12">
        <f>IF(D12&gt;=1,(E12*10+F12*6+G12+H12+I12*0.7+J12+K12+L12*0.02+M12+N12*(-0.5)+O12+P12*0.5+Q12*(-0.5)+R12*(-3))/D12,E12*10+F12*6+G12+H12+I12*0.7+J12+K12+L12*0.02+M12+N12*(-0.5)+O12+P12*0.5+Q12*(-0.5)+R12*(-3))</f>
        <v>7.9584905660377352</v>
      </c>
      <c r="U12">
        <f>T12/(S12/1000)</f>
        <v>1.3264150943396225</v>
      </c>
      <c r="V12">
        <f>IF(D12&gt;=1,(G12+H12+I12*0.7+J12+K12+L12*0.02+M12+N12*(-0.5)+O12+P12*0.5+Q12*(-0.5)+R12*(-3))/D12,G12+H12+I12*0.7+J12+K12+L12*0.02+M12+N12*(-0.5)+O12+P12*0.5+Q12*(-0.5)+R12*(-3))</f>
        <v>6.9342318059299188</v>
      </c>
      <c r="W12">
        <f>T12-V12</f>
        <v>1.0242587601078164</v>
      </c>
      <c r="X12">
        <v>69</v>
      </c>
    </row>
    <row r="13" spans="1:38" x14ac:dyDescent="0.2">
      <c r="A13" t="s">
        <v>37</v>
      </c>
      <c r="B13" t="s">
        <v>57</v>
      </c>
      <c r="C13" t="s">
        <v>27</v>
      </c>
      <c r="D13">
        <v>42.3</v>
      </c>
      <c r="E13">
        <v>6</v>
      </c>
      <c r="F13">
        <v>4</v>
      </c>
      <c r="G13">
        <v>39</v>
      </c>
      <c r="H13">
        <v>19</v>
      </c>
      <c r="I13">
        <v>53</v>
      </c>
      <c r="J13">
        <v>66</v>
      </c>
      <c r="K13">
        <v>1</v>
      </c>
      <c r="L13">
        <v>1746</v>
      </c>
      <c r="M13">
        <v>21</v>
      </c>
      <c r="N13">
        <v>43</v>
      </c>
      <c r="O13">
        <v>41</v>
      </c>
      <c r="P13">
        <v>49</v>
      </c>
      <c r="Q13">
        <v>2</v>
      </c>
      <c r="R13">
        <v>0</v>
      </c>
      <c r="S13">
        <v>6400</v>
      </c>
      <c r="T13">
        <f>IF(D13&gt;=1,(E13*10+F13*6+G13+H13+I13*0.7+J13+K13+L13*0.02+M13+N13*(-0.5)+O13+P13*0.5+Q13*(-0.5)+R13*(-3))/D13,E13*10+F13*6+G13+H13+I13*0.7+J13+K13+L13*0.02+M13+N13*(-0.5)+O13+P13*0.5+Q13*(-0.5)+R13*(-3))</f>
        <v>8.1565011820330966</v>
      </c>
      <c r="U13">
        <f>T13/(S13/1000)</f>
        <v>1.2744533096926713</v>
      </c>
      <c r="V13">
        <f>IF(D13&gt;=1,(G13+H13+I13*0.7+J13+K13+L13*0.02+M13+N13*(-0.5)+O13+P13*0.5+Q13*(-0.5)+R13*(-3))/D13,G13+H13+I13*0.7+J13+K13+L13*0.02+M13+N13*(-0.5)+O13+P13*0.5+Q13*(-0.5)+R13*(-3))</f>
        <v>6.1706855791962179</v>
      </c>
      <c r="W13">
        <f>T13-V13</f>
        <v>1.9858156028368787</v>
      </c>
      <c r="X13">
        <v>69</v>
      </c>
    </row>
    <row r="14" spans="1:38" x14ac:dyDescent="0.2">
      <c r="A14" t="s">
        <v>41</v>
      </c>
      <c r="B14" t="s">
        <v>57</v>
      </c>
      <c r="C14" t="s">
        <v>34</v>
      </c>
      <c r="D14">
        <v>1.5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5</v>
      </c>
      <c r="M14">
        <v>4</v>
      </c>
      <c r="N14">
        <v>1</v>
      </c>
      <c r="O14">
        <v>2</v>
      </c>
      <c r="P14">
        <v>1</v>
      </c>
      <c r="Q14">
        <v>0</v>
      </c>
      <c r="R14">
        <v>0</v>
      </c>
      <c r="S14">
        <v>3000</v>
      </c>
      <c r="T14">
        <f>IF(D14&gt;=1,(E14*10+F14*6+G14+H14+I14*0.7+J14+K14+L14*0.02+M14+N14*(-0.5)+O14+P14*0.5+Q14*(-0.5)+R14*(-3))/D14,E14*10+F14*6+G14+H14+I14*0.7+J14+K14+L14*0.02+M14+N14*(-0.5)+O14+P14*0.5+Q14*(-0.5)+R14*(-3))</f>
        <v>12.066666666666668</v>
      </c>
      <c r="U14">
        <f>T14/(S14/1000)</f>
        <v>4.022222222222223</v>
      </c>
      <c r="V14">
        <f>IF(D14&gt;=1,(G14+H14+I14*0.7+J14+K14+L14*0.02+M14+N14*(-0.5)+O14+P14*0.5+Q14*(-0.5)+R14*(-3))/D14,G14+H14+I14*0.7+J14+K14+L14*0.02+M14+N14*(-0.5)+O14+P14*0.5+Q14*(-0.5)+R14*(-3))</f>
        <v>5.3999999999999995</v>
      </c>
      <c r="W14">
        <f>T14-V14</f>
        <v>6.6666666666666687</v>
      </c>
      <c r="X14">
        <v>69</v>
      </c>
    </row>
    <row r="15" spans="1:38" x14ac:dyDescent="0.2">
      <c r="A15" t="s">
        <v>51</v>
      </c>
      <c r="B15" t="s">
        <v>57</v>
      </c>
      <c r="C15" t="s">
        <v>34</v>
      </c>
      <c r="D15">
        <v>2.1</v>
      </c>
      <c r="E15">
        <v>0</v>
      </c>
      <c r="F15">
        <v>1</v>
      </c>
      <c r="G15">
        <v>1</v>
      </c>
      <c r="H15">
        <v>0</v>
      </c>
      <c r="I15">
        <v>3</v>
      </c>
      <c r="J15">
        <v>0</v>
      </c>
      <c r="K15">
        <v>1</v>
      </c>
      <c r="L15">
        <v>9</v>
      </c>
      <c r="M15">
        <v>2</v>
      </c>
      <c r="N15">
        <v>3</v>
      </c>
      <c r="O15">
        <v>5</v>
      </c>
      <c r="P15">
        <v>2</v>
      </c>
      <c r="Q15">
        <v>1</v>
      </c>
      <c r="R15">
        <v>0</v>
      </c>
      <c r="S15">
        <v>4800</v>
      </c>
      <c r="T15">
        <f>IF(D15&gt;=1,(E15*10+F15*6+G15+H15+I15*0.7+J15+K15+L15*0.02+M15+N15*(-0.5)+O15+P15*0.5+Q15*(-0.5)+R15*(-3))/D15,E15*10+F15*6+G15+H15+I15*0.7+J15+K15+L15*0.02+M15+N15*(-0.5)+O15+P15*0.5+Q15*(-0.5)+R15*(-3))</f>
        <v>7.7523809523809524</v>
      </c>
      <c r="U15">
        <f>T15/(S15/1000)</f>
        <v>1.6150793650793651</v>
      </c>
      <c r="V15">
        <f>IF(D15&gt;=1,(G15+H15+I15*0.7+J15+K15+L15*0.02+M15+N15*(-0.5)+O15+P15*0.5+Q15*(-0.5)+R15*(-3))/D15,G15+H15+I15*0.7+J15+K15+L15*0.02+M15+N15*(-0.5)+O15+P15*0.5+Q15*(-0.5)+R15*(-3))</f>
        <v>4.8952380952380947</v>
      </c>
      <c r="W15">
        <f>T15-V15</f>
        <v>2.8571428571428577</v>
      </c>
      <c r="X15">
        <v>69</v>
      </c>
    </row>
    <row r="16" spans="1:38" x14ac:dyDescent="0.2">
      <c r="A16" t="s">
        <v>54</v>
      </c>
      <c r="B16" t="s">
        <v>57</v>
      </c>
      <c r="C16" t="s">
        <v>30</v>
      </c>
      <c r="D16">
        <v>37</v>
      </c>
      <c r="E16">
        <v>3</v>
      </c>
      <c r="F16">
        <v>1</v>
      </c>
      <c r="G16">
        <v>31</v>
      </c>
      <c r="H16">
        <v>10</v>
      </c>
      <c r="I16">
        <v>12</v>
      </c>
      <c r="J16">
        <v>24</v>
      </c>
      <c r="K16">
        <v>1</v>
      </c>
      <c r="L16">
        <v>1480</v>
      </c>
      <c r="M16">
        <v>28</v>
      </c>
      <c r="N16">
        <v>51</v>
      </c>
      <c r="O16">
        <v>34</v>
      </c>
      <c r="P16">
        <v>69</v>
      </c>
      <c r="Q16">
        <v>13</v>
      </c>
      <c r="R16">
        <v>1</v>
      </c>
      <c r="S16">
        <v>3600</v>
      </c>
      <c r="T16">
        <f>IF(D16&gt;=1,(E16*10+F16*6+G16+H16+I16*0.7+J16+K16+L16*0.02+M16+N16*(-0.5)+O16+P16*0.5+Q16*(-0.5)+R16*(-3))/D16,E16*10+F16*6+G16+H16+I16*0.7+J16+K16+L16*0.02+M16+N16*(-0.5)+O16+P16*0.5+Q16*(-0.5)+R16*(-3))</f>
        <v>5.4459459459459456</v>
      </c>
      <c r="U16">
        <f>T16/(S16/1000)</f>
        <v>1.5127627627627627</v>
      </c>
      <c r="V16">
        <f>IF(D16&gt;=1,(G16+H16+I16*0.7+J16+K16+L16*0.02+M16+N16*(-0.5)+O16+P16*0.5+Q16*(-0.5)+R16*(-3))/D16,G16+H16+I16*0.7+J16+K16+L16*0.02+M16+N16*(-0.5)+O16+P16*0.5+Q16*(-0.5)+R16*(-3))</f>
        <v>4.4729729729729728</v>
      </c>
      <c r="W16">
        <f>T16-V16</f>
        <v>0.9729729729729728</v>
      </c>
      <c r="X16">
        <v>69</v>
      </c>
    </row>
    <row r="17" spans="1:24" x14ac:dyDescent="0.2">
      <c r="A17" t="s">
        <v>35</v>
      </c>
      <c r="B17" t="s">
        <v>57</v>
      </c>
      <c r="C17" t="s">
        <v>36</v>
      </c>
      <c r="D17">
        <v>38.6</v>
      </c>
      <c r="E17">
        <v>5</v>
      </c>
      <c r="F17">
        <v>1</v>
      </c>
      <c r="G17">
        <v>27</v>
      </c>
      <c r="H17">
        <v>9</v>
      </c>
      <c r="I17">
        <v>9</v>
      </c>
      <c r="J17">
        <v>22</v>
      </c>
      <c r="K17">
        <v>0</v>
      </c>
      <c r="L17">
        <v>1319</v>
      </c>
      <c r="M17">
        <v>11</v>
      </c>
      <c r="N17">
        <v>38</v>
      </c>
      <c r="O17">
        <v>50</v>
      </c>
      <c r="P17">
        <v>47</v>
      </c>
      <c r="Q17">
        <v>7</v>
      </c>
      <c r="R17">
        <v>0</v>
      </c>
      <c r="S17">
        <v>4400</v>
      </c>
      <c r="T17">
        <f>IF(D17&gt;=1,(E17*10+F17*6+G17+H17+I17*0.7+J17+K17+L17*0.02+M17+N17*(-0.5)+O17+P17*0.5+Q17*(-0.5)+R17*(-3))/D17,E17*10+F17*6+G17+H17+I17*0.7+J17+K17+L17*0.02+M17+N17*(-0.5)+O17+P17*0.5+Q17*(-0.5)+R17*(-3))</f>
        <v>5.4062176165803111</v>
      </c>
      <c r="U17">
        <f>T17/(S17/1000)</f>
        <v>1.2286858219500707</v>
      </c>
      <c r="V17">
        <f>IF(D17&gt;=1,(G17+H17+I17*0.7+J17+K17+L17*0.02+M17+N17*(-0.5)+O17+P17*0.5+Q17*(-0.5)+R17*(-3))/D17,G17+H17+I17*0.7+J17+K17+L17*0.02+M17+N17*(-0.5)+O17+P17*0.5+Q17*(-0.5)+R17*(-3))</f>
        <v>3.955440414507772</v>
      </c>
      <c r="W17">
        <f>T17-V17</f>
        <v>1.4507772020725391</v>
      </c>
      <c r="X17">
        <v>69</v>
      </c>
    </row>
    <row r="18" spans="1:24" x14ac:dyDescent="0.2">
      <c r="A18" t="s">
        <v>28</v>
      </c>
      <c r="B18" t="s">
        <v>57</v>
      </c>
      <c r="C18" t="s">
        <v>27</v>
      </c>
      <c r="D18">
        <v>28</v>
      </c>
      <c r="E18">
        <v>1</v>
      </c>
      <c r="F18">
        <v>1</v>
      </c>
      <c r="G18">
        <v>8</v>
      </c>
      <c r="H18">
        <v>5</v>
      </c>
      <c r="I18">
        <v>3</v>
      </c>
      <c r="J18">
        <v>13</v>
      </c>
      <c r="K18">
        <v>0</v>
      </c>
      <c r="L18">
        <v>1069</v>
      </c>
      <c r="M18">
        <v>9</v>
      </c>
      <c r="N18">
        <v>32</v>
      </c>
      <c r="O18">
        <v>43</v>
      </c>
      <c r="P18">
        <v>48</v>
      </c>
      <c r="Q18">
        <v>4</v>
      </c>
      <c r="R18">
        <v>1</v>
      </c>
      <c r="S18">
        <v>4000</v>
      </c>
      <c r="T18">
        <f>IF(D18&gt;=1,(E18*10+F18*6+G18+H18+I18*0.7+J18+K18+L18*0.02+M18+N18*(-0.5)+O18+P18*0.5+Q18*(-0.5)+R18*(-3))/D18,E18*10+F18*6+G18+H18+I18*0.7+J18+K18+L18*0.02+M18+N18*(-0.5)+O18+P18*0.5+Q18*(-0.5)+R18*(-3))</f>
        <v>4.3028571428571434</v>
      </c>
      <c r="U18">
        <f>T18/(S18/1000)</f>
        <v>1.0757142857142858</v>
      </c>
      <c r="V18">
        <f>IF(D18&gt;=1,(G18+H18+I18*0.7+J18+K18+L18*0.02+M18+N18*(-0.5)+O18+P18*0.5+Q18*(-0.5)+R18*(-3))/D18,G18+H18+I18*0.7+J18+K18+L18*0.02+M18+N18*(-0.5)+O18+P18*0.5+Q18*(-0.5)+R18*(-3))</f>
        <v>3.7314285714285718</v>
      </c>
      <c r="W18">
        <f>T18-V18</f>
        <v>0.57142857142857162</v>
      </c>
      <c r="X18">
        <v>69</v>
      </c>
    </row>
    <row r="19" spans="1:24" x14ac:dyDescent="0.2">
      <c r="A19" t="s">
        <v>59</v>
      </c>
      <c r="B19" t="s">
        <v>57</v>
      </c>
      <c r="C19" t="s">
        <v>34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5</v>
      </c>
      <c r="Q19">
        <v>0</v>
      </c>
      <c r="R19">
        <v>0</v>
      </c>
      <c r="S19">
        <v>3400</v>
      </c>
      <c r="T19">
        <f>IF(D19&gt;=1,(E19*10+F19*6+G19+H19+I19*0.7+J19+K19+L19*0.02+M19+N19*(-0.5)+O19+P19*0.5+Q19*(-0.5)+R19*(-3))/D19,E19*10+F19*6+G19+H19+I19*0.7+J19+K19+L19*0.02+M19+N19*(-0.5)+O19+P19*0.5+Q19*(-0.5)+R19*(-3))</f>
        <v>3.5</v>
      </c>
      <c r="U19">
        <f>T19/(S19/1000)</f>
        <v>1.0294117647058825</v>
      </c>
      <c r="V19">
        <f>IF(D19&gt;=1,(G19+H19+I19*0.7+J19+K19+L19*0.02+M19+N19*(-0.5)+O19+P19*0.5+Q19*(-0.5)+R19*(-3))/D19,G19+H19+I19*0.7+J19+K19+L19*0.02+M19+N19*(-0.5)+O19+P19*0.5+Q19*(-0.5)+R19*(-3))</f>
        <v>3.5</v>
      </c>
      <c r="W19">
        <f>T19-V19</f>
        <v>0</v>
      </c>
      <c r="X19">
        <v>69</v>
      </c>
    </row>
    <row r="20" spans="1:24" x14ac:dyDescent="0.2">
      <c r="A20" t="s">
        <v>44</v>
      </c>
      <c r="B20" t="s">
        <v>57</v>
      </c>
      <c r="C20" t="s">
        <v>27</v>
      </c>
      <c r="D20">
        <v>9.4</v>
      </c>
      <c r="E20">
        <v>0</v>
      </c>
      <c r="F20">
        <v>0</v>
      </c>
      <c r="G20">
        <v>3</v>
      </c>
      <c r="H20">
        <v>0</v>
      </c>
      <c r="I20">
        <v>2</v>
      </c>
      <c r="J20">
        <v>1</v>
      </c>
      <c r="K20">
        <v>1</v>
      </c>
      <c r="L20">
        <v>266</v>
      </c>
      <c r="M20">
        <v>4</v>
      </c>
      <c r="N20">
        <v>10</v>
      </c>
      <c r="O20">
        <v>13</v>
      </c>
      <c r="P20">
        <v>15</v>
      </c>
      <c r="Q20">
        <v>3</v>
      </c>
      <c r="R20">
        <v>0</v>
      </c>
      <c r="S20">
        <v>3200</v>
      </c>
      <c r="T20">
        <f>IF(D20&gt;=1,(E20*10+F20*6+G20+H20+I20*0.7+J20+K20+L20*0.02+M20+N20*(-0.5)+O20+P20*0.5+Q20*(-0.5)+R20*(-3))/D20,E20*10+F20*6+G20+H20+I20*0.7+J20+K20+L20*0.02+M20+N20*(-0.5)+O20+P20*0.5+Q20*(-0.5)+R20*(-3))</f>
        <v>3.161702127659574</v>
      </c>
      <c r="U20">
        <f>T20/(S20/1000)</f>
        <v>0.98803191489361686</v>
      </c>
      <c r="V20">
        <f>IF(D20&gt;=1,(G20+H20+I20*0.7+J20+K20+L20*0.02+M20+N20*(-0.5)+O20+P20*0.5+Q20*(-0.5)+R20*(-3))/D20,G20+H20+I20*0.7+J20+K20+L20*0.02+M20+N20*(-0.5)+O20+P20*0.5+Q20*(-0.5)+R20*(-3))</f>
        <v>3.161702127659574</v>
      </c>
      <c r="W20">
        <f>T20-V20</f>
        <v>0</v>
      </c>
      <c r="X20">
        <v>69</v>
      </c>
    </row>
    <row r="21" spans="1:24" x14ac:dyDescent="0.2">
      <c r="A21" t="s">
        <v>26</v>
      </c>
      <c r="B21" t="s">
        <v>57</v>
      </c>
      <c r="C21" t="s">
        <v>27</v>
      </c>
      <c r="D21">
        <v>11.1</v>
      </c>
      <c r="E21">
        <v>0</v>
      </c>
      <c r="F21">
        <v>0</v>
      </c>
      <c r="G21">
        <v>1</v>
      </c>
      <c r="H21">
        <v>0</v>
      </c>
      <c r="I21">
        <v>5</v>
      </c>
      <c r="J21">
        <v>6</v>
      </c>
      <c r="K21">
        <v>1</v>
      </c>
      <c r="L21">
        <v>287</v>
      </c>
      <c r="M21">
        <v>1</v>
      </c>
      <c r="N21">
        <v>4</v>
      </c>
      <c r="O21">
        <v>5</v>
      </c>
      <c r="P21">
        <v>14</v>
      </c>
      <c r="Q21">
        <v>2</v>
      </c>
      <c r="R21">
        <v>0</v>
      </c>
      <c r="S21">
        <v>3800</v>
      </c>
      <c r="T21">
        <f>IF(D21&gt;=1,(E21*10+F21*6+G21+H21+I21*0.7+J21+K21+L21*0.02+M21+N21*(-0.5)+O21+P21*0.5+Q21*(-0.5)+R21*(-3))/D21,E21*10+F21*6+G21+H21+I21*0.7+J21+K21+L21*0.02+M21+N21*(-0.5)+O21+P21*0.5+Q21*(-0.5)+R21*(-3))</f>
        <v>2.4540540540540543</v>
      </c>
      <c r="U21">
        <f>T21/(S21/1000)</f>
        <v>0.64580369843527752</v>
      </c>
      <c r="V21">
        <f>IF(D21&gt;=1,(G21+H21+I21*0.7+J21+K21+L21*0.02+M21+N21*(-0.5)+O21+P21*0.5+Q21*(-0.5)+R21*(-3))/D21,G21+H21+I21*0.7+J21+K21+L21*0.02+M21+N21*(-0.5)+O21+P21*0.5+Q21*(-0.5)+R21*(-3))</f>
        <v>2.4540540540540543</v>
      </c>
      <c r="W21">
        <f>T21-V21</f>
        <v>0</v>
      </c>
      <c r="X21">
        <v>69</v>
      </c>
    </row>
    <row r="22" spans="1:24" x14ac:dyDescent="0.2">
      <c r="A22" t="s">
        <v>32</v>
      </c>
      <c r="B22" t="s">
        <v>57</v>
      </c>
      <c r="C22" t="s">
        <v>27</v>
      </c>
      <c r="D22">
        <v>49</v>
      </c>
      <c r="E22">
        <v>0</v>
      </c>
      <c r="F22">
        <v>0</v>
      </c>
      <c r="G22">
        <v>0</v>
      </c>
      <c r="H22">
        <v>0</v>
      </c>
      <c r="I22">
        <v>0</v>
      </c>
      <c r="J22">
        <v>18</v>
      </c>
      <c r="K22">
        <v>0</v>
      </c>
      <c r="L22">
        <v>1973</v>
      </c>
      <c r="M22">
        <v>11</v>
      </c>
      <c r="N22">
        <v>20</v>
      </c>
      <c r="O22">
        <v>26</v>
      </c>
      <c r="P22">
        <v>34</v>
      </c>
      <c r="Q22">
        <v>6</v>
      </c>
      <c r="R22">
        <v>0</v>
      </c>
      <c r="S22">
        <v>3400</v>
      </c>
      <c r="T22">
        <f>IF(D22&gt;=1,(E22*10+F22*6+G22+H22+I22*0.7+J22+K22+L22*0.02+M22+N22*(-0.5)+O22+P22*0.5+Q22*(-0.5)+R22*(-3))/D22,E22*10+F22*6+G22+H22+I22*0.7+J22+K22+L22*0.02+M22+N22*(-0.5)+O22+P22*0.5+Q22*(-0.5)+R22*(-3))</f>
        <v>2.0093877551020412</v>
      </c>
      <c r="U22">
        <f>T22/(S22/1000)</f>
        <v>0.59099639855942387</v>
      </c>
      <c r="V22">
        <f>IF(D22&gt;=1,(G22+H22+I22*0.7+J22+K22+L22*0.02+M22+N22*(-0.5)+O22+P22*0.5+Q22*(-0.5)+R22*(-3))/D22,G22+H22+I22*0.7+J22+K22+L22*0.02+M22+N22*(-0.5)+O22+P22*0.5+Q22*(-0.5)+R22*(-3))</f>
        <v>2.0093877551020412</v>
      </c>
      <c r="W22">
        <f>T22-V22</f>
        <v>0</v>
      </c>
      <c r="X22">
        <v>69</v>
      </c>
    </row>
    <row r="23" spans="1:24" x14ac:dyDescent="0.2">
      <c r="A23" t="s">
        <v>58</v>
      </c>
      <c r="B23" t="s">
        <v>57</v>
      </c>
      <c r="C23" t="s">
        <v>25</v>
      </c>
      <c r="D23">
        <v>0.7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2</v>
      </c>
      <c r="Q23">
        <v>0</v>
      </c>
      <c r="R23">
        <v>0</v>
      </c>
      <c r="S23">
        <v>4400</v>
      </c>
      <c r="T23">
        <f>IF(D23&gt;=1,(E23*10+F23*6+G23+H23+I23*0.7+J23+K23+L23*0.02+M23+N23*(-0.5)+O23+P23*0.5+Q23*(-0.5)+R23*(-3))/D23,E23*10+F23*6+G23+H23+I23*0.7+J23+K23+L23*0.02+M23+N23*(-0.5)+O23+P23*0.5+Q23*(-0.5)+R23*(-3))</f>
        <v>1.5</v>
      </c>
      <c r="U23">
        <f>T23/(S23/1000)</f>
        <v>0.34090909090909088</v>
      </c>
      <c r="V23">
        <f>IF(D23&gt;=1,(G23+H23+I23*0.7+J23+K23+L23*0.02+M23+N23*(-0.5)+O23+P23*0.5+Q23*(-0.5)+R23*(-3))/D23,G23+H23+I23*0.7+J23+K23+L23*0.02+M23+N23*(-0.5)+O23+P23*0.5+Q23*(-0.5)+R23*(-3))</f>
        <v>1.5</v>
      </c>
      <c r="W23">
        <f>T23-V23</f>
        <v>0</v>
      </c>
      <c r="X23">
        <v>69</v>
      </c>
    </row>
    <row r="24" spans="1:24" x14ac:dyDescent="0.2">
      <c r="A24" t="s">
        <v>60</v>
      </c>
      <c r="B24" t="s">
        <v>57</v>
      </c>
      <c r="C24" t="s">
        <v>34</v>
      </c>
      <c r="D24">
        <v>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3800</v>
      </c>
      <c r="T24">
        <f>IF(D24&gt;=1,(E24*10+F24*6+G24+H24+I24*0.7+J24+K24+L24*0.02+M24+N24*(-0.5)+O24+P24*0.5+Q24*(-0.5)+R24*(-3))/D24,E24*10+F24*6+G24+H24+I24*0.7+J24+K24+L24*0.02+M24+N24*(-0.5)+O24+P24*0.5+Q24*(-0.5)+R24*(-3))</f>
        <v>1</v>
      </c>
      <c r="U24">
        <f>T24/(S24/1000)</f>
        <v>0.26315789473684209</v>
      </c>
      <c r="V24">
        <f>IF(D24&gt;=1,(G24+H24+I24*0.7+J24+K24+L24*0.02+M24+N24*(-0.5)+O24+P24*0.5+Q24*(-0.5)+R24*(-3))/D24,G24+H24+I24*0.7+J24+K24+L24*0.02+M24+N24*(-0.5)+O24+P24*0.5+Q24*(-0.5)+R24*(-3))</f>
        <v>1</v>
      </c>
      <c r="W24">
        <f>T24-V24</f>
        <v>0</v>
      </c>
      <c r="X24">
        <v>69</v>
      </c>
    </row>
    <row r="25" spans="1:24" x14ac:dyDescent="0.2">
      <c r="A25" t="s">
        <v>48</v>
      </c>
      <c r="B25" t="s">
        <v>57</v>
      </c>
      <c r="C25" t="s">
        <v>34</v>
      </c>
      <c r="D25">
        <v>0.2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3200</v>
      </c>
      <c r="T25">
        <f>IF(D25&gt;=1,(E25*10+F25*6+G25+H25+I25*0.7+J25+K25+L25*0.02+M25+N25*(-0.5)+O25+P25*0.5+Q25*(-0.5)+R25*(-3))/D25,E25*10+F25*6+G25+H25+I25*0.7+J25+K25+L25*0.02+M25+N25*(-0.5)+O25+P25*0.5+Q25*(-0.5)+R25*(-3))</f>
        <v>0.64000000000000012</v>
      </c>
      <c r="U25">
        <f>T25/(S25/1000)</f>
        <v>0.20000000000000004</v>
      </c>
      <c r="V25">
        <f>IF(D25&gt;=1,(G25+H25+I25*0.7+J25+K25+L25*0.02+M25+N25*(-0.5)+O25+P25*0.5+Q25*(-0.5)+R25*(-3))/D25,G25+H25+I25*0.7+J25+K25+L25*0.02+M25+N25*(-0.5)+O25+P25*0.5+Q25*(-0.5)+R25*(-3))</f>
        <v>0.64000000000000012</v>
      </c>
      <c r="W25">
        <f>T25-V25</f>
        <v>0</v>
      </c>
      <c r="X25">
        <v>69</v>
      </c>
    </row>
    <row r="26" spans="1:24" x14ac:dyDescent="0.2">
      <c r="A26" t="s">
        <v>49</v>
      </c>
      <c r="B26" t="s">
        <v>57</v>
      </c>
      <c r="C26" t="s">
        <v>50</v>
      </c>
      <c r="D26">
        <v>46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673</v>
      </c>
      <c r="M26">
        <v>7</v>
      </c>
      <c r="N26">
        <v>0</v>
      </c>
      <c r="O26">
        <v>0</v>
      </c>
      <c r="P26">
        <v>2</v>
      </c>
      <c r="Q26">
        <v>0</v>
      </c>
      <c r="R26">
        <v>0</v>
      </c>
      <c r="S26">
        <v>6600</v>
      </c>
      <c r="T26">
        <f>IF(D26&gt;=1,(E26*10+F26*6+G26+H26+I26*0.7+J26+K26+L26*0.02+M26+N26*(-0.5)+O26+P26*0.5+Q26*(-0.5)+R26*(-3))/D26,E26*10+F26*6+G26+H26+I26*0.7+J26+K26+L26*0.02+M26+N26*(-0.5)+O26+P26*0.5+Q26*(-0.5)+R26*(-3))</f>
        <v>0.57521739130434779</v>
      </c>
      <c r="U26">
        <f>T26/(S26/1000)</f>
        <v>8.7154150197628455E-2</v>
      </c>
      <c r="V26">
        <f>IF(D26&gt;=1,(G26+H26+I26*0.7+J26+K26+L26*0.02+M26+N26*(-0.5)+O26+P26*0.5+Q26*(-0.5)+R26*(-3))/D26,G26+H26+I26*0.7+J26+K26+L26*0.02+M26+N26*(-0.5)+O26+P26*0.5+Q26*(-0.5)+R26*(-3))</f>
        <v>0.57521739130434779</v>
      </c>
      <c r="W26">
        <f>T26-V26</f>
        <v>0</v>
      </c>
      <c r="X26">
        <v>69</v>
      </c>
    </row>
    <row r="27" spans="1:24" x14ac:dyDescent="0.2">
      <c r="A27" t="s">
        <v>33</v>
      </c>
      <c r="B27" t="s">
        <v>57</v>
      </c>
      <c r="C27" t="s">
        <v>34</v>
      </c>
      <c r="D27">
        <v>0.4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3600</v>
      </c>
      <c r="T27">
        <f>IF(D27&gt;=1,(E27*10+F27*6+G27+H27+I27*0.7+J27+K27+L27*0.02+M27+N27*(-0.5)+O27+P27*0.5+Q27*(-0.5)+R27*(-3))/D27,E27*10+F27*6+G27+H27+I27*0.7+J27+K27+L27*0.02+M27+N27*(-0.5)+O27+P27*0.5+Q27*(-0.5)+R27*(-3))</f>
        <v>0.5</v>
      </c>
      <c r="U27">
        <f>T27/(S27/1000)</f>
        <v>0.1388888888888889</v>
      </c>
      <c r="V27">
        <f>IF(D27&gt;=1,(G27+H27+I27*0.7+J27+K27+L27*0.02+M27+N27*(-0.5)+O27+P27*0.5+Q27*(-0.5)+R27*(-3))/D27,G27+H27+I27*0.7+J27+K27+L27*0.02+M27+N27*(-0.5)+O27+P27*0.5+Q27*(-0.5)+R27*(-3))</f>
        <v>0.5</v>
      </c>
      <c r="W27">
        <f>T27-V27</f>
        <v>0</v>
      </c>
      <c r="X27">
        <v>69</v>
      </c>
    </row>
    <row r="28" spans="1:24" x14ac:dyDescent="0.2">
      <c r="A28" t="s">
        <v>53</v>
      </c>
      <c r="B28" t="s">
        <v>57</v>
      </c>
      <c r="C28" t="s">
        <v>50</v>
      </c>
      <c r="D28">
        <v>5.3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6400</v>
      </c>
      <c r="T28">
        <f>IF(D28&gt;=1,(E28*10+F28*6+G28+H28+I28*0.7+J28+K28+L28*0.02+M28+N28*(-0.5)+O28+P28*0.5+Q28*(-0.5)+R28*(-3))/D28,E28*10+F28*6+G28+H28+I28*0.7+J28+K28+L28*0.02+M28+N28*(-0.5)+O28+P28*0.5+Q28*(-0.5)+R28*(-3))</f>
        <v>0.23773584905660378</v>
      </c>
      <c r="U28">
        <f>T28/(S28/1000)</f>
        <v>3.7146226415094338E-2</v>
      </c>
      <c r="V28">
        <f>IF(D28&gt;=1,(G28+H28+I28*0.7+J28+K28+L28*0.02+M28+N28*(-0.5)+O28+P28*0.5+Q28*(-0.5)+R28*(-3))/D28,G28+H28+I28*0.7+J28+K28+L28*0.02+M28+N28*(-0.5)+O28+P28*0.5+Q28*(-0.5)+R28*(-3))</f>
        <v>0.23773584905660378</v>
      </c>
      <c r="W28">
        <f>T28-V28</f>
        <v>0</v>
      </c>
      <c r="X28">
        <v>69</v>
      </c>
    </row>
    <row r="29" spans="1:24" x14ac:dyDescent="0.2">
      <c r="A29" t="s">
        <v>61</v>
      </c>
      <c r="B29" t="s">
        <v>57</v>
      </c>
      <c r="C29" t="s">
        <v>34</v>
      </c>
      <c r="D29">
        <v>0.2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3000</v>
      </c>
      <c r="T29">
        <f>IF(D29&gt;=1,(E29*10+F29*6+G29+H29+I29*0.7+J29+K29+L29*0.02+M29+N29*(-0.5)+O29+P29*0.5+Q29*(-0.5)+R29*(-3))/D29,E29*10+F29*6+G29+H29+I29*0.7+J29+K29+L29*0.02+M29+N29*(-0.5)+O29+P29*0.5+Q29*(-0.5)+R29*(-3))</f>
        <v>0</v>
      </c>
      <c r="U29">
        <f>T29/(S29/1000)</f>
        <v>0</v>
      </c>
      <c r="V29">
        <f>IF(D29&gt;=1,(G29+H29+I29*0.7+J29+K29+L29*0.02+M29+N29*(-0.5)+O29+P29*0.5+Q29*(-0.5)+R29*(-3))/D29,G29+H29+I29*0.7+J29+K29+L29*0.02+M29+N29*(-0.5)+O29+P29*0.5+Q29*(-0.5)+R29*(-3))</f>
        <v>0</v>
      </c>
      <c r="W29">
        <f>T29-V29</f>
        <v>0</v>
      </c>
      <c r="X29">
        <v>69</v>
      </c>
    </row>
  </sheetData>
  <sortState xmlns:xlrd2="http://schemas.microsoft.com/office/spreadsheetml/2017/richdata2" ref="A2:X29">
    <sortCondition descending="1" ref="V2:V29"/>
  </sortState>
  <conditionalFormatting sqref="U1">
    <cfRule type="colorScale" priority="5">
      <colorScale>
        <cfvo type="min"/>
        <cfvo type="max"/>
        <color rgb="FFFCFCFF"/>
        <color rgb="FF63BE7B"/>
      </colorScale>
    </cfRule>
  </conditionalFormatting>
  <conditionalFormatting sqref="T2:T29">
    <cfRule type="colorScale" priority="4">
      <colorScale>
        <cfvo type="min"/>
        <cfvo type="max"/>
        <color rgb="FFFCFCFF"/>
        <color rgb="FF63BE7B"/>
      </colorScale>
    </cfRule>
  </conditionalFormatting>
  <conditionalFormatting sqref="U2:U29">
    <cfRule type="colorScale" priority="3">
      <colorScale>
        <cfvo type="min"/>
        <cfvo type="max"/>
        <color rgb="FFFCFCFF"/>
        <color rgb="FF63BE7B"/>
      </colorScale>
    </cfRule>
  </conditionalFormatting>
  <conditionalFormatting sqref="V2:V29">
    <cfRule type="colorScale" priority="2">
      <colorScale>
        <cfvo type="min"/>
        <cfvo type="max"/>
        <color rgb="FFFCFCFF"/>
        <color rgb="FF63BE7B"/>
      </colorScale>
    </cfRule>
  </conditionalFormatting>
  <conditionalFormatting sqref="W2:W2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2020-08-06T01:30:03Z</dcterms:created>
  <dcterms:modified xsi:type="dcterms:W3CDTF">2020-08-06T04:48:46Z</dcterms:modified>
</cp:coreProperties>
</file>