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ling year metrics" sheetId="1" r:id="rId4"/>
    <sheet state="visible" name="CSP Metrics" sheetId="2" r:id="rId5"/>
    <sheet state="visible" name="Archived data" sheetId="3" r:id="rId6"/>
  </sheets>
  <definedNames/>
  <calcPr/>
  <extLst>
    <ext uri="GoogleSheetsCustomDataVersion1">
      <go:sheetsCustomData xmlns:go="http://customooxmlschemas.google.com/" r:id="rId7" roundtripDataSignature="AMtx7mi3/WfKpHTb8eFtPB/M6sM8rYljcA=="/>
    </ext>
  </extLst>
</workbook>
</file>

<file path=xl/sharedStrings.xml><?xml version="1.0" encoding="utf-8"?>
<sst xmlns="http://schemas.openxmlformats.org/spreadsheetml/2006/main" count="141" uniqueCount="69">
  <si>
    <t>Month</t>
  </si>
  <si>
    <t>Successful Submissions</t>
  </si>
  <si>
    <t>Failed %</t>
  </si>
  <si>
    <t>Failed</t>
  </si>
  <si>
    <t>TOTALs</t>
  </si>
  <si>
    <t>Data retrieved from Datadog</t>
  </si>
  <si>
    <t>https://app.datadoghq.com/dashboard/8it-wik-f5q/vsa-1010-team?from_ts=1652365380512&amp;to_ts=1652368980512&amp;live=true</t>
  </si>
  <si>
    <t xml:space="preserve">Feb '22 </t>
  </si>
  <si>
    <t>Mar '22</t>
  </si>
  <si>
    <t>Apr '22</t>
  </si>
  <si>
    <t>May '22</t>
  </si>
  <si>
    <t>June '22</t>
  </si>
  <si>
    <t>July '22</t>
  </si>
  <si>
    <t>Aug '22</t>
  </si>
  <si>
    <t>Sept '22</t>
  </si>
  <si>
    <t>Oct '22</t>
  </si>
  <si>
    <t>Nov '22</t>
  </si>
  <si>
    <t>Dec '22</t>
  </si>
  <si>
    <t>Jan '23</t>
  </si>
  <si>
    <t>Feb 1-8 '23</t>
  </si>
  <si>
    <t>Metrics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</si>
  <si>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</si>
  <si>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</si>
  <si>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</si>
  <si>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</si>
  <si>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</si>
  <si>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</si>
  <si>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</si>
  <si>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</si>
  <si>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</si>
  <si>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</si>
  <si>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</si>
  <si>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</si>
  <si>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Successful submission</t>
  </si>
  <si>
    <t>Veteran not found in MPI error</t>
  </si>
  <si>
    <t>Form validation error</t>
  </si>
  <si>
    <t>Applications Retried</t>
  </si>
  <si>
    <t>Total Retries</t>
  </si>
  <si>
    <t>Other errors (unclassified)</t>
  </si>
  <si>
    <t>Outage on 12/29</t>
  </si>
  <si>
    <t>Mulesoft API error (V2)</t>
  </si>
  <si>
    <t>Mulesoft API error (V1)</t>
  </si>
  <si>
    <t>Carma API error</t>
  </si>
  <si>
    <t>% errors to submissions</t>
  </si>
  <si>
    <t>Sept '21</t>
  </si>
  <si>
    <t>Oct '21</t>
  </si>
  <si>
    <t>Nov '21</t>
  </si>
  <si>
    <t>Dec '21</t>
  </si>
  <si>
    <t>Jan '22</t>
  </si>
  <si>
    <t>Feb '23</t>
  </si>
  <si>
    <t>Mar '23</t>
  </si>
  <si>
    <t>Apr '23</t>
  </si>
  <si>
    <t>December</t>
  </si>
  <si>
    <t>January</t>
  </si>
  <si>
    <t>February</t>
  </si>
  <si>
    <t>March</t>
  </si>
  <si>
    <t>April</t>
  </si>
  <si>
    <t>Total</t>
  </si>
  <si>
    <t>Online</t>
  </si>
  <si>
    <t>% of total</t>
  </si>
  <si>
    <t>Applications Approved</t>
  </si>
  <si>
    <t>Applications Denied</t>
  </si>
  <si>
    <t>Apps marked invalid/duplicate /created in error</t>
  </si>
  <si>
    <t>Numbers are rounded</t>
  </si>
  <si>
    <t xml:space="preserve">Data caveat: Data pulled from the Caregiver Record Management Application (CARMA) provides a snapshot in time at the point the report was ran (MM/DD/YYYY). </t>
  </si>
  <si>
    <r>
      <rPr>
        <rFont val="Roboto, RobotoDraft, Helvetica, Arial, sans-serif"/>
        <color rgb="FF000000"/>
      </rPr>
      <t xml:space="preserve">CARMA data is agile due to appeal outcomes, reinstatements, delayed data entry, and data corrections. </t>
    </r>
    <r>
      <rPr>
        <rFont val="Roboto, RobotoDraft, Helvetica, Arial, sans-serif"/>
        <b/>
        <color rgb="FF000000"/>
      </rPr>
      <t>Updated reports will result in updates to previously reported data points.</t>
    </r>
  </si>
  <si>
    <t>Sept 21</t>
  </si>
  <si>
    <t>Aug '21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</si>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</sst>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mm d"/>
  </numFmts>
  <fonts count="11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u/>
      <color rgb="FF1155CC"/>
    </font>
    <font>
      <b/>
      <color rgb="FFFF0000"/>
      <name val="Calibri"/>
      <scheme val="minor"/>
    </font>
    <font>
      <color theme="1"/>
      <name val="Arial"/>
    </font>
    <font>
      <sz val="13.0"/>
      <color rgb="FF000000"/>
      <name val="Calibri"/>
    </font>
    <font/>
    <font>
      <color rgb="FF242424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3" xfId="0" applyFont="1" applyNumberFormat="1"/>
    <xf borderId="0" fillId="0" fontId="1" numFmtId="164" xfId="0" applyFont="1" applyNumberFormat="1"/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2" numFmtId="0" xfId="0" applyBorder="1" applyFont="1"/>
    <xf borderId="1" fillId="0" fontId="2" numFmtId="3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164" xfId="0" applyFont="1" applyNumberFormat="1"/>
    <xf borderId="2" fillId="2" fontId="2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2" fillId="0" fontId="2" numFmtId="3" xfId="0" applyAlignment="1" applyBorder="1" applyFont="1" applyNumberFormat="1">
      <alignment readingOrder="0"/>
    </xf>
    <xf borderId="2" fillId="0" fontId="2" numFmtId="0" xfId="0" applyAlignment="1" applyBorder="1" applyFont="1">
      <alignment horizontal="right"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3" fillId="0" fontId="2" numFmtId="0" xfId="0" applyAlignment="1" applyBorder="1" applyFont="1">
      <alignment readingOrder="0"/>
    </xf>
    <xf borderId="4" fillId="3" fontId="2" numFmtId="0" xfId="0" applyAlignment="1" applyBorder="1" applyFill="1" applyFont="1">
      <alignment horizontal="center" readingOrder="0"/>
    </xf>
    <xf borderId="5" fillId="0" fontId="8" numFmtId="0" xfId="0" applyBorder="1" applyFont="1"/>
    <xf borderId="6" fillId="0" fontId="8" numFmtId="0" xfId="0" applyBorder="1" applyFont="1"/>
    <xf borderId="3" fillId="0" fontId="2" numFmtId="0" xfId="0" applyBorder="1" applyFont="1"/>
    <xf borderId="3" fillId="0" fontId="3" numFmtId="0" xfId="0" applyAlignment="1" applyBorder="1" applyFont="1">
      <alignment horizontal="center" readingOrder="0"/>
    </xf>
    <xf borderId="7" fillId="0" fontId="2" numFmtId="3" xfId="0" applyAlignment="1" applyBorder="1" applyFont="1" applyNumberFormat="1">
      <alignment horizontal="center" readingOrder="0"/>
    </xf>
    <xf borderId="8" fillId="0" fontId="2" numFmtId="3" xfId="0" applyAlignment="1" applyBorder="1" applyFont="1" applyNumberFormat="1">
      <alignment horizontal="center" readingOrder="0"/>
    </xf>
    <xf borderId="9" fillId="0" fontId="2" numFmtId="10" xfId="0" applyAlignment="1" applyBorder="1" applyFont="1" applyNumberFormat="1">
      <alignment horizontal="center"/>
    </xf>
    <xf borderId="7" fillId="0" fontId="2" numFmtId="3" xfId="0" applyAlignment="1" applyBorder="1" applyFont="1" applyNumberFormat="1">
      <alignment horizontal="center"/>
    </xf>
    <xf borderId="8" fillId="0" fontId="2" numFmtId="3" xfId="0" applyAlignment="1" applyBorder="1" applyFont="1" applyNumberFormat="1">
      <alignment horizontal="center"/>
    </xf>
    <xf borderId="9" fillId="0" fontId="2" numFmtId="3" xfId="0" applyAlignment="1" applyBorder="1" applyFont="1" applyNumberFormat="1">
      <alignment horizontal="center"/>
    </xf>
    <xf borderId="9" fillId="0" fontId="2" numFmtId="0" xfId="0" applyBorder="1" applyFont="1"/>
    <xf borderId="10" fillId="0" fontId="2" numFmtId="3" xfId="0" applyAlignment="1" applyBorder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11" fillId="0" fontId="2" numFmtId="10" xfId="0" applyAlignment="1" applyBorder="1" applyFont="1" applyNumberFormat="1">
      <alignment horizontal="center"/>
    </xf>
    <xf borderId="10" fillId="0" fontId="2" numFmtId="3" xfId="0" applyAlignment="1" applyBorder="1" applyFont="1" applyNumberFormat="1">
      <alignment horizontal="center"/>
    </xf>
    <xf borderId="0" fillId="0" fontId="2" numFmtId="3" xfId="0" applyAlignment="1" applyFont="1" applyNumberFormat="1">
      <alignment horizontal="center"/>
    </xf>
    <xf borderId="11" fillId="0" fontId="2" numFmtId="3" xfId="0" applyAlignment="1" applyBorder="1" applyFont="1" applyNumberFormat="1">
      <alignment horizontal="center"/>
    </xf>
    <xf borderId="11" fillId="0" fontId="2" numFmtId="0" xfId="0" applyBorder="1" applyFont="1"/>
    <xf borderId="0" fillId="0" fontId="2" numFmtId="0" xfId="0" applyAlignment="1" applyFont="1">
      <alignment readingOrder="0" shrinkToFit="0" wrapText="1"/>
    </xf>
    <xf borderId="12" fillId="0" fontId="2" numFmtId="3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3" fillId="0" fontId="2" numFmtId="10" xfId="0" applyAlignment="1" applyBorder="1" applyFont="1" applyNumberFormat="1">
      <alignment horizontal="center"/>
    </xf>
    <xf borderId="12" fillId="0" fontId="2" numFmtId="3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13" fillId="0" fontId="2" numFmtId="3" xfId="0" applyAlignment="1" applyBorder="1" applyFont="1" applyNumberFormat="1">
      <alignment horizontal="center"/>
    </xf>
    <xf borderId="13" fillId="0" fontId="2" numFmtId="0" xfId="0" applyBorder="1" applyFont="1"/>
    <xf borderId="0" fillId="4" fontId="9" numFmtId="0" xfId="0" applyAlignment="1" applyFill="1" applyFont="1">
      <alignment readingOrder="0"/>
    </xf>
    <xf borderId="0" fillId="4" fontId="10" numFmtId="0" xfId="0" applyAlignment="1" applyFont="1">
      <alignment readingOrder="0"/>
    </xf>
    <xf borderId="2" fillId="0" fontId="2" numFmtId="165" xfId="0" applyAlignment="1" applyBorder="1" applyFont="1" applyNumberFormat="1">
      <alignment readingOrder="0"/>
    </xf>
    <xf borderId="1" fillId="0" fontId="1" numFmtId="0" xfId="0" applyBorder="1" applyFont="1"/>
    <xf borderId="1" fillId="0" fontId="1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Successful Submissions</c:v>
          </c:tx>
          <c:spPr>
            <a:solidFill>
              <a:schemeClr val="accent1"/>
            </a:solidFill>
            <a:ln cmpd="sng">
              <a:solidFill>
                <a:srgbClr val="000000">
                  <a:alpha val="30196"/>
                </a:srgbClr>
              </a:solidFill>
            </a:ln>
          </c:spPr>
          <c:cat>
            <c:strRef>
              <c:f>'Rolling year metrics'!$A$2:$A$14</c:f>
            </c:strRef>
          </c:cat>
          <c:val>
            <c:numRef>
              <c:f>'Rolling year metrics'!$B$2:$B$14</c:f>
              <c:numCache/>
            </c:numRef>
          </c:val>
        </c:ser>
        <c:ser>
          <c:idx val="1"/>
          <c:order val="1"/>
          <c:tx>
            <c:strRef>
              <c:f>'Rolling year metrics'!$D$1</c:f>
            </c:strRef>
          </c:tx>
          <c:spPr>
            <a:solidFill>
              <a:schemeClr val="accent2"/>
            </a:solidFill>
            <a:ln cmpd="sng" w="38100">
              <a:solidFill>
                <a:schemeClr val="accent2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'Rolling year metrics'!$A$2:$A$14</c:f>
            </c:strRef>
          </c:cat>
          <c:val>
            <c:numRef>
              <c:f>'Rolling year metrics'!$D$2:$D$14</c:f>
              <c:numCache/>
            </c:numRef>
          </c:val>
        </c:ser>
        <c:overlap val="100"/>
        <c:axId val="1956740926"/>
        <c:axId val="87890063"/>
      </c:barChart>
      <c:catAx>
        <c:axId val="1956740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90063"/>
      </c:catAx>
      <c:valAx>
        <c:axId val="87890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740926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API Errors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'Rolling year metrics'!$B$63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'Rolling year metrics'!$A$64:$A$80</c:f>
            </c:strRef>
          </c:cat>
          <c:val>
            <c:numRef>
              <c:f>'Rolling year metrics'!$B$64:$B$80</c:f>
              <c:numCache/>
            </c:numRef>
          </c:val>
        </c:ser>
        <c:ser>
          <c:idx val="1"/>
          <c:order val="1"/>
          <c:tx>
            <c:strRef>
              <c:f>'Rolling year metrics'!$C$63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'Rolling year metrics'!$A$64:$A$80</c:f>
            </c:strRef>
          </c:cat>
          <c:val>
            <c:numRef>
              <c:f>'Rolling year metrics'!$C$64:$C$80</c:f>
              <c:numCache/>
            </c:numRef>
          </c:val>
        </c:ser>
        <c:ser>
          <c:idx val="2"/>
          <c:order val="2"/>
          <c:tx>
            <c:strRef>
              <c:f>'Rolling year metrics'!$D$63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'Rolling year metrics'!$A$64:$A$80</c:f>
            </c:strRef>
          </c:cat>
          <c:val>
            <c:numRef>
              <c:f>'Rolling year metrics'!$D$64:$D$80</c:f>
              <c:numCache/>
            </c:numRef>
          </c:val>
        </c:ser>
        <c:overlap val="100"/>
        <c:axId val="1793107628"/>
        <c:axId val="10620690"/>
      </c:barChart>
      <c:catAx>
        <c:axId val="1793107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0690"/>
      </c:catAx>
      <c:valAx>
        <c:axId val="10620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107628"/>
      </c:valAx>
      <c:lineChart>
        <c:varyColors val="0"/>
        <c:ser>
          <c:idx val="3"/>
          <c:order val="3"/>
          <c:tx>
            <c:strRef>
              <c:f>'Rolling year metrics'!$E$63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cat>
            <c:strRef>
              <c:f>'Rolling year metrics'!$A$64:$A$80</c:f>
            </c:strRef>
          </c:cat>
          <c:val>
            <c:numRef>
              <c:f>'Rolling year metrics'!$E$64:$E$80</c:f>
              <c:numCache/>
            </c:numRef>
          </c:val>
          <c:smooth val="0"/>
        </c:ser>
        <c:axId val="1722077780"/>
        <c:axId val="1413725627"/>
      </c:lineChart>
      <c:catAx>
        <c:axId val="17220777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725627"/>
      </c:catAx>
      <c:valAx>
        <c:axId val="14137256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077780"/>
        <c:crosses val="max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1</xdr:row>
      <xdr:rowOff>95250</xdr:rowOff>
    </xdr:from>
    <xdr:ext cx="11382375" cy="5972175"/>
    <xdr:graphicFrame>
      <xdr:nvGraphicFramePr>
        <xdr:cNvPr id="38993766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40</xdr:row>
      <xdr:rowOff>9525</xdr:rowOff>
    </xdr:from>
    <xdr:ext cx="9467850" cy="3952875"/>
    <xdr:graphicFrame>
      <xdr:nvGraphicFramePr>
        <xdr:cNvPr id="185361506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atadoghq.com/dashboard/8it-wik-f5q/vsa-1010-team?from_ts=1652365380512&amp;to_ts=1652368980512&amp;live=tru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56"/>
    <col customWidth="1" min="2" max="6" width="10.56"/>
    <col customWidth="1" min="7" max="7" width="11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H1" s="5" t="s">
        <v>6</v>
      </c>
    </row>
    <row r="2" ht="15.75" customHeight="1">
      <c r="A2" s="6" t="s">
        <v>7</v>
      </c>
      <c r="B2" s="7">
        <v>3910.0</v>
      </c>
      <c r="C2" s="8">
        <v>0.03</v>
      </c>
      <c r="D2" s="3">
        <v>145.0</v>
      </c>
      <c r="E2" s="9">
        <f t="shared" ref="E2:E14" si="1">B2+D2</f>
        <v>4055</v>
      </c>
    </row>
    <row r="3" ht="15.75" customHeight="1">
      <c r="A3" s="3" t="s">
        <v>8</v>
      </c>
      <c r="B3" s="10">
        <v>5005.0</v>
      </c>
      <c r="C3" s="8">
        <f t="shared" ref="C3:C14" si="2">D3/E3</f>
        <v>0.02417625268</v>
      </c>
      <c r="D3" s="3">
        <v>124.0</v>
      </c>
      <c r="E3" s="9">
        <f t="shared" si="1"/>
        <v>5129</v>
      </c>
    </row>
    <row r="4" ht="15.75" customHeight="1">
      <c r="A4" s="3" t="s">
        <v>9</v>
      </c>
      <c r="B4" s="10">
        <v>4644.0</v>
      </c>
      <c r="C4" s="8">
        <f t="shared" si="2"/>
        <v>0.03330557868</v>
      </c>
      <c r="D4" s="3">
        <v>160.0</v>
      </c>
      <c r="E4" s="9">
        <f t="shared" si="1"/>
        <v>4804</v>
      </c>
    </row>
    <row r="5" ht="15.75" customHeight="1">
      <c r="A5" s="3" t="s">
        <v>10</v>
      </c>
      <c r="B5" s="10">
        <v>4423.0</v>
      </c>
      <c r="C5" s="8">
        <f t="shared" si="2"/>
        <v>0.03153054522</v>
      </c>
      <c r="D5" s="3">
        <v>144.0</v>
      </c>
      <c r="E5" s="9">
        <f t="shared" si="1"/>
        <v>4567</v>
      </c>
    </row>
    <row r="6" ht="15.75" customHeight="1">
      <c r="A6" s="3" t="s">
        <v>11</v>
      </c>
      <c r="B6" s="11">
        <v>5061.0</v>
      </c>
      <c r="C6" s="8">
        <f t="shared" si="2"/>
        <v>0.04975591438</v>
      </c>
      <c r="D6" s="3">
        <v>265.0</v>
      </c>
      <c r="E6" s="9">
        <f t="shared" si="1"/>
        <v>5326</v>
      </c>
    </row>
    <row r="7" ht="15.75" customHeight="1">
      <c r="A7" s="3" t="s">
        <v>12</v>
      </c>
      <c r="B7" s="10">
        <v>4620.0</v>
      </c>
      <c r="C7" s="8">
        <f t="shared" si="2"/>
        <v>0.02366863905</v>
      </c>
      <c r="D7" s="3">
        <v>112.0</v>
      </c>
      <c r="E7" s="9">
        <f t="shared" si="1"/>
        <v>4732</v>
      </c>
    </row>
    <row r="8" ht="15.75" customHeight="1">
      <c r="A8" s="3" t="s">
        <v>13</v>
      </c>
      <c r="B8" s="9">
        <f>H34</f>
        <v>5501</v>
      </c>
      <c r="C8" s="8">
        <f t="shared" si="2"/>
        <v>0.02030276046</v>
      </c>
      <c r="D8" s="3">
        <v>114.0</v>
      </c>
      <c r="E8" s="9">
        <f t="shared" si="1"/>
        <v>5615</v>
      </c>
    </row>
    <row r="9" ht="15.75" customHeight="1">
      <c r="A9" s="3" t="s">
        <v>14</v>
      </c>
      <c r="B9" s="9">
        <f>I34</f>
        <v>6767</v>
      </c>
      <c r="C9" s="8">
        <f t="shared" si="2"/>
        <v>0.03521528372</v>
      </c>
      <c r="D9" s="3">
        <v>247.0</v>
      </c>
      <c r="E9" s="9">
        <f t="shared" si="1"/>
        <v>7014</v>
      </c>
    </row>
    <row r="10" ht="15.75" customHeight="1">
      <c r="A10" s="1" t="s">
        <v>15</v>
      </c>
      <c r="B10" s="11">
        <f>J34</f>
        <v>14440</v>
      </c>
      <c r="C10" s="8">
        <f t="shared" si="2"/>
        <v>0.01520834754</v>
      </c>
      <c r="D10" s="3">
        <v>223.0</v>
      </c>
      <c r="E10" s="10">
        <f t="shared" si="1"/>
        <v>14663</v>
      </c>
    </row>
    <row r="11" ht="15.75" customHeight="1">
      <c r="A11" s="3" t="s">
        <v>16</v>
      </c>
      <c r="B11" s="11">
        <f>K34</f>
        <v>6472</v>
      </c>
      <c r="C11" s="8">
        <f t="shared" si="2"/>
        <v>0.01566539924</v>
      </c>
      <c r="D11" s="3">
        <v>103.0</v>
      </c>
      <c r="E11" s="10">
        <f t="shared" si="1"/>
        <v>6575</v>
      </c>
    </row>
    <row r="12" ht="15.75" customHeight="1">
      <c r="A12" s="12" t="s">
        <v>17</v>
      </c>
      <c r="B12" s="13">
        <f>L34</f>
        <v>5388</v>
      </c>
      <c r="C12" s="14">
        <f t="shared" si="2"/>
        <v>0.03802892341</v>
      </c>
      <c r="D12" s="15">
        <f>SUM(L35,L36,L39)</f>
        <v>213</v>
      </c>
      <c r="E12" s="16">
        <f t="shared" si="1"/>
        <v>5601</v>
      </c>
    </row>
    <row r="13" ht="15.75" customHeight="1">
      <c r="A13" s="3" t="s">
        <v>18</v>
      </c>
      <c r="B13" s="11">
        <f>M34</f>
        <v>5724</v>
      </c>
      <c r="C13" s="8">
        <f t="shared" si="2"/>
        <v>0.03114421124</v>
      </c>
      <c r="D13" s="3">
        <f>sum(M35,M36,M39)</f>
        <v>184</v>
      </c>
      <c r="E13" s="10">
        <f t="shared" si="1"/>
        <v>5908</v>
      </c>
    </row>
    <row r="14" ht="15.75" customHeight="1">
      <c r="A14" s="3" t="s">
        <v>19</v>
      </c>
      <c r="B14" s="11">
        <f>N34</f>
        <v>1953</v>
      </c>
      <c r="C14" s="8">
        <f t="shared" si="2"/>
        <v>0.02447552448</v>
      </c>
      <c r="D14" s="3">
        <f>sum(N35,N36,N39)</f>
        <v>49</v>
      </c>
      <c r="E14" s="10">
        <f t="shared" si="1"/>
        <v>2002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A20" s="17"/>
    </row>
    <row r="21" ht="15.75" customHeight="1">
      <c r="A21" s="3">
        <v>2022.0</v>
      </c>
      <c r="B21" s="11">
        <f>sum(B2:B19)</f>
        <v>73908</v>
      </c>
      <c r="C21" s="18">
        <f>average(C2:C9)</f>
        <v>0.03099437177</v>
      </c>
      <c r="D21" s="11">
        <f t="shared" ref="D21:E21" si="3">sum(D2:D19)</f>
        <v>2083</v>
      </c>
      <c r="E21" s="11">
        <f t="shared" si="3"/>
        <v>75991</v>
      </c>
    </row>
    <row r="22" ht="15.75" customHeight="1">
      <c r="A22" s="3">
        <v>2023.0</v>
      </c>
    </row>
    <row r="23" ht="15.75" customHeight="1">
      <c r="B23" s="7"/>
      <c r="D23" s="7"/>
      <c r="E23" s="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A33" s="19" t="s">
        <v>20</v>
      </c>
      <c r="B33" s="20" t="s">
        <v>21</v>
      </c>
      <c r="C33" s="21" t="s">
        <v>22</v>
      </c>
      <c r="D33" s="21" t="s">
        <v>23</v>
      </c>
      <c r="E33" s="21" t="s">
        <v>24</v>
      </c>
      <c r="F33" s="19" t="s">
        <v>25</v>
      </c>
      <c r="G33" s="19" t="s">
        <v>26</v>
      </c>
      <c r="H33" s="3" t="s">
        <v>27</v>
      </c>
      <c r="I33" s="3" t="s">
        <v>28</v>
      </c>
      <c r="J33" s="21" t="s">
        <v>29</v>
      </c>
      <c r="K33" s="21" t="s">
        <v>30</v>
      </c>
      <c r="L33" s="3" t="s">
        <v>31</v>
      </c>
      <c r="M33" s="3" t="s">
        <v>32</v>
      </c>
      <c r="N33" s="20" t="s">
        <v>21</v>
      </c>
    </row>
    <row r="34" ht="15.75" customHeight="1">
      <c r="A34" s="22" t="s">
        <v>33</v>
      </c>
      <c r="B34" s="23">
        <v>3910.0</v>
      </c>
      <c r="C34" s="23">
        <v>5005.0</v>
      </c>
      <c r="D34" s="23">
        <v>4644.0</v>
      </c>
      <c r="E34" s="23">
        <v>4423.0</v>
      </c>
      <c r="F34" s="23">
        <v>5061.0</v>
      </c>
      <c r="G34" s="23">
        <v>4620.0</v>
      </c>
      <c r="H34" s="10">
        <v>5501.0</v>
      </c>
      <c r="I34" s="10">
        <v>6767.0</v>
      </c>
      <c r="J34" s="23">
        <v>14440.0</v>
      </c>
      <c r="K34" s="23">
        <v>6472.0</v>
      </c>
      <c r="L34" s="10">
        <v>5388.0</v>
      </c>
      <c r="M34" s="10">
        <v>5724.0</v>
      </c>
      <c r="N34" s="23">
        <v>1953.0</v>
      </c>
    </row>
    <row r="35" ht="15.75" customHeight="1">
      <c r="A35" s="22" t="s">
        <v>34</v>
      </c>
      <c r="B35" s="21">
        <v>58.0</v>
      </c>
      <c r="C35" s="21">
        <v>54.0</v>
      </c>
      <c r="D35" s="21">
        <v>73.0</v>
      </c>
      <c r="E35" s="21">
        <v>65.0</v>
      </c>
      <c r="F35" s="21">
        <v>72.0</v>
      </c>
      <c r="G35" s="21">
        <v>66.0</v>
      </c>
      <c r="H35" s="3">
        <v>65.0</v>
      </c>
      <c r="I35" s="3">
        <v>69.0</v>
      </c>
      <c r="J35" s="21">
        <v>143.0</v>
      </c>
      <c r="K35" s="21">
        <v>96.0</v>
      </c>
      <c r="L35" s="3">
        <v>100.0</v>
      </c>
      <c r="M35" s="3">
        <v>89.0</v>
      </c>
      <c r="N35" s="21">
        <v>36.0</v>
      </c>
    </row>
    <row r="36" ht="15.75" customHeight="1">
      <c r="A36" s="22" t="s">
        <v>35</v>
      </c>
      <c r="B36" s="21">
        <v>5.0</v>
      </c>
      <c r="C36" s="21">
        <v>4.0</v>
      </c>
      <c r="D36" s="21">
        <v>1.0</v>
      </c>
      <c r="E36" s="21">
        <v>10.0</v>
      </c>
      <c r="F36" s="21">
        <v>1.0</v>
      </c>
      <c r="G36" s="21">
        <v>2.0</v>
      </c>
      <c r="H36" s="3">
        <v>3.0</v>
      </c>
      <c r="I36" s="3">
        <v>9.0</v>
      </c>
      <c r="J36" s="21">
        <v>5.0</v>
      </c>
      <c r="K36" s="21">
        <v>1.0</v>
      </c>
      <c r="L36" s="3">
        <v>1.0</v>
      </c>
      <c r="M36" s="3">
        <v>2.0</v>
      </c>
      <c r="N36" s="21">
        <v>2.0</v>
      </c>
    </row>
    <row r="37" ht="15.75" customHeight="1">
      <c r="A37" s="21" t="s">
        <v>36</v>
      </c>
      <c r="B37" s="21">
        <v>0.0</v>
      </c>
      <c r="C37" s="21">
        <v>0.0</v>
      </c>
      <c r="D37" s="21">
        <v>0.0</v>
      </c>
      <c r="E37" s="21">
        <v>0.0</v>
      </c>
      <c r="F37" s="21">
        <v>0.0</v>
      </c>
      <c r="G37" s="21">
        <v>0.0</v>
      </c>
      <c r="H37" s="21">
        <v>0.0</v>
      </c>
      <c r="I37" s="21">
        <v>0.0</v>
      </c>
      <c r="J37" s="24">
        <v>31.0</v>
      </c>
      <c r="K37" s="24">
        <v>68.0</v>
      </c>
      <c r="L37" s="3">
        <v>22.0</v>
      </c>
      <c r="M37" s="3">
        <v>371.0</v>
      </c>
      <c r="N37" s="21">
        <v>250.0</v>
      </c>
    </row>
    <row r="38" ht="15.75" customHeight="1">
      <c r="A38" s="21" t="s">
        <v>37</v>
      </c>
      <c r="B38" s="21">
        <v>0.0</v>
      </c>
      <c r="C38" s="21">
        <v>0.0</v>
      </c>
      <c r="D38" s="21">
        <v>0.0</v>
      </c>
      <c r="E38" s="21">
        <v>0.0</v>
      </c>
      <c r="F38" s="21">
        <v>0.0</v>
      </c>
      <c r="G38" s="21">
        <v>0.0</v>
      </c>
      <c r="H38" s="21">
        <v>0.0</v>
      </c>
      <c r="I38" s="21">
        <v>0.0</v>
      </c>
      <c r="J38" s="24">
        <v>117.0</v>
      </c>
      <c r="K38" s="24">
        <v>327.0</v>
      </c>
      <c r="L38" s="3">
        <v>32.0</v>
      </c>
      <c r="M38" s="3">
        <v>397.0</v>
      </c>
      <c r="N38" s="21">
        <v>282.0</v>
      </c>
    </row>
    <row r="39" ht="15.75" customHeight="1">
      <c r="A39" s="21" t="s">
        <v>38</v>
      </c>
      <c r="B39" s="21">
        <v>14.0</v>
      </c>
      <c r="C39" s="21">
        <v>28.0</v>
      </c>
      <c r="D39" s="24">
        <v>30.0</v>
      </c>
      <c r="E39" s="24">
        <v>0.0</v>
      </c>
      <c r="F39" s="24">
        <v>180.0</v>
      </c>
      <c r="G39" s="24">
        <v>24.0</v>
      </c>
      <c r="H39" s="24">
        <v>28.0</v>
      </c>
      <c r="I39" s="24">
        <v>124.0</v>
      </c>
      <c r="J39" s="24">
        <v>75.0</v>
      </c>
      <c r="K39" s="24">
        <v>6.0</v>
      </c>
      <c r="L39" s="3">
        <v>112.0</v>
      </c>
      <c r="M39" s="3">
        <v>93.0</v>
      </c>
      <c r="N39" s="21">
        <v>11.0</v>
      </c>
    </row>
    <row r="40" ht="15.75" customHeight="1">
      <c r="L40" s="3" t="s">
        <v>39</v>
      </c>
    </row>
    <row r="41" ht="15.75" customHeight="1"/>
    <row r="42" ht="15.75" customHeight="1"/>
    <row r="43" ht="15.75" customHeight="1"/>
    <row r="44" ht="15.75" customHeight="1">
      <c r="A44" s="25"/>
      <c r="B44" s="26"/>
      <c r="C44" s="26"/>
      <c r="D44" s="26"/>
      <c r="E44" s="26"/>
      <c r="F44" s="26"/>
      <c r="G44" s="26"/>
    </row>
    <row r="45" ht="15.75" customHeight="1">
      <c r="A45" s="26"/>
      <c r="B45" s="26"/>
      <c r="C45" s="26"/>
      <c r="D45" s="26"/>
      <c r="E45" s="26"/>
      <c r="F45" s="26"/>
      <c r="G45" s="26"/>
    </row>
    <row r="46" ht="15.75" customHeight="1">
      <c r="A46" s="26"/>
      <c r="B46" s="26"/>
      <c r="C46" s="26"/>
      <c r="D46" s="26"/>
      <c r="E46" s="26"/>
      <c r="F46" s="26"/>
      <c r="G46" s="26"/>
    </row>
    <row r="47" ht="15.75" customHeight="1">
      <c r="A47" s="26"/>
      <c r="B47" s="26"/>
      <c r="C47" s="26"/>
      <c r="D47" s="26"/>
      <c r="E47" s="26"/>
      <c r="F47" s="26"/>
      <c r="G47" s="26"/>
    </row>
    <row r="48" ht="15.75" customHeight="1">
      <c r="A48" s="26"/>
      <c r="B48" s="26"/>
      <c r="C48" s="26"/>
      <c r="D48" s="26"/>
      <c r="E48" s="26"/>
      <c r="F48" s="26"/>
      <c r="G48" s="26"/>
    </row>
    <row r="49" ht="15.75" customHeight="1">
      <c r="A49" s="26"/>
      <c r="B49" s="26"/>
      <c r="C49" s="26"/>
      <c r="D49" s="26"/>
      <c r="E49" s="26"/>
      <c r="F49" s="26"/>
      <c r="G49" s="26"/>
    </row>
    <row r="50" ht="15.75" customHeight="1">
      <c r="A50" s="26"/>
      <c r="B50" s="26"/>
      <c r="C50" s="26"/>
      <c r="D50" s="26"/>
      <c r="E50" s="26"/>
      <c r="F50" s="26"/>
      <c r="G50" s="26"/>
    </row>
    <row r="51" ht="15.75" customHeight="1">
      <c r="A51" s="26"/>
      <c r="B51" s="26"/>
      <c r="C51" s="26"/>
      <c r="D51" s="26"/>
      <c r="E51" s="26"/>
      <c r="F51" s="26"/>
      <c r="G51" s="26"/>
    </row>
    <row r="52" ht="15.75" customHeight="1">
      <c r="A52" s="26"/>
      <c r="B52" s="26"/>
      <c r="C52" s="26"/>
      <c r="D52" s="26"/>
      <c r="E52" s="26"/>
      <c r="F52" s="26"/>
      <c r="G52" s="26"/>
    </row>
    <row r="53" ht="15.75" customHeight="1">
      <c r="A53" s="26"/>
      <c r="B53" s="26"/>
      <c r="C53" s="26"/>
      <c r="D53" s="26"/>
      <c r="E53" s="26"/>
      <c r="F53" s="26"/>
      <c r="G53" s="26"/>
    </row>
    <row r="54" ht="15.75" customHeight="1">
      <c r="A54" s="26"/>
      <c r="B54" s="26"/>
      <c r="C54" s="26"/>
      <c r="D54" s="26"/>
      <c r="E54" s="26"/>
      <c r="F54" s="26"/>
      <c r="G54" s="26"/>
    </row>
    <row r="55" ht="15.75" customHeight="1">
      <c r="A55" s="26"/>
      <c r="B55" s="26"/>
      <c r="C55" s="26"/>
      <c r="D55" s="26"/>
      <c r="E55" s="26"/>
      <c r="F55" s="26"/>
      <c r="G55" s="26"/>
    </row>
    <row r="56" ht="15.75" customHeight="1">
      <c r="A56" s="26"/>
      <c r="B56" s="26"/>
      <c r="C56" s="26"/>
      <c r="D56" s="26"/>
      <c r="E56" s="26"/>
      <c r="F56" s="26"/>
      <c r="G56" s="26"/>
    </row>
    <row r="57" ht="15.75" customHeight="1">
      <c r="A57" s="26"/>
      <c r="B57" s="26"/>
      <c r="C57" s="26"/>
      <c r="D57" s="26"/>
      <c r="E57" s="26"/>
      <c r="F57" s="26"/>
      <c r="G57" s="26"/>
    </row>
    <row r="58" ht="15.75" customHeight="1">
      <c r="A58" s="26"/>
      <c r="B58" s="26"/>
      <c r="C58" s="26"/>
      <c r="D58" s="26"/>
      <c r="E58" s="26"/>
      <c r="F58" s="26"/>
      <c r="G58" s="26"/>
    </row>
    <row r="59" ht="15.75" customHeight="1">
      <c r="A59" s="26"/>
      <c r="B59" s="26"/>
      <c r="C59" s="26"/>
      <c r="D59" s="26"/>
      <c r="E59" s="26"/>
      <c r="F59" s="26"/>
      <c r="G59" s="26"/>
    </row>
    <row r="60" ht="15.75" customHeight="1">
      <c r="A60" s="26"/>
      <c r="B60" s="26"/>
      <c r="C60" s="26"/>
      <c r="D60" s="26"/>
      <c r="E60" s="26"/>
      <c r="F60" s="26"/>
      <c r="G60" s="26"/>
    </row>
    <row r="61" ht="15.75" customHeight="1">
      <c r="A61" s="26"/>
      <c r="B61" s="26"/>
      <c r="C61" s="26"/>
      <c r="D61" s="26"/>
      <c r="E61" s="26"/>
      <c r="F61" s="26"/>
      <c r="G61" s="26"/>
    </row>
    <row r="62" ht="15.75" customHeight="1"/>
    <row r="63" ht="35.25" customHeight="1">
      <c r="A63" s="3" t="s">
        <v>0</v>
      </c>
      <c r="B63" s="27" t="s">
        <v>40</v>
      </c>
      <c r="C63" s="27" t="s">
        <v>41</v>
      </c>
      <c r="D63" s="28" t="s">
        <v>42</v>
      </c>
      <c r="E63" s="29" t="s">
        <v>43</v>
      </c>
    </row>
    <row r="64" ht="15.75" customHeight="1">
      <c r="A64" s="3" t="s">
        <v>44</v>
      </c>
      <c r="D64" s="3">
        <v>60.0</v>
      </c>
      <c r="E64" s="30">
        <v>0.0135</v>
      </c>
    </row>
    <row r="65" ht="15.75" customHeight="1">
      <c r="A65" s="3" t="s">
        <v>45</v>
      </c>
      <c r="D65" s="3">
        <v>59.0</v>
      </c>
      <c r="E65" s="30">
        <v>0.0147</v>
      </c>
    </row>
    <row r="66" ht="15.75" customHeight="1">
      <c r="A66" s="3" t="s">
        <v>46</v>
      </c>
      <c r="D66" s="3">
        <v>42.0</v>
      </c>
      <c r="E66" s="30">
        <v>0.0095</v>
      </c>
    </row>
    <row r="67" ht="15.75" customHeight="1">
      <c r="A67" s="12" t="s">
        <v>47</v>
      </c>
      <c r="D67" s="3">
        <v>25.0</v>
      </c>
      <c r="E67" s="30">
        <v>0.0077</v>
      </c>
    </row>
    <row r="68" ht="15.75" customHeight="1">
      <c r="A68" s="2" t="s">
        <v>48</v>
      </c>
      <c r="D68" s="3">
        <v>93.0</v>
      </c>
      <c r="E68" s="31" t="str">
        <f>D68/#REF!</f>
        <v>#REF!</v>
      </c>
    </row>
    <row r="69" ht="15.75" customHeight="1">
      <c r="A69" s="6" t="s">
        <v>7</v>
      </c>
      <c r="D69" s="3">
        <v>68.0</v>
      </c>
      <c r="E69" s="31">
        <f>D69/B2</f>
        <v>0.01739130435</v>
      </c>
    </row>
    <row r="70" ht="15.75" customHeight="1">
      <c r="A70" s="3" t="s">
        <v>8</v>
      </c>
      <c r="C70" s="3">
        <v>32.0</v>
      </c>
      <c r="D70" s="3">
        <v>6.0</v>
      </c>
      <c r="E70" s="31">
        <f t="shared" ref="E70:E76" si="4">(D70+C70)/B3</f>
        <v>0.007592407592</v>
      </c>
    </row>
    <row r="71" ht="15.75" customHeight="1">
      <c r="A71" s="3" t="s">
        <v>9</v>
      </c>
      <c r="C71" s="3">
        <v>56.0</v>
      </c>
      <c r="E71" s="31">
        <f t="shared" si="4"/>
        <v>0.0120585702</v>
      </c>
    </row>
    <row r="72" ht="15.75" customHeight="1">
      <c r="A72" s="3" t="s">
        <v>10</v>
      </c>
      <c r="C72" s="3">
        <v>69.0</v>
      </c>
      <c r="E72" s="31">
        <f t="shared" si="4"/>
        <v>0.01560027131</v>
      </c>
    </row>
    <row r="73" ht="15.75" customHeight="1">
      <c r="A73" s="3" t="s">
        <v>11</v>
      </c>
      <c r="C73" s="3">
        <v>12.0</v>
      </c>
      <c r="E73" s="31">
        <f t="shared" si="4"/>
        <v>0.00237107291</v>
      </c>
    </row>
    <row r="74" ht="15.75" customHeight="1">
      <c r="A74" s="3" t="s">
        <v>12</v>
      </c>
      <c r="C74" s="3">
        <v>20.0</v>
      </c>
      <c r="E74" s="31">
        <f t="shared" si="4"/>
        <v>0.004329004329</v>
      </c>
    </row>
    <row r="75" ht="15.75" customHeight="1">
      <c r="A75" s="3" t="s">
        <v>13</v>
      </c>
      <c r="C75" s="3">
        <v>18.0</v>
      </c>
      <c r="E75" s="31">
        <f t="shared" si="4"/>
        <v>0.00327213234</v>
      </c>
    </row>
    <row r="76" ht="15.75" customHeight="1">
      <c r="A76" s="3" t="s">
        <v>14</v>
      </c>
      <c r="C76" s="3">
        <v>45.0</v>
      </c>
      <c r="E76" s="31">
        <f t="shared" si="4"/>
        <v>0.006649918723</v>
      </c>
    </row>
    <row r="77" ht="15.75" customHeight="1">
      <c r="A77" s="1" t="s">
        <v>15</v>
      </c>
      <c r="B77" s="3">
        <v>5.0</v>
      </c>
      <c r="E77" s="31">
        <f t="shared" ref="E77:E80" si="5">B77/B10</f>
        <v>0.0003462603878</v>
      </c>
    </row>
    <row r="78" ht="15.75" customHeight="1">
      <c r="A78" s="3" t="s">
        <v>16</v>
      </c>
      <c r="B78" s="3">
        <v>2.0</v>
      </c>
      <c r="E78" s="31">
        <f t="shared" si="5"/>
        <v>0.0003090234858</v>
      </c>
    </row>
    <row r="79" ht="15.75" customHeight="1">
      <c r="A79" s="12" t="s">
        <v>17</v>
      </c>
      <c r="B79" s="3">
        <v>1.0</v>
      </c>
      <c r="E79" s="31">
        <f t="shared" si="5"/>
        <v>0.0001855976244</v>
      </c>
    </row>
    <row r="80" ht="15.75" customHeight="1">
      <c r="A80" s="3" t="s">
        <v>18</v>
      </c>
      <c r="B80" s="3">
        <v>386.0</v>
      </c>
      <c r="E80" s="31">
        <f t="shared" si="5"/>
        <v>0.06743535989</v>
      </c>
    </row>
    <row r="81" ht="15.75" customHeight="1">
      <c r="A81" s="3" t="s">
        <v>49</v>
      </c>
    </row>
    <row r="82" ht="15.75" customHeight="1">
      <c r="A82" s="3" t="s">
        <v>50</v>
      </c>
    </row>
    <row r="83" ht="15.75" customHeight="1">
      <c r="A83" s="3" t="s">
        <v>51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hyperlinks>
    <hyperlink r:id="rId1" ref="H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78"/>
  </cols>
  <sheetData>
    <row r="1">
      <c r="A1" s="32"/>
      <c r="B1" s="33" t="s">
        <v>52</v>
      </c>
      <c r="C1" s="34"/>
      <c r="D1" s="35"/>
      <c r="E1" s="33" t="s">
        <v>53</v>
      </c>
      <c r="F1" s="34"/>
      <c r="G1" s="35"/>
      <c r="H1" s="33" t="s">
        <v>54</v>
      </c>
      <c r="I1" s="34"/>
      <c r="J1" s="35"/>
      <c r="K1" s="33" t="s">
        <v>55</v>
      </c>
      <c r="L1" s="34"/>
      <c r="M1" s="35"/>
      <c r="N1" s="33" t="s">
        <v>56</v>
      </c>
      <c r="O1" s="34"/>
      <c r="P1" s="35"/>
      <c r="Q1" s="33" t="s">
        <v>24</v>
      </c>
      <c r="R1" s="34"/>
      <c r="S1" s="35"/>
      <c r="T1" s="33" t="s">
        <v>25</v>
      </c>
      <c r="U1" s="34"/>
      <c r="V1" s="35"/>
    </row>
    <row r="2">
      <c r="A2" s="36"/>
      <c r="B2" s="37" t="s">
        <v>57</v>
      </c>
      <c r="C2" s="37" t="s">
        <v>58</v>
      </c>
      <c r="D2" s="37" t="s">
        <v>59</v>
      </c>
      <c r="E2" s="37" t="s">
        <v>57</v>
      </c>
      <c r="F2" s="37" t="s">
        <v>58</v>
      </c>
      <c r="G2" s="37" t="s">
        <v>59</v>
      </c>
      <c r="H2" s="37" t="s">
        <v>57</v>
      </c>
      <c r="I2" s="37" t="s">
        <v>58</v>
      </c>
      <c r="J2" s="37" t="s">
        <v>59</v>
      </c>
      <c r="K2" s="37" t="s">
        <v>57</v>
      </c>
      <c r="L2" s="37" t="s">
        <v>58</v>
      </c>
      <c r="M2" s="37" t="s">
        <v>59</v>
      </c>
      <c r="N2" s="37" t="s">
        <v>57</v>
      </c>
      <c r="O2" s="37" t="s">
        <v>58</v>
      </c>
      <c r="P2" s="37" t="s">
        <v>59</v>
      </c>
      <c r="Q2" s="37" t="s">
        <v>57</v>
      </c>
      <c r="R2" s="37" t="s">
        <v>58</v>
      </c>
      <c r="S2" s="37" t="s">
        <v>59</v>
      </c>
      <c r="T2" s="37" t="s">
        <v>57</v>
      </c>
      <c r="U2" s="37" t="s">
        <v>58</v>
      </c>
      <c r="V2" s="37" t="s">
        <v>59</v>
      </c>
    </row>
    <row r="3">
      <c r="A3" s="3" t="s">
        <v>60</v>
      </c>
      <c r="B3" s="38">
        <v>1986.0</v>
      </c>
      <c r="C3" s="39">
        <v>1485.0</v>
      </c>
      <c r="D3" s="40">
        <f t="shared" ref="D3:D5" si="1">C3/B3</f>
        <v>0.747734139</v>
      </c>
      <c r="E3" s="38">
        <v>1800.0</v>
      </c>
      <c r="F3" s="39">
        <v>1200.0</v>
      </c>
      <c r="G3" s="40">
        <f t="shared" ref="G3:G5" si="2">F3/E3</f>
        <v>0.6666666667</v>
      </c>
      <c r="H3" s="41"/>
      <c r="I3" s="42"/>
      <c r="J3" s="43"/>
      <c r="K3" s="41"/>
      <c r="L3" s="42"/>
      <c r="M3" s="43"/>
      <c r="N3" s="42"/>
      <c r="O3" s="42"/>
      <c r="P3" s="43"/>
      <c r="Q3" s="41"/>
      <c r="R3" s="42"/>
      <c r="S3" s="43"/>
      <c r="T3" s="41"/>
      <c r="U3" s="42"/>
      <c r="V3" s="44"/>
    </row>
    <row r="4">
      <c r="A4" s="3" t="s">
        <v>61</v>
      </c>
      <c r="B4" s="45">
        <v>8809.0</v>
      </c>
      <c r="C4" s="46">
        <v>6566.0</v>
      </c>
      <c r="D4" s="47">
        <f t="shared" si="1"/>
        <v>0.7453740493</v>
      </c>
      <c r="E4" s="45">
        <v>8000.0</v>
      </c>
      <c r="F4" s="46">
        <v>6000.0</v>
      </c>
      <c r="G4" s="47">
        <f t="shared" si="2"/>
        <v>0.75</v>
      </c>
      <c r="H4" s="48"/>
      <c r="I4" s="49"/>
      <c r="J4" s="50"/>
      <c r="K4" s="48"/>
      <c r="L4" s="49"/>
      <c r="M4" s="50"/>
      <c r="N4" s="49"/>
      <c r="O4" s="49"/>
      <c r="P4" s="50"/>
      <c r="Q4" s="48"/>
      <c r="R4" s="49"/>
      <c r="S4" s="50"/>
      <c r="T4" s="48"/>
      <c r="U4" s="49"/>
      <c r="V4" s="51"/>
    </row>
    <row r="5">
      <c r="A5" s="52" t="s">
        <v>62</v>
      </c>
      <c r="B5" s="53">
        <v>711.0</v>
      </c>
      <c r="C5" s="54">
        <v>369.0</v>
      </c>
      <c r="D5" s="55">
        <f t="shared" si="1"/>
        <v>0.5189873418</v>
      </c>
      <c r="E5" s="53">
        <v>500.0</v>
      </c>
      <c r="F5" s="54">
        <v>300.0</v>
      </c>
      <c r="G5" s="55">
        <f t="shared" si="2"/>
        <v>0.6</v>
      </c>
      <c r="H5" s="56"/>
      <c r="I5" s="57"/>
      <c r="J5" s="58"/>
      <c r="K5" s="56"/>
      <c r="L5" s="57"/>
      <c r="M5" s="58"/>
      <c r="N5" s="57"/>
      <c r="O5" s="57"/>
      <c r="P5" s="58"/>
      <c r="Q5" s="56"/>
      <c r="R5" s="57"/>
      <c r="S5" s="58"/>
      <c r="T5" s="56"/>
      <c r="U5" s="57"/>
      <c r="V5" s="59"/>
    </row>
    <row r="6">
      <c r="A6" s="52"/>
      <c r="E6" s="3" t="s">
        <v>63</v>
      </c>
    </row>
    <row r="11">
      <c r="A11" s="60" t="s">
        <v>64</v>
      </c>
    </row>
    <row r="12">
      <c r="A12" s="61" t="s">
        <v>65</v>
      </c>
    </row>
  </sheetData>
  <mergeCells count="7">
    <mergeCell ref="B1:D1"/>
    <mergeCell ref="E1:G1"/>
    <mergeCell ref="H1:J1"/>
    <mergeCell ref="K1:M1"/>
    <mergeCell ref="N1:P1"/>
    <mergeCell ref="Q1:S1"/>
    <mergeCell ref="T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7" max="7" width="23.1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G1" s="19" t="s">
        <v>20</v>
      </c>
      <c r="H1" s="24" t="s">
        <v>66</v>
      </c>
      <c r="I1" s="62">
        <v>44855.0</v>
      </c>
      <c r="J1" s="62">
        <v>44886.0</v>
      </c>
      <c r="K1" s="62">
        <v>45281.0</v>
      </c>
      <c r="L1" s="20" t="s">
        <v>32</v>
      </c>
    </row>
    <row r="2">
      <c r="A2" s="2" t="s">
        <v>67</v>
      </c>
      <c r="B2" s="11">
        <v>4160.0</v>
      </c>
      <c r="C2" s="8">
        <f t="shared" ref="C2:C6" si="1">D2/E2</f>
        <v>0.1327913279</v>
      </c>
      <c r="D2" s="3">
        <v>637.0</v>
      </c>
      <c r="E2" s="10">
        <f t="shared" ref="E2:E7" si="2">B2+D2</f>
        <v>4797</v>
      </c>
      <c r="G2" s="22" t="s">
        <v>33</v>
      </c>
      <c r="H2" s="21">
        <v>4418.0</v>
      </c>
      <c r="I2" s="23">
        <v>4007.0</v>
      </c>
      <c r="J2" s="23">
        <v>4400.0</v>
      </c>
      <c r="K2" s="23">
        <v>3253.0</v>
      </c>
      <c r="L2" s="23">
        <v>4139.0</v>
      </c>
    </row>
    <row r="3">
      <c r="A3" s="2" t="s">
        <v>44</v>
      </c>
      <c r="B3" s="7">
        <v>4418.0</v>
      </c>
      <c r="C3" s="8">
        <f t="shared" si="1"/>
        <v>0.03177733947</v>
      </c>
      <c r="D3" s="3">
        <v>145.0</v>
      </c>
      <c r="E3" s="10">
        <f t="shared" si="2"/>
        <v>4563</v>
      </c>
      <c r="G3" s="22" t="s">
        <v>34</v>
      </c>
      <c r="H3" s="21">
        <v>65.0</v>
      </c>
      <c r="I3" s="21">
        <v>62.0</v>
      </c>
      <c r="J3" s="21">
        <v>54.0</v>
      </c>
      <c r="K3" s="21">
        <v>61.0</v>
      </c>
      <c r="L3" s="21">
        <v>55.0</v>
      </c>
    </row>
    <row r="4">
      <c r="A4" s="2" t="s">
        <v>45</v>
      </c>
      <c r="B4" s="7">
        <v>4007.0</v>
      </c>
      <c r="C4" s="8">
        <f t="shared" si="1"/>
        <v>0.1676360615</v>
      </c>
      <c r="D4" s="3">
        <v>807.0</v>
      </c>
      <c r="E4" s="10">
        <f t="shared" si="2"/>
        <v>4814</v>
      </c>
      <c r="G4" s="22" t="s">
        <v>35</v>
      </c>
      <c r="H4" s="21">
        <v>1.0</v>
      </c>
      <c r="I4" s="21">
        <v>7.0</v>
      </c>
      <c r="J4" s="21">
        <v>5.0</v>
      </c>
      <c r="K4" s="21">
        <v>0.0</v>
      </c>
      <c r="L4" s="21">
        <v>0.0</v>
      </c>
    </row>
    <row r="5">
      <c r="A5" s="2" t="s">
        <v>46</v>
      </c>
      <c r="B5" s="7">
        <v>4400.0</v>
      </c>
      <c r="C5" s="8">
        <f t="shared" si="1"/>
        <v>0.02955447728</v>
      </c>
      <c r="D5" s="3">
        <v>134.0</v>
      </c>
      <c r="E5" s="10">
        <f t="shared" si="2"/>
        <v>4534</v>
      </c>
      <c r="G5" s="22" t="s">
        <v>40</v>
      </c>
      <c r="H5" s="24" t="s">
        <v>68</v>
      </c>
      <c r="I5" s="24" t="s">
        <v>68</v>
      </c>
      <c r="J5" s="24" t="s">
        <v>68</v>
      </c>
      <c r="K5" s="24" t="s">
        <v>68</v>
      </c>
      <c r="L5" s="24" t="s">
        <v>68</v>
      </c>
    </row>
    <row r="6">
      <c r="A6" s="63" t="s">
        <v>47</v>
      </c>
      <c r="B6" s="64">
        <v>3253.0</v>
      </c>
      <c r="C6" s="14">
        <f t="shared" si="1"/>
        <v>0.0304023845</v>
      </c>
      <c r="D6" s="12">
        <v>102.0</v>
      </c>
      <c r="E6" s="16">
        <f t="shared" si="2"/>
        <v>3355</v>
      </c>
      <c r="G6" s="22" t="s">
        <v>41</v>
      </c>
      <c r="H6" s="24" t="s">
        <v>68</v>
      </c>
      <c r="I6" s="24" t="s">
        <v>68</v>
      </c>
      <c r="J6" s="24" t="s">
        <v>68</v>
      </c>
      <c r="K6" s="24" t="s">
        <v>68</v>
      </c>
      <c r="L6" s="24" t="s">
        <v>68</v>
      </c>
    </row>
    <row r="7">
      <c r="A7" s="2" t="s">
        <v>48</v>
      </c>
      <c r="B7" s="7">
        <v>4139.0</v>
      </c>
      <c r="C7" s="8">
        <v>0.045</v>
      </c>
      <c r="D7" s="3">
        <v>217.0</v>
      </c>
      <c r="E7" s="9">
        <f t="shared" si="2"/>
        <v>4356</v>
      </c>
      <c r="G7" s="21" t="s">
        <v>42</v>
      </c>
      <c r="H7" s="21">
        <v>60.0</v>
      </c>
      <c r="I7" s="21">
        <v>59.0</v>
      </c>
      <c r="J7" s="21">
        <v>42.0</v>
      </c>
      <c r="K7" s="3">
        <v>25.0</v>
      </c>
      <c r="L7" s="3">
        <v>68.0</v>
      </c>
    </row>
    <row r="8">
      <c r="G8" s="21" t="s">
        <v>36</v>
      </c>
      <c r="H8" s="24" t="s">
        <v>68</v>
      </c>
      <c r="I8" s="24" t="s">
        <v>68</v>
      </c>
      <c r="J8" s="24" t="s">
        <v>68</v>
      </c>
      <c r="K8" s="24" t="s">
        <v>68</v>
      </c>
      <c r="L8" s="21">
        <v>0.0</v>
      </c>
    </row>
    <row r="9">
      <c r="G9" s="21" t="s">
        <v>37</v>
      </c>
      <c r="H9" s="24" t="s">
        <v>68</v>
      </c>
      <c r="I9" s="24" t="s">
        <v>68</v>
      </c>
      <c r="J9" s="24" t="s">
        <v>68</v>
      </c>
      <c r="K9" s="24" t="s">
        <v>68</v>
      </c>
      <c r="L9" s="21">
        <v>0.0</v>
      </c>
    </row>
    <row r="10">
      <c r="G10" s="3" t="s">
        <v>38</v>
      </c>
      <c r="H10" s="3">
        <v>19.0</v>
      </c>
      <c r="I10" s="21">
        <v>679.0</v>
      </c>
      <c r="J10" s="21">
        <v>33.0</v>
      </c>
      <c r="K10" s="21">
        <v>16.0</v>
      </c>
      <c r="L10" s="21">
        <v>69.0</v>
      </c>
    </row>
    <row r="24">
      <c r="I24" s="19"/>
      <c r="J24" s="62"/>
    </row>
    <row r="25">
      <c r="I25" s="22"/>
      <c r="J25" s="23"/>
    </row>
    <row r="26">
      <c r="I26" s="22"/>
      <c r="J26" s="21"/>
    </row>
    <row r="27">
      <c r="I27" s="22"/>
      <c r="J27" s="21"/>
    </row>
    <row r="28">
      <c r="I28" s="22"/>
      <c r="J28" s="24"/>
    </row>
    <row r="29">
      <c r="I29" s="22"/>
      <c r="J29" s="24"/>
    </row>
    <row r="30">
      <c r="I30" s="21"/>
      <c r="J30" s="21"/>
    </row>
    <row r="31">
      <c r="I31" s="21"/>
      <c r="J31" s="21"/>
    </row>
    <row r="32">
      <c r="I32" s="21"/>
      <c r="J32" s="21"/>
    </row>
    <row r="33">
      <c r="I33" s="21"/>
      <c r="J33" s="2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2022-02-17T23:07:00Z</dcterms:created>
  <dc:creator>Microsoft Office User</dc:creator>
</cp:coreProperties>
</file>