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CAFEBBF9-4853-FE4F-BA34-A5B8BD10DA94}" xr6:coauthVersionLast="40" xr6:coauthVersionMax="40"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HTS!$A$5:$CD$3613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U6" i="12" l="1"/>
  <c r="BT6" i="12"/>
  <c r="BU4" i="12" l="1"/>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B6" i="12"/>
  <c r="CC6" i="12" s="1"/>
  <c r="CD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M6" i="12"/>
  <c r="J6" i="20" l="1"/>
  <c r="M4" i="12"/>
  <c r="T6" i="5" l="1"/>
  <c r="K6" i="5" l="1"/>
  <c r="H6" i="6" s="1"/>
  <c r="L6" i="5" l="1"/>
  <c r="M6" i="5" s="1"/>
  <c r="Q6" i="5"/>
  <c r="H6" i="12" s="1"/>
  <c r="H4" i="12" s="1"/>
  <c r="I47" i="2"/>
  <c r="H47" i="2"/>
  <c r="R6" i="5" l="1"/>
  <c r="Z6" i="5"/>
  <c r="AB6" i="5" s="1"/>
  <c r="D1" i="2"/>
  <c r="CB4" i="12" l="1"/>
  <c r="CD4" i="12"/>
  <c r="CC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V6" i="12" s="1"/>
  <c r="AT6" i="12"/>
  <c r="AU6" i="12" s="1"/>
  <c r="BX6" i="12"/>
  <c r="BX4" i="12" s="1"/>
  <c r="BC6" i="12"/>
  <c r="BD6" i="12" s="1"/>
  <c r="AZ6" i="12"/>
  <c r="BA6" i="12" s="1"/>
  <c r="BL6" i="12"/>
  <c r="BM6" i="12" s="1"/>
  <c r="AW6" i="12"/>
  <c r="AX6" i="12" s="1"/>
  <c r="E4" i="20"/>
  <c r="AC6" i="12" l="1"/>
  <c r="AR6" i="12"/>
  <c r="W6" i="12"/>
  <c r="AD6" i="12" s="1"/>
  <c r="W4" i="12"/>
  <c r="J4" i="20"/>
  <c r="G38" i="2"/>
  <c r="I4" i="12"/>
  <c r="Q4" i="5"/>
  <c r="AD4" i="12" l="1"/>
  <c r="AN6" i="12"/>
  <c r="BR6" i="12" s="1"/>
  <c r="BS6" i="12" s="1"/>
  <c r="X6" i="12"/>
  <c r="X4" i="12" s="1"/>
  <c r="AO6" i="12"/>
  <c r="K6" i="9"/>
  <c r="L6" i="9" s="1"/>
  <c r="T4" i="5"/>
  <c r="P4" i="12"/>
  <c r="Z4" i="12"/>
  <c r="AA4" i="12"/>
  <c r="Y4" i="12"/>
  <c r="O4" i="12"/>
  <c r="BV6" i="12" l="1"/>
  <c r="M4" i="5"/>
  <c r="L4" i="5"/>
  <c r="G33" i="2"/>
  <c r="Z4" i="5"/>
  <c r="K4" i="5"/>
  <c r="W4" i="5"/>
  <c r="R4" i="5"/>
  <c r="K4" i="9"/>
  <c r="L4" i="9"/>
  <c r="AN4" i="12"/>
  <c r="L6" i="2" l="1"/>
  <c r="I4" i="5"/>
  <c r="BS4" i="12"/>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V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<sst xmlns="http://schemas.openxmlformats.org/spreadsheetml/2006/main" count="948" uniqueCount="616">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</sst>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0">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9" fillId="3" borderId="0" xfId="1" applyNumberFormat="1" applyFont="1" applyFill="1" applyBorder="1"/>
    <xf numFmtId="41" fontId="3" fillId="0" borderId="0" xfId="1" applyNumberFormat="1" applyFont="1"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9C0006"/>
      <color rgb="FFFFC7CE"/>
      <color rgb="FFFFEB84"/>
      <color rgb="FFC2D8D8"/>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7">
  <autoFilter ref="D1:U2" xr:uid="{578B5FDE-B6DD-3F4A-8D9A-44C8EC9FDF92}"/>
  <tableColumns count="18">
    <tableColumn id="1" xr3:uid="{D5B834F7-F797-024E-A36D-C2891B7448BE}" name="ID" dataDxfId="76">
      <calculatedColumnFormula>"("&amp;Table1[[#This Row],[psnuuid]]&amp;")|"&amp;IF($Q2="&lt;1","&lt;01",IF($Q2="1-4","01-04",IF($Q2="5-9","05-09",$Q2)))&amp;"|"&amp;SUBSTITUTE(SUBSTITUTE($S2,"Males","Male"),"Females","Female")&amp;"|"&amp;$E2</calculatedColumnFormula>
    </tableColumn>
    <tableColumn id="3" xr3:uid="{F26F7C40-6EB4-CE41-AD48-00BB960CA799}" name="indicatorCode" dataDxfId="75">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4">
      <calculatedColumnFormula>IF(Table1[[#This Row],[dataelementuid]] = "lJtpR5byqps",Table1[[#This Row],[value]],ROUND(Table1[[#This Row],[value]],0))</calculatedColumnFormula>
    </tableColumn>
    <tableColumn id="18" xr3:uid="{B9132A1B-97AD-0E46-AEA6-15A211F797AD}" name="PSNU" dataDxfId="73">
      <calculatedColumnFormula>TRIM($I2)&amp;" ("&amp;TRIM($J2)&amp;")"</calculatedColumnFormula>
    </tableColumn>
    <tableColumn id="2" xr3:uid="{1437FF71-A69C-4B44-ACCE-543F1FD2AB2F}" name="PSNUCheck" dataDxfId="72">
      <calculatedColumnFormula>IFERROR(MATCH($G2,'Epi Cascade I'!$A:$A,0),"!!")</calculatedColumnFormula>
    </tableColumn>
    <tableColumn id="4" xr3:uid="{990CF814-8272-9E44-83E7-7E2C671A6E09}" name="psnu2" dataDxfId="71"/>
    <tableColumn id="5" xr3:uid="{0B7FB97D-4997-0645-A987-E288213FA7F7}" name="psnuuid" dataDxfId="70"/>
    <tableColumn id="6" xr3:uid="{D9E7267F-D64A-6E4C-8D0F-4CBDF2A30AA2}" name="dataelement" dataDxfId="69"/>
    <tableColumn id="7" xr3:uid="{CAB10382-6FED-604E-8741-F6C58A466B47}" name="dataelementuid" dataDxfId="68"/>
    <tableColumn id="8" xr3:uid="{376B91EF-0126-E942-BFCE-478D42867E7C}" name="category_1" dataDxfId="67"/>
    <tableColumn id="9" xr3:uid="{A9396B00-2106-9544-83D2-D065041286C9}" name="categoryOption_uid_1" dataDxfId="66"/>
    <tableColumn id="10" xr3:uid="{2685772B-D52A-B34D-8924-A1B3E9DDB878}" name="category_2" dataDxfId="65"/>
    <tableColumn id="11" xr3:uid="{3FBD3D23-06D5-7C4B-B356-9D2118EDDE87}" name="categoryuid_2" dataDxfId="64"/>
    <tableColumn id="12" xr3:uid="{E83FBDCF-3428-5540-8DA9-C4B77145A5AA}" name="categoryOption_name_1" dataDxfId="63"/>
    <tableColumn id="13" xr3:uid="{2865BBC3-183B-4F47-AB60-5722151E20BB}" name="categoryOption_uid_1.1" dataDxfId="62"/>
    <tableColumn id="14" xr3:uid="{4D2AD946-F781-C74A-A810-B0ED5D03018A}" name="categoryOption_name_2" dataDxfId="61"/>
    <tableColumn id="15" xr3:uid="{3FF75EE4-532B-D746-8FB7-17B0CF763C06}" name="categoryOption_uid_2" dataDxfId="60"/>
    <tableColumn id="16" xr3:uid="{2D07C4A3-88EF-8843-A73E-5CBB140858A9}" name="value" dataDxfId="5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90" zoomScaleNormal="90" workbookViewId="0">
      <selection activeCell="B25" sqref="B25"/>
    </sheetView>
  </sheetViews>
  <sheetFormatPr baseColWidth="10" defaultRowHeight="16"/>
  <cols>
    <col min="1" max="1" width="4.83203125" customWidth="1"/>
    <col min="13" max="13" width="7.5" customWidth="1"/>
  </cols>
  <sheetData>
    <row r="2" spans="2:18" ht="47">
      <c r="B2" s="111" t="s">
        <v>42</v>
      </c>
      <c r="M2" s="337" t="s">
        <v>529</v>
      </c>
      <c r="N2" s="338"/>
      <c r="O2" s="338"/>
      <c r="P2" s="338"/>
      <c r="Q2" s="338"/>
      <c r="R2" s="339"/>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Better days are coming. They are called Saturday and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8" t="s">
        <v>141</v>
      </c>
      <c r="B1" s="348"/>
      <c r="C1" s="281"/>
      <c r="D1" s="282" t="str">
        <f>"Hello, "&amp;Home!$B$20&amp;" Team"</f>
        <v>Hello, Mozambique Team</v>
      </c>
      <c r="E1" s="281"/>
      <c r="F1" s="281"/>
      <c r="G1" s="281"/>
      <c r="H1" s="281"/>
      <c r="I1" s="281"/>
      <c r="J1" s="281"/>
      <c r="K1" s="281"/>
      <c r="L1" s="281"/>
      <c r="M1" s="281"/>
      <c r="N1" s="281"/>
      <c r="O1" s="281"/>
      <c r="P1" s="281"/>
      <c r="Q1" s="281"/>
      <c r="R1" s="281"/>
      <c r="S1" s="283" t="str">
        <f ca="1">TEXT(TODAY(),"ddd, mmm dd")</f>
        <v>Thu, Mar 14</v>
      </c>
      <c r="T1" s="281"/>
    </row>
    <row r="2" spans="1:20" customFormat="1" ht="21">
      <c r="A2" s="352" t="s">
        <v>152</v>
      </c>
      <c r="B2" s="352"/>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“Come friends, it's not too late to seek a newer world.” - Albert Lord Tennyson</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45" t="e">
        <f>SUM('Epi Cascade I'!$L:$L)/SUM('Epi Cascade I'!$I:$I)</f>
        <v>#DIV/0!</v>
      </c>
      <c r="E6" s="346"/>
      <c r="F6" s="347"/>
      <c r="G6" s="281"/>
      <c r="H6" s="353">
        <f>SUM('Epi Cascade I'!$L:$L)/2</f>
        <v>0</v>
      </c>
      <c r="I6" s="354"/>
      <c r="J6" s="355"/>
      <c r="K6" s="281"/>
      <c r="L6" s="353">
        <f>SUM(TX!$K:$K)/2</f>
        <v>0</v>
      </c>
      <c r="M6" s="354"/>
      <c r="N6" s="354"/>
      <c r="O6" s="355"/>
      <c r="P6" s="281"/>
      <c r="Q6" s="345" t="e">
        <f>SUM('Epi Cascade I'!$I:$I)/SUM('Epi Cascade I'!$H:$H)</f>
        <v>#DIV/0!</v>
      </c>
      <c r="R6" s="346"/>
      <c r="S6" s="347"/>
      <c r="T6" s="281"/>
    </row>
    <row r="7" spans="1:20" customFormat="1" ht="20" customHeight="1">
      <c r="A7" s="271">
        <v>3</v>
      </c>
      <c r="B7" s="272" t="s">
        <v>485</v>
      </c>
      <c r="C7" s="281"/>
      <c r="D7" s="345"/>
      <c r="E7" s="346"/>
      <c r="F7" s="347"/>
      <c r="G7" s="281"/>
      <c r="H7" s="353"/>
      <c r="I7" s="354"/>
      <c r="J7" s="355"/>
      <c r="K7" s="281"/>
      <c r="L7" s="353"/>
      <c r="M7" s="354"/>
      <c r="N7" s="354"/>
      <c r="O7" s="355"/>
      <c r="P7" s="281"/>
      <c r="Q7" s="345"/>
      <c r="R7" s="346"/>
      <c r="S7" s="347"/>
      <c r="T7" s="281"/>
    </row>
    <row r="8" spans="1:20" customFormat="1" ht="20" customHeight="1">
      <c r="A8" s="271">
        <v>4</v>
      </c>
      <c r="B8" s="272" t="s">
        <v>486</v>
      </c>
      <c r="C8" s="281"/>
      <c r="D8" s="345"/>
      <c r="E8" s="346"/>
      <c r="F8" s="347"/>
      <c r="G8" s="281"/>
      <c r="H8" s="353"/>
      <c r="I8" s="354"/>
      <c r="J8" s="355"/>
      <c r="K8" s="281"/>
      <c r="L8" s="353"/>
      <c r="M8" s="354"/>
      <c r="N8" s="354"/>
      <c r="O8" s="355"/>
      <c r="P8" s="281"/>
      <c r="Q8" s="345"/>
      <c r="R8" s="346"/>
      <c r="S8" s="347"/>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6" t="s">
        <v>271</v>
      </c>
      <c r="L12" s="356"/>
      <c r="M12" s="356"/>
      <c r="N12" s="356"/>
      <c r="O12" s="356"/>
      <c r="P12" s="356"/>
      <c r="Q12" s="356"/>
      <c r="R12" s="356"/>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9" t="s">
        <v>150</v>
      </c>
      <c r="E29" s="350"/>
      <c r="F29" s="350"/>
      <c r="G29" s="350"/>
      <c r="H29" s="351"/>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44" t="s">
        <v>493</v>
      </c>
      <c r="G30" s="344"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44"/>
      <c r="G31" s="344"/>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43" t="s">
        <v>598</v>
      </c>
      <c r="F44" s="343"/>
      <c r="G44" s="343"/>
      <c r="H44" s="343"/>
      <c r="I44" s="343"/>
      <c r="J44" s="229"/>
      <c r="K44" s="297"/>
      <c r="L44" s="281"/>
      <c r="M44" s="281"/>
      <c r="N44" s="281"/>
      <c r="O44" s="281"/>
      <c r="P44" s="281"/>
      <c r="Q44" s="281"/>
      <c r="R44" s="281"/>
      <c r="S44" s="281"/>
      <c r="T44" s="281"/>
    </row>
    <row r="45" spans="1:20" customFormat="1" ht="25" customHeight="1">
      <c r="A45" s="63"/>
      <c r="B45" s="64"/>
      <c r="C45" s="281"/>
      <c r="D45" s="73"/>
      <c r="E45" s="76"/>
      <c r="F45" s="340" t="s">
        <v>275</v>
      </c>
      <c r="G45" s="341"/>
      <c r="H45" s="342" t="s">
        <v>276</v>
      </c>
      <c r="I45" s="342"/>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58" priority="9">
      <formula>MOD(ROW(),2)=0</formula>
    </cfRule>
  </conditionalFormatting>
  <conditionalFormatting sqref="Q17:Q40">
    <cfRule type="expression" dxfId="57" priority="7">
      <formula>MOD(ROW(),2)=0</formula>
    </cfRule>
  </conditionalFormatting>
  <conditionalFormatting sqref="R17:R40">
    <cfRule type="expression" dxfId="56" priority="5">
      <formula>MOD(ROW(),2)=0</formula>
    </cfRule>
  </conditionalFormatting>
  <conditionalFormatting sqref="F47:I55">
    <cfRule type="cellIs" dxfId="55" priority="1" operator="greaterThanOrEqual">
      <formula>0.9</formula>
    </cfRule>
    <cfRule type="cellIs" dxfId="54" priority="2" operator="greaterThanOrEqual">
      <formula>0.8</formula>
    </cfRule>
    <cfRule type="cellIs" dxfId="53" priority="3" operator="greaterThanOrEqual">
      <formula>0.7</formula>
    </cfRule>
    <cfRule type="cellIs" dxfId="5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hidden="1" customWidth="1"/>
    <col min="5" max="8" width="14.6640625" style="274" hidden="1"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5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G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8" t="s">
        <v>491</v>
      </c>
      <c r="B3" s="359"/>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8" t="s">
        <v>491</v>
      </c>
      <c r="B3" s="359"/>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activeCell="I4" sqref="I4"/>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336">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J6" sqref="J6"/>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79" t="e">
        <f>($K$4-$H$4)/$H$4</f>
        <v>#DIV/0!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13"/>
  <sheetViews>
    <sheetView zoomScale="90" zoomScaleNormal="90" workbookViewId="0">
      <pane xSplit="7" ySplit="5" topLeftCell="H6" activePane="bottomRight" state="frozen"/>
      <selection activeCell="E3" sqref="E3"/>
      <selection pane="topRight" activeCell="E3" sqref="E3"/>
      <selection pane="bottomLeft" activeCell="E3" sqref="E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1.1640625" style="369" customWidth="1"/>
    <col min="74" max="74" width="10.83203125" style="146"/>
    <col min="75" max="75" width="10.83203125" style="172"/>
    <col min="76" max="76" width="10.83203125" style="26"/>
    <col min="77" max="77" width="10.83203125" style="52"/>
    <col min="78" max="78" width="10.83203125" style="16"/>
    <col min="79" max="80" width="10.83203125" style="146"/>
    <col min="81" max="82" width="10.83203125" style="26"/>
  </cols>
  <sheetData>
    <row r="1" spans="1:82"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365"/>
      <c r="BV1" s="148"/>
      <c r="BW1" s="167" t="s">
        <v>98</v>
      </c>
      <c r="BX1" s="17"/>
      <c r="BY1" s="53" t="s">
        <v>100</v>
      </c>
      <c r="BZ1" s="62"/>
      <c r="CA1" s="153"/>
      <c r="CB1" s="148"/>
      <c r="CC1" s="17"/>
      <c r="CD1" s="17"/>
    </row>
    <row r="2" spans="1:82"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366"/>
      <c r="BV2" s="143"/>
      <c r="BW2" s="168" t="s">
        <v>3</v>
      </c>
      <c r="BX2" s="22" t="s">
        <v>4</v>
      </c>
      <c r="BY2" s="49" t="s">
        <v>3</v>
      </c>
      <c r="BZ2" s="27"/>
      <c r="CA2" s="143"/>
      <c r="CB2" s="143"/>
      <c r="CC2" s="22" t="s">
        <v>4</v>
      </c>
      <c r="CD2" s="22"/>
    </row>
    <row r="3" spans="1:82" s="1" customFormat="1" ht="117" customHeight="1" thickBot="1">
      <c r="A3" s="358" t="s">
        <v>526</v>
      </c>
      <c r="B3" s="359"/>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615</v>
      </c>
      <c r="BU3" s="367" t="s">
        <v>184</v>
      </c>
      <c r="BV3" s="198" t="s">
        <v>185</v>
      </c>
      <c r="BW3" s="169" t="s">
        <v>577</v>
      </c>
      <c r="BX3" s="200" t="s">
        <v>99</v>
      </c>
      <c r="BY3" s="50" t="s">
        <v>103</v>
      </c>
      <c r="BZ3" s="28" t="s">
        <v>104</v>
      </c>
      <c r="CA3" s="144" t="s">
        <v>578</v>
      </c>
      <c r="CB3" s="144" t="s">
        <v>579</v>
      </c>
      <c r="CC3" s="200" t="s">
        <v>101</v>
      </c>
      <c r="CD3" s="200" t="s">
        <v>102</v>
      </c>
    </row>
    <row r="4" spans="1:82">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29">
        <f>SUBTOTAL(109,BU$6:INDEX(BU:BU,COUNTA($A:$A)+5-COUNTA($A$1:$A$5)))</f>
        <v>0</v>
      </c>
      <c r="BV4" s="145">
        <f>SUBTOTAL(101,BV$6:INDEX(BV:BV,COUNTA($A:$A)+5-COUNTA($A$1:$A$5)))</f>
        <v>0</v>
      </c>
      <c r="BW4" s="170" t="e">
        <f>SUBTOTAL(101,BW$6:INDEX(BW:BW,COUNTA($A:$A)+5-COUNTA($A$1:$A$5)))</f>
        <v>#DIV/0!</v>
      </c>
      <c r="BX4" s="24">
        <f>SUBTOTAL(109,BX$6:INDEX(BX:BX,COUNTA($A:$A)+5-COUNTA($A$1:$A$5)))</f>
        <v>0</v>
      </c>
      <c r="BY4" s="109">
        <f>SUBTOTAL(109,BY$6:INDEX(BY:BY,COUNTA($A:$A)+5-COUNTA($A$1:$A$5)))</f>
        <v>0</v>
      </c>
      <c r="BZ4" s="29">
        <f>SUBTOTAL(109,BZ$6:INDEX(BZ:BZ,COUNTA($A:$A)+5-COUNTA($A$1:$A$5)))</f>
        <v>0</v>
      </c>
      <c r="CA4" s="145" t="e">
        <f>SUBTOTAL(101,CA$6:INDEX(CA:CA,COUNTA($A:$A)+5-COUNTA($A$1:$A$5)))</f>
        <v>#DIV/0!</v>
      </c>
      <c r="CB4" s="145">
        <f>SUBTOTAL(101,CB$6:INDEX(CB:CB,COUNTA($A:$A)+5-COUNTA($A$1:$A$5)))</f>
        <v>0</v>
      </c>
      <c r="CC4" s="24">
        <f>SUBTOTAL(109,CC$6:INDEX(CC:CC,COUNTA($A:$A)+5-COUNTA($A$1:$A$5)))</f>
        <v>0</v>
      </c>
      <c r="CD4" s="24">
        <f>SUBTOTAL(109,CD$6:INDEX(CD:CD,COUNTA($A:$A)+5-COUNTA($A$1:$A$5)))</f>
        <v>0</v>
      </c>
    </row>
    <row r="5" spans="1:82">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368"/>
      <c r="BV5" s="149" t="s">
        <v>409</v>
      </c>
      <c r="BW5" s="171" t="s">
        <v>410</v>
      </c>
      <c r="BX5" s="14" t="s">
        <v>411</v>
      </c>
      <c r="BY5" s="54" t="s">
        <v>412</v>
      </c>
      <c r="BZ5" s="42" t="s">
        <v>413</v>
      </c>
      <c r="CA5" s="154" t="s">
        <v>414</v>
      </c>
      <c r="CB5" s="149" t="s">
        <v>415</v>
      </c>
      <c r="CC5" s="14" t="s">
        <v>416</v>
      </c>
      <c r="CD5" s="14" t="s">
        <v>417</v>
      </c>
    </row>
    <row r="6" spans="1:82">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ROUND(SUM($K6,$L6,$M6,$N6,$U6,$W6,$AQ6,$AT6,$AW6,$AZ6,$BC6,$BF6,$BI6,$BL6,$BO6,$BR6),0)</f>
        <v>0</v>
      </c>
      <c r="BU6" s="369">
        <f>ROUND(SUM($K6:$N6,IFERROR(INDEX(PMTCT_STAT_ART!$O:$O,MATCH($D6,PMTCT_STAT_ART!$D:$D,0)),0),IFERROR(INDEX(PMTCT_STAT_ART!$W:$W,MATCH($D6,PMTCT_STAT_ART!$D:$D,0)),0),IFERROR(INDEX(TB_STAT_ART!$O:$O,MATCH($D6,TB_STAT_ART!$D:$D,0)),0),IFERROR(INDEX(VMMC!$R:$R,MATCH($D6,VMMC!$D:$D,0)),0),$U6,$V6,$W6,$X6,SUM(SUMIFS($AQ6:$BS6,$AQ$3:$BS$3,{"Positive","Negative"}))),0)</f>
        <v>0</v>
      </c>
      <c r="BV6" s="146">
        <f>IF($BT6=0,0,$P6/$BT6)</f>
        <v>0</v>
      </c>
      <c r="BX6" s="26">
        <f>IF(OR($B6="01-04",$B6="05-09",$B6="10-14"),"",ROUND($BW6*$P6,0))</f>
        <v>0</v>
      </c>
      <c r="CB6" s="146">
        <f>IF(OR($B6="01-04",$B6="05-09"),"",IFERROR($BZ6/SUM($BY6,$BZ6),0))</f>
        <v>0</v>
      </c>
      <c r="CC6" s="26">
        <f>IF(OR($B6="01-04",$B6="05-09"),"",SUM($BY6,$BZ6)*(1+$CA6)*(1-$CB6))</f>
        <v>0</v>
      </c>
      <c r="CD6" s="26">
        <f>IF(OR($B6="01-04",$B6="05-09"),"",IF(SUM($BY6,$BZ6)=0,$CC6/(1-$CB6)-$CC6,SUM($BY6,$BZ6)*(1+$CA6)-$CC6))</f>
        <v>0</v>
      </c>
    </row>
    <row r="7" spans="1:82">
      <c r="D7" s="39"/>
      <c r="E7" s="39"/>
      <c r="F7" s="39"/>
      <c r="G7" s="132"/>
      <c r="H7" s="59"/>
      <c r="I7" s="59"/>
      <c r="J7" s="165"/>
      <c r="K7" s="37"/>
      <c r="L7" s="37"/>
      <c r="M7" s="37"/>
      <c r="N7" s="37"/>
      <c r="O7" s="37"/>
      <c r="P7" s="37"/>
    </row>
    <row r="8" spans="1:82">
      <c r="D8" s="39"/>
      <c r="E8" s="39"/>
      <c r="F8" s="39"/>
      <c r="G8" s="132"/>
      <c r="H8" s="59"/>
      <c r="I8" s="59"/>
      <c r="J8" s="165"/>
      <c r="K8" s="37"/>
      <c r="L8" s="37"/>
      <c r="M8" s="37"/>
      <c r="N8" s="37"/>
      <c r="O8" s="37"/>
      <c r="P8" s="37"/>
    </row>
    <row r="9" spans="1:82">
      <c r="D9" s="39"/>
      <c r="E9" s="39"/>
      <c r="F9" s="39"/>
      <c r="G9" s="132"/>
      <c r="H9" s="59"/>
      <c r="I9" s="59"/>
      <c r="J9" s="165"/>
      <c r="K9" s="37"/>
      <c r="L9" s="37"/>
      <c r="M9" s="37"/>
      <c r="N9" s="37"/>
      <c r="O9" s="37"/>
      <c r="P9" s="37"/>
    </row>
    <row r="10" spans="1:82">
      <c r="D10" s="39"/>
      <c r="E10" s="39"/>
      <c r="F10" s="39"/>
      <c r="G10" s="132"/>
      <c r="H10" s="59"/>
      <c r="I10" s="59"/>
      <c r="J10" s="165"/>
      <c r="K10" s="37"/>
      <c r="L10" s="37"/>
      <c r="M10" s="37"/>
      <c r="N10" s="37"/>
      <c r="O10" s="37"/>
      <c r="P10" s="37"/>
    </row>
    <row r="11" spans="1:82">
      <c r="D11" s="39"/>
      <c r="E11" s="39"/>
      <c r="F11" s="39"/>
      <c r="G11" s="132"/>
      <c r="H11" s="59"/>
      <c r="I11" s="59"/>
      <c r="J11" s="165"/>
      <c r="K11" s="37"/>
      <c r="L11" s="37"/>
      <c r="M11" s="37"/>
      <c r="N11" s="37"/>
      <c r="O11" s="37"/>
      <c r="P11" s="37"/>
    </row>
    <row r="12" spans="1:82">
      <c r="D12" s="39"/>
      <c r="E12" s="39"/>
      <c r="F12" s="39"/>
      <c r="G12" s="132"/>
      <c r="H12" s="59"/>
      <c r="I12" s="59"/>
      <c r="J12" s="165"/>
      <c r="K12" s="37"/>
      <c r="L12" s="37"/>
      <c r="M12" s="37"/>
      <c r="N12" s="37"/>
      <c r="O12" s="37"/>
      <c r="P12" s="37"/>
    </row>
    <row r="13" spans="1:82">
      <c r="D13" s="39"/>
      <c r="E13" s="39"/>
      <c r="F13" s="39"/>
      <c r="G13" s="132"/>
      <c r="H13" s="59"/>
      <c r="I13" s="59"/>
      <c r="J13" s="165"/>
      <c r="K13" s="37"/>
      <c r="L13" s="37"/>
      <c r="M13" s="37"/>
      <c r="N13" s="37"/>
      <c r="O13" s="37"/>
      <c r="P13" s="37"/>
    </row>
    <row r="14" spans="1:82">
      <c r="D14" s="39"/>
      <c r="E14" s="39"/>
      <c r="F14" s="39"/>
      <c r="G14" s="132"/>
      <c r="H14" s="59"/>
      <c r="I14" s="59"/>
      <c r="J14" s="165"/>
      <c r="K14" s="37"/>
      <c r="L14" s="37"/>
      <c r="M14" s="37"/>
      <c r="N14" s="37"/>
      <c r="O14" s="37"/>
      <c r="P14" s="37"/>
    </row>
    <row r="15" spans="1:82">
      <c r="D15" s="39"/>
      <c r="E15" s="39"/>
      <c r="F15" s="39"/>
      <c r="G15" s="132"/>
      <c r="H15" s="59"/>
      <c r="I15" s="59"/>
      <c r="J15" s="165"/>
      <c r="K15" s="37"/>
      <c r="L15" s="37"/>
      <c r="M15" s="37"/>
      <c r="N15" s="37"/>
      <c r="O15" s="37"/>
      <c r="P15" s="37"/>
    </row>
    <row r="16" spans="1:82">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W1:BX1048576">
    <cfRule type="expression" dxfId="14" priority="4">
      <formula>OR($B1="01-04",$B1="05-09",$B1="10-14")</formula>
    </cfRule>
  </conditionalFormatting>
  <conditionalFormatting sqref="BY1:CD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9.5" style="3" customWidth="1"/>
    <col min="2" max="2" width="9.5" style="3" customWidth="1"/>
    <col min="3" max="3" width="7" style="3" customWidth="1"/>
    <col min="4" max="6" width="7" style="39" hidden="1"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cols>
    <col min="1" max="1" width="28.1640625" style="3" customWidth="1"/>
    <col min="2" max="2" width="35.5" style="3" customWidth="1"/>
    <col min="3" max="3" width="10.1640625" style="3" hidden="1"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60" t="s">
        <v>225</v>
      </c>
      <c r="B3" s="361"/>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9" hidden="1"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9" hidden="1"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2" t="s">
        <v>610</v>
      </c>
      <c r="B3" s="363"/>
      <c r="C3" s="364"/>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D,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2019-03-14T16:06:40Z</dcterms:modified>
</cp:coreProperties>
</file>