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\Publications_Rapports\202x-Fruitet_et_al.-CXE24\GitHub\HsubCXE24\CXE24_docking\Vina\Enzyme_vs_pherobase\"/>
    </mc:Choice>
  </mc:AlternateContent>
  <xr:revisionPtr revIDLastSave="0" documentId="13_ncr:1_{9D02905D-76AC-4C47-86F8-052A1B82574E}" xr6:coauthVersionLast="47" xr6:coauthVersionMax="47" xr10:uidLastSave="{00000000-0000-0000-0000-000000000000}"/>
  <bookViews>
    <workbookView xWindow="-108" yWindow="-108" windowWidth="23256" windowHeight="12456" xr2:uid="{0DB5A2FD-D19E-4BED-8A07-E83B80345682}"/>
  </bookViews>
  <sheets>
    <sheet name="variables" sheetId="5" r:id="rId1"/>
    <sheet name="backup" sheetId="7" r:id="rId2"/>
    <sheet name="Script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7" l="1"/>
  <c r="U6" i="7"/>
  <c r="T6" i="7"/>
  <c r="S6" i="7"/>
  <c r="R6" i="7"/>
  <c r="Q6" i="7"/>
  <c r="P6" i="7"/>
  <c r="O6" i="7"/>
  <c r="N6" i="7"/>
  <c r="M6" i="7"/>
  <c r="V5" i="7"/>
  <c r="U5" i="7"/>
  <c r="T5" i="7"/>
  <c r="S5" i="7"/>
  <c r="R5" i="7"/>
  <c r="Q5" i="7"/>
  <c r="P5" i="7"/>
  <c r="O5" i="7"/>
  <c r="N5" i="7"/>
  <c r="M5" i="7"/>
  <c r="V4" i="7"/>
  <c r="U4" i="7"/>
  <c r="T4" i="7"/>
  <c r="S4" i="7"/>
  <c r="R4" i="7"/>
  <c r="Q4" i="7"/>
  <c r="P4" i="7"/>
  <c r="O4" i="7"/>
  <c r="N4" i="7"/>
  <c r="M4" i="7"/>
  <c r="V3" i="7"/>
  <c r="U3" i="7"/>
  <c r="T3" i="7"/>
  <c r="S3" i="7"/>
  <c r="R3" i="7"/>
  <c r="Q3" i="7"/>
  <c r="P3" i="7"/>
  <c r="O3" i="7"/>
  <c r="N3" i="7"/>
  <c r="M3" i="7"/>
  <c r="V2" i="7"/>
  <c r="U2" i="7"/>
  <c r="T2" i="7"/>
  <c r="S2" i="7"/>
  <c r="R2" i="7"/>
  <c r="Q2" i="7"/>
  <c r="P2" i="7"/>
  <c r="O2" i="7"/>
  <c r="N2" i="7"/>
  <c r="M2" i="7"/>
  <c r="V1" i="7"/>
  <c r="U1" i="7"/>
  <c r="T1" i="7"/>
  <c r="S1" i="7"/>
  <c r="R1" i="7"/>
  <c r="Q1" i="7"/>
  <c r="P1" i="7"/>
  <c r="O1" i="7"/>
  <c r="N1" i="7"/>
  <c r="M1" i="7"/>
  <c r="V16" i="5"/>
  <c r="U16" i="5"/>
  <c r="N16" i="5"/>
  <c r="M16" i="5"/>
  <c r="V15" i="5"/>
  <c r="U15" i="5"/>
  <c r="N15" i="5"/>
  <c r="M15" i="5"/>
  <c r="V14" i="5"/>
  <c r="U14" i="5"/>
  <c r="N14" i="5"/>
  <c r="M14" i="5"/>
  <c r="V13" i="5"/>
  <c r="U13" i="5"/>
  <c r="N13" i="5"/>
  <c r="M13" i="5"/>
  <c r="V12" i="5"/>
  <c r="U12" i="5"/>
  <c r="N12" i="5"/>
  <c r="M12" i="5"/>
  <c r="V11" i="5"/>
  <c r="U11" i="5"/>
  <c r="N11" i="5"/>
  <c r="M11" i="5"/>
  <c r="V10" i="5"/>
  <c r="U10" i="5"/>
  <c r="N10" i="5"/>
  <c r="M10" i="5"/>
  <c r="V9" i="5"/>
  <c r="U9" i="5"/>
  <c r="N9" i="5"/>
  <c r="M9" i="5"/>
  <c r="V8" i="5"/>
  <c r="U8" i="5"/>
  <c r="N8" i="5"/>
  <c r="M8" i="5"/>
  <c r="V7" i="5"/>
  <c r="U7" i="5"/>
  <c r="N7" i="5"/>
  <c r="M7" i="5"/>
  <c r="V6" i="5"/>
  <c r="U6" i="5"/>
  <c r="N6" i="5"/>
  <c r="M6" i="5"/>
  <c r="V5" i="5"/>
  <c r="U5" i="5"/>
  <c r="N5" i="5"/>
  <c r="M5" i="5"/>
  <c r="V4" i="5"/>
  <c r="U4" i="5"/>
  <c r="N4" i="5"/>
  <c r="M4" i="5"/>
  <c r="V3" i="5"/>
  <c r="U3" i="5"/>
  <c r="N3" i="5"/>
  <c r="M3" i="5"/>
  <c r="V2" i="5"/>
  <c r="U2" i="5"/>
  <c r="N2" i="5"/>
  <c r="M2" i="5"/>
  <c r="T16" i="5"/>
  <c r="S16" i="5"/>
  <c r="R16" i="5"/>
  <c r="Q16" i="5"/>
  <c r="P16" i="5"/>
  <c r="O16" i="5"/>
  <c r="T15" i="5"/>
  <c r="S15" i="5"/>
  <c r="R15" i="5"/>
  <c r="Q15" i="5"/>
  <c r="P15" i="5"/>
  <c r="O15" i="5"/>
  <c r="T14" i="5"/>
  <c r="S14" i="5"/>
  <c r="R14" i="5"/>
  <c r="Q14" i="5"/>
  <c r="P14" i="5"/>
  <c r="O14" i="5"/>
  <c r="T13" i="5"/>
  <c r="S13" i="5"/>
  <c r="R13" i="5"/>
  <c r="Q13" i="5"/>
  <c r="P13" i="5"/>
  <c r="O13" i="5"/>
  <c r="T12" i="5"/>
  <c r="S12" i="5"/>
  <c r="R12" i="5"/>
  <c r="Q12" i="5"/>
  <c r="P12" i="5"/>
  <c r="O12" i="5"/>
  <c r="T11" i="5"/>
  <c r="S11" i="5"/>
  <c r="R11" i="5"/>
  <c r="Q11" i="5"/>
  <c r="P11" i="5"/>
  <c r="O11" i="5"/>
  <c r="T10" i="5"/>
  <c r="S10" i="5"/>
  <c r="R10" i="5"/>
  <c r="Q10" i="5"/>
  <c r="P10" i="5"/>
  <c r="O10" i="5"/>
  <c r="T9" i="5"/>
  <c r="S9" i="5"/>
  <c r="R9" i="5"/>
  <c r="Q9" i="5"/>
  <c r="P9" i="5"/>
  <c r="O9" i="5"/>
  <c r="T8" i="5"/>
  <c r="S8" i="5"/>
  <c r="R8" i="5"/>
  <c r="Q8" i="5"/>
  <c r="P8" i="5"/>
  <c r="O8" i="5"/>
  <c r="T7" i="5"/>
  <c r="S7" i="5"/>
  <c r="R7" i="5"/>
  <c r="Q7" i="5"/>
  <c r="P7" i="5"/>
  <c r="O7" i="5"/>
  <c r="T6" i="5"/>
  <c r="S6" i="5"/>
  <c r="R6" i="5"/>
  <c r="Q6" i="5"/>
  <c r="P6" i="5"/>
  <c r="O6" i="5"/>
  <c r="T5" i="5"/>
  <c r="S5" i="5"/>
  <c r="R5" i="5"/>
  <c r="Q5" i="5"/>
  <c r="P5" i="5"/>
  <c r="O5" i="5"/>
  <c r="A48" i="6" l="1"/>
  <c r="A46" i="6"/>
  <c r="A45" i="6"/>
  <c r="A44" i="6"/>
  <c r="A43" i="6"/>
  <c r="A40" i="6"/>
  <c r="A47" i="6"/>
  <c r="A42" i="6"/>
  <c r="A41" i="6"/>
  <c r="A39" i="6"/>
  <c r="A38" i="6"/>
  <c r="A37" i="6"/>
  <c r="A36" i="6"/>
  <c r="A35" i="6"/>
  <c r="A33" i="6"/>
  <c r="A32" i="6"/>
  <c r="A31" i="6"/>
  <c r="A28" i="6"/>
  <c r="A27" i="6"/>
  <c r="A25" i="6"/>
  <c r="A29" i="6" l="1"/>
  <c r="A26" i="6"/>
  <c r="A30" i="6"/>
  <c r="A34" i="6"/>
  <c r="T4" i="5"/>
  <c r="S4" i="5"/>
  <c r="R4" i="5"/>
  <c r="T3" i="5"/>
  <c r="S3" i="5"/>
  <c r="R3" i="5"/>
  <c r="T2" i="5"/>
  <c r="S2" i="5"/>
  <c r="R2" i="5"/>
  <c r="A13" i="6"/>
  <c r="A14" i="6" l="1"/>
  <c r="A15" i="6"/>
  <c r="A6" i="6"/>
  <c r="A5" i="6"/>
  <c r="A4" i="6"/>
  <c r="A24" i="6" l="1"/>
  <c r="A23" i="6"/>
  <c r="A22" i="6"/>
  <c r="A21" i="6"/>
  <c r="A20" i="6"/>
  <c r="A19" i="6"/>
  <c r="A16" i="6" l="1"/>
  <c r="A17" i="6"/>
  <c r="A18" i="6"/>
  <c r="Q4" i="5" l="1"/>
  <c r="Q3" i="5"/>
  <c r="Q2" i="5"/>
  <c r="P4" i="5"/>
  <c r="O4" i="5"/>
  <c r="A3" i="6" s="1"/>
  <c r="P3" i="5"/>
  <c r="O3" i="5"/>
  <c r="A2" i="6" s="1"/>
  <c r="P2" i="5"/>
  <c r="O2" i="5"/>
  <c r="A12" i="6"/>
  <c r="A11" i="6"/>
  <c r="A10" i="6"/>
  <c r="A9" i="6"/>
  <c r="A8" i="6"/>
  <c r="A7" i="6"/>
  <c r="A1" i="6" l="1"/>
</calcChain>
</file>

<file path=xl/sharedStrings.xml><?xml version="1.0" encoding="utf-8"?>
<sst xmlns="http://schemas.openxmlformats.org/spreadsheetml/2006/main" count="127" uniqueCount="35">
  <si>
    <t>C:\Pro\Programmes\Vina\vina_1.2.3_windows_x86_64.exe</t>
  </si>
  <si>
    <t>vina_path</t>
  </si>
  <si>
    <t>folder</t>
  </si>
  <si>
    <t>config_arg</t>
  </si>
  <si>
    <t>receptor_arg</t>
  </si>
  <si>
    <t>ligand</t>
  </si>
  <si>
    <t>ligand_arg</t>
  </si>
  <si>
    <t>out_arg</t>
  </si>
  <si>
    <t>ligand_folder</t>
  </si>
  <si>
    <t>Enzyme_vs_pherobase</t>
  </si>
  <si>
    <t>Z11-16Ac</t>
  </si>
  <si>
    <t>Z7-16Ac</t>
  </si>
  <si>
    <t>Z9-16Ac</t>
  </si>
  <si>
    <t>center_x</t>
  </si>
  <si>
    <t>center_y</t>
  </si>
  <si>
    <t>center_z</t>
  </si>
  <si>
    <t>deepsite_pocket</t>
  </si>
  <si>
    <t>size_x</t>
  </si>
  <si>
    <t>size_y</t>
  </si>
  <si>
    <t>size_xz</t>
  </si>
  <si>
    <t>size_x_arg</t>
  </si>
  <si>
    <t>size_y_arg</t>
  </si>
  <si>
    <t>size_z_arg</t>
  </si>
  <si>
    <t>enzyme</t>
  </si>
  <si>
    <t>center_x_arg</t>
  </si>
  <si>
    <t>center_y_arg</t>
  </si>
  <si>
    <t>center_z_arg</t>
  </si>
  <si>
    <t>Autodocktools</t>
  </si>
  <si>
    <t>HsubCXE5_noSP_ranked0_orient</t>
  </si>
  <si>
    <t>HsubCXE16_noSP_ranked0_orient</t>
  </si>
  <si>
    <t>HvirCXE24_noSP_ranked0_orient</t>
  </si>
  <si>
    <t>HsubCXE24_allele1_noSP_ranked0_orient</t>
  </si>
  <si>
    <t>HsubCXE24_del28_noSP_ranked0_orient</t>
  </si>
  <si>
    <t>HsubCXE24_del31_noSP_ranked0_orient</t>
  </si>
  <si>
    <t>HsubCXE24_HsubTED_trunc_noSP_ranked0_orient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</si>
</sst>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02B6-21F9-403C-BEAC-305D3E4E3332}">
  <dimension ref="A1:V16"/>
  <sheetViews>
    <sheetView tabSelected="1" workbookViewId="0">
      <pane ySplit="1" topLeftCell="A2" activePane="bottomLeft" state="frozen"/>
      <selection pane="bottomLeft" activeCell="A5" sqref="A5:XFD10"/>
    </sheetView>
  </sheetViews>
  <sheetFormatPr baseColWidth="10" defaultColWidth="9.6640625" defaultRowHeight="14.4" x14ac:dyDescent="0.3"/>
  <cols>
    <col min="1" max="1" width="19.5546875" bestFit="1" customWidth="1"/>
    <col min="2" max="2" width="42.6640625" bestFit="1" customWidth="1"/>
    <col min="3" max="3" width="14.44140625" bestFit="1" customWidth="1"/>
    <col min="4" max="5" width="8.109375" bestFit="1" customWidth="1"/>
    <col min="6" max="6" width="8" bestFit="1" customWidth="1"/>
    <col min="7" max="8" width="5.88671875" bestFit="1" customWidth="1"/>
    <col min="9" max="9" width="6.6640625" bestFit="1" customWidth="1"/>
    <col min="10" max="10" width="12.88671875" bestFit="1" customWidth="1"/>
    <col min="11" max="11" width="8.5546875" bestFit="1" customWidth="1"/>
    <col min="12" max="12" width="50.109375" bestFit="1" customWidth="1"/>
    <col min="13" max="13" width="111.21875" bestFit="1" customWidth="1"/>
    <col min="14" max="14" width="121.88671875" bestFit="1" customWidth="1"/>
    <col min="15" max="16" width="11.6640625" bestFit="1" customWidth="1"/>
    <col min="17" max="17" width="11.5546875" bestFit="1" customWidth="1"/>
    <col min="18" max="19" width="10.109375" bestFit="1" customWidth="1"/>
    <col min="20" max="20" width="10" bestFit="1" customWidth="1"/>
    <col min="21" max="21" width="85.44140625" bestFit="1" customWidth="1"/>
    <col min="22" max="22" width="155.33203125" bestFit="1" customWidth="1"/>
  </cols>
  <sheetData>
    <row r="1" spans="1:22" x14ac:dyDescent="0.3">
      <c r="A1" s="1" t="s">
        <v>2</v>
      </c>
      <c r="B1" s="1" t="s">
        <v>23</v>
      </c>
      <c r="C1" s="1" t="s">
        <v>16</v>
      </c>
      <c r="D1" t="s">
        <v>13</v>
      </c>
      <c r="E1" t="s">
        <v>14</v>
      </c>
      <c r="F1" t="s">
        <v>15</v>
      </c>
      <c r="G1" t="s">
        <v>17</v>
      </c>
      <c r="H1" t="s">
        <v>18</v>
      </c>
      <c r="I1" t="s">
        <v>19</v>
      </c>
      <c r="J1" s="1" t="s">
        <v>8</v>
      </c>
      <c r="K1" s="1" t="s">
        <v>5</v>
      </c>
      <c r="L1" s="1" t="s">
        <v>1</v>
      </c>
      <c r="M1" s="1" t="s">
        <v>3</v>
      </c>
      <c r="N1" s="1" t="s">
        <v>4</v>
      </c>
      <c r="O1" t="s">
        <v>24</v>
      </c>
      <c r="P1" t="s">
        <v>25</v>
      </c>
      <c r="Q1" t="s">
        <v>26</v>
      </c>
      <c r="R1" t="s">
        <v>20</v>
      </c>
      <c r="S1" t="s">
        <v>21</v>
      </c>
      <c r="T1" t="s">
        <v>22</v>
      </c>
      <c r="U1" s="1" t="s">
        <v>6</v>
      </c>
      <c r="V1" s="1" t="s">
        <v>7</v>
      </c>
    </row>
    <row r="2" spans="1:22" x14ac:dyDescent="0.3">
      <c r="A2" s="2" t="s">
        <v>9</v>
      </c>
      <c r="B2" t="s">
        <v>30</v>
      </c>
      <c r="C2" s="1">
        <v>1</v>
      </c>
      <c r="D2" s="1">
        <v>9</v>
      </c>
      <c r="E2" s="1">
        <v>0</v>
      </c>
      <c r="F2" s="1">
        <v>1</v>
      </c>
      <c r="G2" s="6">
        <v>15</v>
      </c>
      <c r="H2" s="6">
        <v>20</v>
      </c>
      <c r="I2" s="6">
        <v>20</v>
      </c>
      <c r="J2" s="1" t="s">
        <v>27</v>
      </c>
      <c r="K2" s="1" t="s">
        <v>10</v>
      </c>
      <c r="L2" s="1" t="s">
        <v>0</v>
      </c>
      <c r="M2" s="1" t="str">
        <f>_xlfn.CONCAT(" --config 'C:\Pro\Projets\Heliothis Acetate production\CXE24_docking\Vina\Enzyme_vs_pherobase\",A2,"-config.txt'")</f>
        <v xml:space="preserve"> --config 'C:\Pro\Projets\Heliothis Acetate production\CXE24_docking\Vina\Enzyme_vs_pherobase\Enzyme_vs_pherobase-config.txt'</v>
      </c>
      <c r="N2" s="1" t="str">
        <f>_xlfn.CONCAT(" --receptor 'C:\Pro\Projets\Heliothis Acetate production\CXE24_docking\Autodocktools\",B2,".pdbqt'")</f>
        <v xml:space="preserve"> --receptor 'C:\Pro\Projets\Heliothis Acetate production\CXE24_docking\Autodocktools\HvirCXE24_noSP_ranked0_orient.pdbqt'</v>
      </c>
      <c r="O2" s="1" t="str">
        <f>_xlfn.CONCAT(" --center_x ",D2)</f>
        <v xml:space="preserve"> --center_x 9</v>
      </c>
      <c r="P2" s="1" t="str">
        <f>_xlfn.CONCAT(" --center_y ",E2)</f>
        <v xml:space="preserve"> --center_y 0</v>
      </c>
      <c r="Q2" s="1" t="str">
        <f>_xlfn.CONCAT(" --center_z ",F2)</f>
        <v xml:space="preserve"> --center_z 1</v>
      </c>
      <c r="R2" s="1" t="str">
        <f>_xlfn.CONCAT(" --size_x ",G2)</f>
        <v xml:space="preserve"> --size_x 15</v>
      </c>
      <c r="S2" s="1" t="str">
        <f>_xlfn.CONCAT(" --size_y ",H2)</f>
        <v xml:space="preserve"> --size_y 20</v>
      </c>
      <c r="T2" s="1" t="str">
        <f>_xlfn.CONCAT(" --size_z ",I2)</f>
        <v xml:space="preserve"> --size_z 20</v>
      </c>
      <c r="U2" s="1" t="str">
        <f>_xlfn.CONCAT(" --ligand 'C:\Pro\Projets\Heliothis Acetate production\CXE24_docking\",J2,"\",K2,".pdbqt'")</f>
        <v xml:space="preserve"> --ligand 'C:\Pro\Projets\Heliothis Acetate production\CXE24_docking\Autodocktools\Z11-16Ac.pdbqt'</v>
      </c>
      <c r="V2" s="3" t="str">
        <f>_xlfn.CONCAT(" --out 'C:\Pro\Projets\Heliothis Acetate production\CXE24_docking\Vina\Enzyme_vs_pherobase\output\",B2,"_pocket_",C2,"_vs_",K2,".pdbqt'")</f>
        <v xml:space="preserve"> --out 'C:\Pro\Projets\Heliothis Acetate production\CXE24_docking\Vina\Enzyme_vs_pherobase\output\HvirCXE24_noSP_ranked0_orient_pocket_1_vs_Z11-16Ac.pdbqt'</v>
      </c>
    </row>
    <row r="3" spans="1:22" x14ac:dyDescent="0.3">
      <c r="A3" s="2" t="s">
        <v>9</v>
      </c>
      <c r="B3" t="s">
        <v>30</v>
      </c>
      <c r="C3" s="1">
        <v>1</v>
      </c>
      <c r="D3" s="1">
        <v>9</v>
      </c>
      <c r="E3" s="1">
        <v>0</v>
      </c>
      <c r="F3" s="1">
        <v>1</v>
      </c>
      <c r="G3" s="6">
        <v>15</v>
      </c>
      <c r="H3" s="6">
        <v>20</v>
      </c>
      <c r="I3" s="6">
        <v>20</v>
      </c>
      <c r="J3" s="1" t="s">
        <v>27</v>
      </c>
      <c r="K3" s="1" t="s">
        <v>11</v>
      </c>
      <c r="L3" s="1" t="s">
        <v>0</v>
      </c>
      <c r="M3" s="1" t="str">
        <f>_xlfn.CONCAT(" --config 'C:\Pro\Projets\Heliothis Acetate production\CXE24_docking\Vina\Enzyme_vs_pherobase\",A3,"-config.txt'")</f>
        <v xml:space="preserve"> --config 'C:\Pro\Projets\Heliothis Acetate production\CXE24_docking\Vina\Enzyme_vs_pherobase\Enzyme_vs_pherobase-config.txt'</v>
      </c>
      <c r="N3" s="1" t="str">
        <f>_xlfn.CONCAT(" --receptor 'C:\Pro\Projets\Heliothis Acetate production\CXE24_docking\Autodocktools\",B3,".pdbqt'")</f>
        <v xml:space="preserve"> --receptor 'C:\Pro\Projets\Heliothis Acetate production\CXE24_docking\Autodocktools\HvirCXE24_noSP_ranked0_orient.pdbqt'</v>
      </c>
      <c r="O3" s="1" t="str">
        <f>_xlfn.CONCAT(" --center_x ",D3)</f>
        <v xml:space="preserve"> --center_x 9</v>
      </c>
      <c r="P3" s="1" t="str">
        <f>_xlfn.CONCAT(" --center_y ",E3)</f>
        <v xml:space="preserve"> --center_y 0</v>
      </c>
      <c r="Q3" s="1" t="str">
        <f>_xlfn.CONCAT(" --center_z ",F3)</f>
        <v xml:space="preserve"> --center_z 1</v>
      </c>
      <c r="R3" s="1" t="str">
        <f>_xlfn.CONCAT(" --size_x ",G3)</f>
        <v xml:space="preserve"> --size_x 15</v>
      </c>
      <c r="S3" s="1" t="str">
        <f>_xlfn.CONCAT(" --size_y ",H3)</f>
        <v xml:space="preserve"> --size_y 20</v>
      </c>
      <c r="T3" s="1" t="str">
        <f>_xlfn.CONCAT(" --size_z ",I3)</f>
        <v xml:space="preserve"> --size_z 20</v>
      </c>
      <c r="U3" s="1" t="str">
        <f>_xlfn.CONCAT(" --ligand 'C:\Pro\Projets\Heliothis Acetate production\CXE24_docking\",J3,"\",K3,".pdbqt'")</f>
        <v xml:space="preserve"> --ligand 'C:\Pro\Projets\Heliothis Acetate production\CXE24_docking\Autodocktools\Z7-16Ac.pdbqt'</v>
      </c>
      <c r="V3" s="3" t="str">
        <f>_xlfn.CONCAT(" --out 'C:\Pro\Projets\Heliothis Acetate production\CXE24_docking\Vina\Enzyme_vs_pherobase\output\",B3,"_pocket_",C3,"_vs_",K3,".pdbqt'")</f>
        <v xml:space="preserve"> --out 'C:\Pro\Projets\Heliothis Acetate production\CXE24_docking\Vina\Enzyme_vs_pherobase\output\HvirCXE24_noSP_ranked0_orient_pocket_1_vs_Z7-16Ac.pdbqt'</v>
      </c>
    </row>
    <row r="4" spans="1:22" ht="15" thickBot="1" x14ac:dyDescent="0.35">
      <c r="A4" s="4" t="s">
        <v>9</v>
      </c>
      <c r="B4" t="s">
        <v>30</v>
      </c>
      <c r="C4" s="5">
        <v>1</v>
      </c>
      <c r="D4" s="1">
        <v>9</v>
      </c>
      <c r="E4" s="1">
        <v>0</v>
      </c>
      <c r="F4" s="1">
        <v>1</v>
      </c>
      <c r="G4" s="6">
        <v>15</v>
      </c>
      <c r="H4" s="6">
        <v>20</v>
      </c>
      <c r="I4" s="6">
        <v>20</v>
      </c>
      <c r="J4" s="1" t="s">
        <v>27</v>
      </c>
      <c r="K4" s="5" t="s">
        <v>12</v>
      </c>
      <c r="L4" s="5" t="s">
        <v>0</v>
      </c>
      <c r="M4" s="1" t="str">
        <f>_xlfn.CONCAT(" --config 'C:\Pro\Projets\Heliothis Acetate production\CXE24_docking\Vina\Enzyme_vs_pherobase\",A4,"-config.txt'")</f>
        <v xml:space="preserve"> --config 'C:\Pro\Projets\Heliothis Acetate production\CXE24_docking\Vina\Enzyme_vs_pherobase\Enzyme_vs_pherobase-config.txt'</v>
      </c>
      <c r="N4" s="5" t="str">
        <f>_xlfn.CONCAT(" --receptor 'C:\Pro\Projets\Heliothis Acetate production\CXE24_docking\Autodocktools\",B4,".pdbqt'")</f>
        <v xml:space="preserve"> --receptor 'C:\Pro\Projets\Heliothis Acetate production\CXE24_docking\Autodocktools\HvirCXE24_noSP_ranked0_orient.pdbqt'</v>
      </c>
      <c r="O4" s="5" t="str">
        <f>_xlfn.CONCAT(" --center_x ",D4)</f>
        <v xml:space="preserve"> --center_x 9</v>
      </c>
      <c r="P4" s="5" t="str">
        <f>_xlfn.CONCAT(" --center_y ",E4)</f>
        <v xml:space="preserve"> --center_y 0</v>
      </c>
      <c r="Q4" s="5" t="str">
        <f>_xlfn.CONCAT(" --center_z ",F4)</f>
        <v xml:space="preserve"> --center_z 1</v>
      </c>
      <c r="R4" s="5" t="str">
        <f>_xlfn.CONCAT(" --size_x ",G4)</f>
        <v xml:space="preserve"> --size_x 15</v>
      </c>
      <c r="S4" s="5" t="str">
        <f>_xlfn.CONCAT(" --size_y ",H4)</f>
        <v xml:space="preserve"> --size_y 20</v>
      </c>
      <c r="T4" s="5" t="str">
        <f>_xlfn.CONCAT(" --size_z ",I4)</f>
        <v xml:space="preserve"> --size_z 20</v>
      </c>
      <c r="U4" s="5" t="str">
        <f>_xlfn.CONCAT(" --ligand 'C:\Pro\Projets\Heliothis Acetate production\CXE24_docking\",J4,"\",K4,".pdbqt'")</f>
        <v xml:space="preserve"> --ligand 'C:\Pro\Projets\Heliothis Acetate production\CXE24_docking\Autodocktools\Z9-16Ac.pdbqt'</v>
      </c>
      <c r="V4" s="3" t="str">
        <f>_xlfn.CONCAT(" --out 'C:\Pro\Projets\Heliothis Acetate production\CXE24_docking\Vina\Enzyme_vs_pherobase\output\",B4,"_pocket_",C4,"_vs_",K4,".pdbqt'")</f>
        <v xml:space="preserve"> --out 'C:\Pro\Projets\Heliothis Acetate production\CXE24_docking\Vina\Enzyme_vs_pherobase\output\HvirCXE24_noSP_ranked0_orient_pocket_1_vs_Z9-16Ac.pdbqt'</v>
      </c>
    </row>
    <row r="5" spans="1:22" x14ac:dyDescent="0.3">
      <c r="A5" s="2" t="s">
        <v>9</v>
      </c>
      <c r="B5" t="s">
        <v>31</v>
      </c>
      <c r="C5" s="1">
        <v>1</v>
      </c>
      <c r="D5" s="1">
        <v>9</v>
      </c>
      <c r="E5" s="1">
        <v>0</v>
      </c>
      <c r="F5" s="1">
        <v>1</v>
      </c>
      <c r="G5" s="6">
        <v>15</v>
      </c>
      <c r="H5" s="6">
        <v>20</v>
      </c>
      <c r="I5" s="6">
        <v>20</v>
      </c>
      <c r="J5" s="1" t="s">
        <v>27</v>
      </c>
      <c r="K5" s="1" t="s">
        <v>10</v>
      </c>
      <c r="L5" s="1" t="s">
        <v>0</v>
      </c>
      <c r="M5" s="1" t="str">
        <f>_xlfn.CONCAT(" --config 'C:\Pro\Projets\Heliothis Acetate production\CXE24_docking\Vina\Enzyme_vs_pherobase\",A5,"-config.txt'")</f>
        <v xml:space="preserve"> --config 'C:\Pro\Projets\Heliothis Acetate production\CXE24_docking\Vina\Enzyme_vs_pherobase\Enzyme_vs_pherobase-config.txt'</v>
      </c>
      <c r="N5" s="1" t="str">
        <f>_xlfn.CONCAT(" --receptor 'C:\Pro\Projets\Heliothis Acetate production\CXE24_docking\Autodocktools\",B5,".pdbqt'")</f>
        <v xml:space="preserve"> --receptor 'C:\Pro\Projets\Heliothis Acetate production\CXE24_docking\Autodocktools\HsubCXE24_allele1_noSP_ranked0_orient.pdbqt'</v>
      </c>
      <c r="O5" s="1" t="str">
        <f>_xlfn.CONCAT(" --center_x ",D5)</f>
        <v xml:space="preserve"> --center_x 9</v>
      </c>
      <c r="P5" s="1" t="str">
        <f>_xlfn.CONCAT(" --center_y ",E5)</f>
        <v xml:space="preserve"> --center_y 0</v>
      </c>
      <c r="Q5" s="1" t="str">
        <f>_xlfn.CONCAT(" --center_z ",F5)</f>
        <v xml:space="preserve"> --center_z 1</v>
      </c>
      <c r="R5" s="1" t="str">
        <f>_xlfn.CONCAT(" --size_x ",G5)</f>
        <v xml:space="preserve"> --size_x 15</v>
      </c>
      <c r="S5" s="1" t="str">
        <f>_xlfn.CONCAT(" --size_y ",H5)</f>
        <v xml:space="preserve"> --size_y 20</v>
      </c>
      <c r="T5" s="1" t="str">
        <f>_xlfn.CONCAT(" --size_z ",I5)</f>
        <v xml:space="preserve"> --size_z 20</v>
      </c>
      <c r="U5" s="1" t="str">
        <f>_xlfn.CONCAT(" --ligand 'C:\Pro\Projets\Heliothis Acetate production\CXE24_docking\",J5,"\",K5,".pdbqt'")</f>
        <v xml:space="preserve"> --ligand 'C:\Pro\Projets\Heliothis Acetate production\CXE24_docking\Autodocktools\Z11-16Ac.pdbqt'</v>
      </c>
      <c r="V5" s="3" t="str">
        <f>_xlfn.CONCAT(" --out 'C:\Pro\Projets\Heliothis Acetate production\CXE24_docking\Vina\Enzyme_vs_pherobase\output\",B5,"_pocket_",C5,"_vs_",K5,".pdbqt'")</f>
        <v xml:space="preserve"> --out 'C:\Pro\Projets\Heliothis Acetate production\CXE24_docking\Vina\Enzyme_vs_pherobase\output\HsubCXE24_allele1_noSP_ranked0_orient_pocket_1_vs_Z11-16Ac.pdbqt'</v>
      </c>
    </row>
    <row r="6" spans="1:22" x14ac:dyDescent="0.3">
      <c r="A6" s="2" t="s">
        <v>9</v>
      </c>
      <c r="B6" t="s">
        <v>31</v>
      </c>
      <c r="C6" s="1">
        <v>1</v>
      </c>
      <c r="D6" s="1">
        <v>9</v>
      </c>
      <c r="E6" s="1">
        <v>0</v>
      </c>
      <c r="F6" s="1">
        <v>1</v>
      </c>
      <c r="G6" s="6">
        <v>15</v>
      </c>
      <c r="H6" s="6">
        <v>20</v>
      </c>
      <c r="I6" s="6">
        <v>20</v>
      </c>
      <c r="J6" s="1" t="s">
        <v>27</v>
      </c>
      <c r="K6" s="1" t="s">
        <v>11</v>
      </c>
      <c r="L6" s="1" t="s">
        <v>0</v>
      </c>
      <c r="M6" s="1" t="str">
        <f>_xlfn.CONCAT(" --config 'C:\Pro\Projets\Heliothis Acetate production\CXE24_docking\Vina\Enzyme_vs_pherobase\",A6,"-config.txt'")</f>
        <v xml:space="preserve"> --config 'C:\Pro\Projets\Heliothis Acetate production\CXE24_docking\Vina\Enzyme_vs_pherobase\Enzyme_vs_pherobase-config.txt'</v>
      </c>
      <c r="N6" s="1" t="str">
        <f>_xlfn.CONCAT(" --receptor 'C:\Pro\Projets\Heliothis Acetate production\CXE24_docking\Autodocktools\",B6,".pdbqt'")</f>
        <v xml:space="preserve"> --receptor 'C:\Pro\Projets\Heliothis Acetate production\CXE24_docking\Autodocktools\HsubCXE24_allele1_noSP_ranked0_orient.pdbqt'</v>
      </c>
      <c r="O6" s="1" t="str">
        <f>_xlfn.CONCAT(" --center_x ",D6)</f>
        <v xml:space="preserve"> --center_x 9</v>
      </c>
      <c r="P6" s="1" t="str">
        <f>_xlfn.CONCAT(" --center_y ",E6)</f>
        <v xml:space="preserve"> --center_y 0</v>
      </c>
      <c r="Q6" s="1" t="str">
        <f>_xlfn.CONCAT(" --center_z ",F6)</f>
        <v xml:space="preserve"> --center_z 1</v>
      </c>
      <c r="R6" s="1" t="str">
        <f>_xlfn.CONCAT(" --size_x ",G6)</f>
        <v xml:space="preserve"> --size_x 15</v>
      </c>
      <c r="S6" s="1" t="str">
        <f>_xlfn.CONCAT(" --size_y ",H6)</f>
        <v xml:space="preserve"> --size_y 20</v>
      </c>
      <c r="T6" s="1" t="str">
        <f>_xlfn.CONCAT(" --size_z ",I6)</f>
        <v xml:space="preserve"> --size_z 20</v>
      </c>
      <c r="U6" s="1" t="str">
        <f>_xlfn.CONCAT(" --ligand 'C:\Pro\Projets\Heliothis Acetate production\CXE24_docking\",J6,"\",K6,".pdbqt'")</f>
        <v xml:space="preserve"> --ligand 'C:\Pro\Projets\Heliothis Acetate production\CXE24_docking\Autodocktools\Z7-16Ac.pdbqt'</v>
      </c>
      <c r="V6" s="3" t="str">
        <f>_xlfn.CONCAT(" --out 'C:\Pro\Projets\Heliothis Acetate production\CXE24_docking\Vina\Enzyme_vs_pherobase\output\",B6,"_pocket_",C6,"_vs_",K6,".pdbqt'")</f>
        <v xml:space="preserve"> --out 'C:\Pro\Projets\Heliothis Acetate production\CXE24_docking\Vina\Enzyme_vs_pherobase\output\HsubCXE24_allele1_noSP_ranked0_orient_pocket_1_vs_Z7-16Ac.pdbqt'</v>
      </c>
    </row>
    <row r="7" spans="1:22" ht="15" thickBot="1" x14ac:dyDescent="0.35">
      <c r="A7" s="4" t="s">
        <v>9</v>
      </c>
      <c r="B7" t="s">
        <v>31</v>
      </c>
      <c r="C7" s="5">
        <v>1</v>
      </c>
      <c r="D7" s="1">
        <v>9</v>
      </c>
      <c r="E7" s="1">
        <v>0</v>
      </c>
      <c r="F7" s="1">
        <v>1</v>
      </c>
      <c r="G7" s="6">
        <v>15</v>
      </c>
      <c r="H7" s="6">
        <v>20</v>
      </c>
      <c r="I7" s="6">
        <v>20</v>
      </c>
      <c r="J7" s="1" t="s">
        <v>27</v>
      </c>
      <c r="K7" s="5" t="s">
        <v>12</v>
      </c>
      <c r="L7" s="5" t="s">
        <v>0</v>
      </c>
      <c r="M7" s="1" t="str">
        <f>_xlfn.CONCAT(" --config 'C:\Pro\Projets\Heliothis Acetate production\CXE24_docking\Vina\Enzyme_vs_pherobase\",A7,"-config.txt'")</f>
        <v xml:space="preserve"> --config 'C:\Pro\Projets\Heliothis Acetate production\CXE24_docking\Vina\Enzyme_vs_pherobase\Enzyme_vs_pherobase-config.txt'</v>
      </c>
      <c r="N7" s="5" t="str">
        <f>_xlfn.CONCAT(" --receptor 'C:\Pro\Projets\Heliothis Acetate production\CXE24_docking\Autodocktools\",B7,".pdbqt'")</f>
        <v xml:space="preserve"> --receptor 'C:\Pro\Projets\Heliothis Acetate production\CXE24_docking\Autodocktools\HsubCXE24_allele1_noSP_ranked0_orient.pdbqt'</v>
      </c>
      <c r="O7" s="5" t="str">
        <f>_xlfn.CONCAT(" --center_x ",D7)</f>
        <v xml:space="preserve"> --center_x 9</v>
      </c>
      <c r="P7" s="5" t="str">
        <f>_xlfn.CONCAT(" --center_y ",E7)</f>
        <v xml:space="preserve"> --center_y 0</v>
      </c>
      <c r="Q7" s="5" t="str">
        <f>_xlfn.CONCAT(" --center_z ",F7)</f>
        <v xml:space="preserve"> --center_z 1</v>
      </c>
      <c r="R7" s="5" t="str">
        <f>_xlfn.CONCAT(" --size_x ",G7)</f>
        <v xml:space="preserve"> --size_x 15</v>
      </c>
      <c r="S7" s="5" t="str">
        <f>_xlfn.CONCAT(" --size_y ",H7)</f>
        <v xml:space="preserve"> --size_y 20</v>
      </c>
      <c r="T7" s="5" t="str">
        <f>_xlfn.CONCAT(" --size_z ",I7)</f>
        <v xml:space="preserve"> --size_z 20</v>
      </c>
      <c r="U7" s="5" t="str">
        <f>_xlfn.CONCAT(" --ligand 'C:\Pro\Projets\Heliothis Acetate production\CXE24_docking\",J7,"\",K7,".pdbqt'")</f>
        <v xml:space="preserve"> --ligand 'C:\Pro\Projets\Heliothis Acetate production\CXE24_docking\Autodocktools\Z9-16Ac.pdbqt'</v>
      </c>
      <c r="V7" s="3" t="str">
        <f>_xlfn.CONCAT(" --out 'C:\Pro\Projets\Heliothis Acetate production\CXE24_docking\Vina\Enzyme_vs_pherobase\output\",B7,"_pocket_",C7,"_vs_",K7,".pdbqt'")</f>
        <v xml:space="preserve"> --out 'C:\Pro\Projets\Heliothis Acetate production\CXE24_docking\Vina\Enzyme_vs_pherobase\output\HsubCXE24_allele1_noSP_ranked0_orient_pocket_1_vs_Z9-16Ac.pdbqt'</v>
      </c>
    </row>
    <row r="8" spans="1:22" x14ac:dyDescent="0.3">
      <c r="A8" s="2" t="s">
        <v>9</v>
      </c>
      <c r="B8" t="s">
        <v>32</v>
      </c>
      <c r="C8" s="1">
        <v>1</v>
      </c>
      <c r="D8" s="1">
        <v>9</v>
      </c>
      <c r="E8" s="1">
        <v>0</v>
      </c>
      <c r="F8" s="1">
        <v>1</v>
      </c>
      <c r="G8" s="6">
        <v>15</v>
      </c>
      <c r="H8" s="6">
        <v>20</v>
      </c>
      <c r="I8" s="6">
        <v>20</v>
      </c>
      <c r="J8" s="1" t="s">
        <v>27</v>
      </c>
      <c r="K8" s="1" t="s">
        <v>10</v>
      </c>
      <c r="L8" s="1" t="s">
        <v>0</v>
      </c>
      <c r="M8" s="1" t="str">
        <f>_xlfn.CONCAT(" --config 'C:\Pro\Projets\Heliothis Acetate production\CXE24_docking\Vina\Enzyme_vs_pherobase\",A8,"-config.txt'")</f>
        <v xml:space="preserve"> --config 'C:\Pro\Projets\Heliothis Acetate production\CXE24_docking\Vina\Enzyme_vs_pherobase\Enzyme_vs_pherobase-config.txt'</v>
      </c>
      <c r="N8" s="1" t="str">
        <f>_xlfn.CONCAT(" --receptor 'C:\Pro\Projets\Heliothis Acetate production\CXE24_docking\Autodocktools\",B8,".pdbqt'")</f>
        <v xml:space="preserve"> --receptor 'C:\Pro\Projets\Heliothis Acetate production\CXE24_docking\Autodocktools\HsubCXE24_del28_noSP_ranked0_orient.pdbqt'</v>
      </c>
      <c r="O8" s="1" t="str">
        <f>_xlfn.CONCAT(" --center_x ",D8)</f>
        <v xml:space="preserve"> --center_x 9</v>
      </c>
      <c r="P8" s="1" t="str">
        <f>_xlfn.CONCAT(" --center_y ",E8)</f>
        <v xml:space="preserve"> --center_y 0</v>
      </c>
      <c r="Q8" s="1" t="str">
        <f>_xlfn.CONCAT(" --center_z ",F8)</f>
        <v xml:space="preserve"> --center_z 1</v>
      </c>
      <c r="R8" s="1" t="str">
        <f>_xlfn.CONCAT(" --size_x ",G8)</f>
        <v xml:space="preserve"> --size_x 15</v>
      </c>
      <c r="S8" s="1" t="str">
        <f>_xlfn.CONCAT(" --size_y ",H8)</f>
        <v xml:space="preserve"> --size_y 20</v>
      </c>
      <c r="T8" s="1" t="str">
        <f>_xlfn.CONCAT(" --size_z ",I8)</f>
        <v xml:space="preserve"> --size_z 20</v>
      </c>
      <c r="U8" s="1" t="str">
        <f>_xlfn.CONCAT(" --ligand 'C:\Pro\Projets\Heliothis Acetate production\CXE24_docking\",J8,"\",K8,".pdbqt'")</f>
        <v xml:space="preserve"> --ligand 'C:\Pro\Projets\Heliothis Acetate production\CXE24_docking\Autodocktools\Z11-16Ac.pdbqt'</v>
      </c>
      <c r="V8" s="3" t="str">
        <f>_xlfn.CONCAT(" --out 'C:\Pro\Projets\Heliothis Acetate production\CXE24_docking\Vina\Enzyme_vs_pherobase\output\",B8,"_pocket_",C8,"_vs_",K8,".pdbqt'")</f>
        <v xml:space="preserve"> --out 'C:\Pro\Projets\Heliothis Acetate production\CXE24_docking\Vina\Enzyme_vs_pherobase\output\HsubCXE24_del28_noSP_ranked0_orient_pocket_1_vs_Z11-16Ac.pdbqt'</v>
      </c>
    </row>
    <row r="9" spans="1:22" x14ac:dyDescent="0.3">
      <c r="A9" s="2" t="s">
        <v>9</v>
      </c>
      <c r="B9" t="s">
        <v>32</v>
      </c>
      <c r="C9" s="1">
        <v>1</v>
      </c>
      <c r="D9" s="1">
        <v>9</v>
      </c>
      <c r="E9" s="1">
        <v>0</v>
      </c>
      <c r="F9" s="1">
        <v>1</v>
      </c>
      <c r="G9" s="6">
        <v>15</v>
      </c>
      <c r="H9" s="6">
        <v>20</v>
      </c>
      <c r="I9" s="6">
        <v>20</v>
      </c>
      <c r="J9" s="1" t="s">
        <v>27</v>
      </c>
      <c r="K9" s="1" t="s">
        <v>11</v>
      </c>
      <c r="L9" s="1" t="s">
        <v>0</v>
      </c>
      <c r="M9" s="1" t="str">
        <f>_xlfn.CONCAT(" --config 'C:\Pro\Projets\Heliothis Acetate production\CXE24_docking\Vina\Enzyme_vs_pherobase\",A9,"-config.txt'")</f>
        <v xml:space="preserve"> --config 'C:\Pro\Projets\Heliothis Acetate production\CXE24_docking\Vina\Enzyme_vs_pherobase\Enzyme_vs_pherobase-config.txt'</v>
      </c>
      <c r="N9" s="1" t="str">
        <f>_xlfn.CONCAT(" --receptor 'C:\Pro\Projets\Heliothis Acetate production\CXE24_docking\Autodocktools\",B9,".pdbqt'")</f>
        <v xml:space="preserve"> --receptor 'C:\Pro\Projets\Heliothis Acetate production\CXE24_docking\Autodocktools\HsubCXE24_del28_noSP_ranked0_orient.pdbqt'</v>
      </c>
      <c r="O9" s="1" t="str">
        <f>_xlfn.CONCAT(" --center_x ",D9)</f>
        <v xml:space="preserve"> --center_x 9</v>
      </c>
      <c r="P9" s="1" t="str">
        <f>_xlfn.CONCAT(" --center_y ",E9)</f>
        <v xml:space="preserve"> --center_y 0</v>
      </c>
      <c r="Q9" s="1" t="str">
        <f>_xlfn.CONCAT(" --center_z ",F9)</f>
        <v xml:space="preserve"> --center_z 1</v>
      </c>
      <c r="R9" s="1" t="str">
        <f>_xlfn.CONCAT(" --size_x ",G9)</f>
        <v xml:space="preserve"> --size_x 15</v>
      </c>
      <c r="S9" s="1" t="str">
        <f>_xlfn.CONCAT(" --size_y ",H9)</f>
        <v xml:space="preserve"> --size_y 20</v>
      </c>
      <c r="T9" s="1" t="str">
        <f>_xlfn.CONCAT(" --size_z ",I9)</f>
        <v xml:space="preserve"> --size_z 20</v>
      </c>
      <c r="U9" s="1" t="str">
        <f>_xlfn.CONCAT(" --ligand 'C:\Pro\Projets\Heliothis Acetate production\CXE24_docking\",J9,"\",K9,".pdbqt'")</f>
        <v xml:space="preserve"> --ligand 'C:\Pro\Projets\Heliothis Acetate production\CXE24_docking\Autodocktools\Z7-16Ac.pdbqt'</v>
      </c>
      <c r="V9" s="3" t="str">
        <f>_xlfn.CONCAT(" --out 'C:\Pro\Projets\Heliothis Acetate production\CXE24_docking\Vina\Enzyme_vs_pherobase\output\",B9,"_pocket_",C9,"_vs_",K9,".pdbqt'")</f>
        <v xml:space="preserve"> --out 'C:\Pro\Projets\Heliothis Acetate production\CXE24_docking\Vina\Enzyme_vs_pherobase\output\HsubCXE24_del28_noSP_ranked0_orient_pocket_1_vs_Z7-16Ac.pdbqt'</v>
      </c>
    </row>
    <row r="10" spans="1:22" ht="15" thickBot="1" x14ac:dyDescent="0.35">
      <c r="A10" s="4" t="s">
        <v>9</v>
      </c>
      <c r="B10" t="s">
        <v>32</v>
      </c>
      <c r="C10" s="5">
        <v>1</v>
      </c>
      <c r="D10" s="1">
        <v>9</v>
      </c>
      <c r="E10" s="1">
        <v>0</v>
      </c>
      <c r="F10" s="1">
        <v>1</v>
      </c>
      <c r="G10" s="6">
        <v>15</v>
      </c>
      <c r="H10" s="6">
        <v>20</v>
      </c>
      <c r="I10" s="6">
        <v>20</v>
      </c>
      <c r="J10" s="1" t="s">
        <v>27</v>
      </c>
      <c r="K10" s="5" t="s">
        <v>12</v>
      </c>
      <c r="L10" s="5" t="s">
        <v>0</v>
      </c>
      <c r="M10" s="1" t="str">
        <f>_xlfn.CONCAT(" --config 'C:\Pro\Projets\Heliothis Acetate production\CXE24_docking\Vina\Enzyme_vs_pherobase\",A10,"-config.txt'")</f>
        <v xml:space="preserve"> --config 'C:\Pro\Projets\Heliothis Acetate production\CXE24_docking\Vina\Enzyme_vs_pherobase\Enzyme_vs_pherobase-config.txt'</v>
      </c>
      <c r="N10" s="5" t="str">
        <f>_xlfn.CONCAT(" --receptor 'C:\Pro\Projets\Heliothis Acetate production\CXE24_docking\Autodocktools\",B10,".pdbqt'")</f>
        <v xml:space="preserve"> --receptor 'C:\Pro\Projets\Heliothis Acetate production\CXE24_docking\Autodocktools\HsubCXE24_del28_noSP_ranked0_orient.pdbqt'</v>
      </c>
      <c r="O10" s="5" t="str">
        <f>_xlfn.CONCAT(" --center_x ",D10)</f>
        <v xml:space="preserve"> --center_x 9</v>
      </c>
      <c r="P10" s="5" t="str">
        <f>_xlfn.CONCAT(" --center_y ",E10)</f>
        <v xml:space="preserve"> --center_y 0</v>
      </c>
      <c r="Q10" s="5" t="str">
        <f>_xlfn.CONCAT(" --center_z ",F10)</f>
        <v xml:space="preserve"> --center_z 1</v>
      </c>
      <c r="R10" s="5" t="str">
        <f>_xlfn.CONCAT(" --size_x ",G10)</f>
        <v xml:space="preserve"> --size_x 15</v>
      </c>
      <c r="S10" s="5" t="str">
        <f>_xlfn.CONCAT(" --size_y ",H10)</f>
        <v xml:space="preserve"> --size_y 20</v>
      </c>
      <c r="T10" s="5" t="str">
        <f>_xlfn.CONCAT(" --size_z ",I10)</f>
        <v xml:space="preserve"> --size_z 20</v>
      </c>
      <c r="U10" s="5" t="str">
        <f>_xlfn.CONCAT(" --ligand 'C:\Pro\Projets\Heliothis Acetate production\CXE24_docking\",J10,"\",K10,".pdbqt'")</f>
        <v xml:space="preserve"> --ligand 'C:\Pro\Projets\Heliothis Acetate production\CXE24_docking\Autodocktools\Z9-16Ac.pdbqt'</v>
      </c>
      <c r="V10" s="3" t="str">
        <f>_xlfn.CONCAT(" --out 'C:\Pro\Projets\Heliothis Acetate production\CXE24_docking\Vina\Enzyme_vs_pherobase\output\",B10,"_pocket_",C10,"_vs_",K10,".pdbqt'")</f>
        <v xml:space="preserve"> --out 'C:\Pro\Projets\Heliothis Acetate production\CXE24_docking\Vina\Enzyme_vs_pherobase\output\HsubCXE24_del28_noSP_ranked0_orient_pocket_1_vs_Z9-16Ac.pdbqt'</v>
      </c>
    </row>
    <row r="11" spans="1:22" x14ac:dyDescent="0.3">
      <c r="A11" s="2" t="s">
        <v>9</v>
      </c>
      <c r="B11" t="s">
        <v>33</v>
      </c>
      <c r="C11" s="1">
        <v>1</v>
      </c>
      <c r="D11" s="1">
        <v>9</v>
      </c>
      <c r="E11" s="1">
        <v>0</v>
      </c>
      <c r="F11" s="1">
        <v>1</v>
      </c>
      <c r="G11" s="6">
        <v>15</v>
      </c>
      <c r="H11" s="6">
        <v>20</v>
      </c>
      <c r="I11" s="6">
        <v>20</v>
      </c>
      <c r="J11" s="1" t="s">
        <v>27</v>
      </c>
      <c r="K11" s="1" t="s">
        <v>10</v>
      </c>
      <c r="L11" s="1" t="s">
        <v>0</v>
      </c>
      <c r="M11" s="1" t="str">
        <f>_xlfn.CONCAT(" --config 'C:\Pro\Projets\Heliothis Acetate production\CXE24_docking\Vina\Enzyme_vs_pherobase\",A11,"-config.txt'")</f>
        <v xml:space="preserve"> --config 'C:\Pro\Projets\Heliothis Acetate production\CXE24_docking\Vina\Enzyme_vs_pherobase\Enzyme_vs_pherobase-config.txt'</v>
      </c>
      <c r="N11" s="1" t="str">
        <f>_xlfn.CONCAT(" --receptor 'C:\Pro\Projets\Heliothis Acetate production\CXE24_docking\Autodocktools\",B11,".pdbqt'")</f>
        <v xml:space="preserve"> --receptor 'C:\Pro\Projets\Heliothis Acetate production\CXE24_docking\Autodocktools\HsubCXE24_del31_noSP_ranked0_orient.pdbqt'</v>
      </c>
      <c r="O11" s="1" t="str">
        <f>_xlfn.CONCAT(" --center_x ",D11)</f>
        <v xml:space="preserve"> --center_x 9</v>
      </c>
      <c r="P11" s="1" t="str">
        <f>_xlfn.CONCAT(" --center_y ",E11)</f>
        <v xml:space="preserve"> --center_y 0</v>
      </c>
      <c r="Q11" s="1" t="str">
        <f>_xlfn.CONCAT(" --center_z ",F11)</f>
        <v xml:space="preserve"> --center_z 1</v>
      </c>
      <c r="R11" s="1" t="str">
        <f>_xlfn.CONCAT(" --size_x ",G11)</f>
        <v xml:space="preserve"> --size_x 15</v>
      </c>
      <c r="S11" s="1" t="str">
        <f>_xlfn.CONCAT(" --size_y ",H11)</f>
        <v xml:space="preserve"> --size_y 20</v>
      </c>
      <c r="T11" s="1" t="str">
        <f>_xlfn.CONCAT(" --size_z ",I11)</f>
        <v xml:space="preserve"> --size_z 20</v>
      </c>
      <c r="U11" s="1" t="str">
        <f>_xlfn.CONCAT(" --ligand 'C:\Pro\Projets\Heliothis Acetate production\CXE24_docking\",J11,"\",K11,".pdbqt'")</f>
        <v xml:space="preserve"> --ligand 'C:\Pro\Projets\Heliothis Acetate production\CXE24_docking\Autodocktools\Z11-16Ac.pdbqt'</v>
      </c>
      <c r="V11" s="3" t="str">
        <f>_xlfn.CONCAT(" --out 'C:\Pro\Projets\Heliothis Acetate production\CXE24_docking\Vina\Enzyme_vs_pherobase\output\",B11,"_pocket_",C11,"_vs_",K11,".pdbqt'")</f>
        <v xml:space="preserve"> --out 'C:\Pro\Projets\Heliothis Acetate production\CXE24_docking\Vina\Enzyme_vs_pherobase\output\HsubCXE24_del31_noSP_ranked0_orient_pocket_1_vs_Z11-16Ac.pdbqt'</v>
      </c>
    </row>
    <row r="12" spans="1:22" x14ac:dyDescent="0.3">
      <c r="A12" s="2" t="s">
        <v>9</v>
      </c>
      <c r="B12" t="s">
        <v>33</v>
      </c>
      <c r="C12" s="1">
        <v>1</v>
      </c>
      <c r="D12" s="1">
        <v>9</v>
      </c>
      <c r="E12" s="1">
        <v>0</v>
      </c>
      <c r="F12" s="1">
        <v>1</v>
      </c>
      <c r="G12" s="6">
        <v>15</v>
      </c>
      <c r="H12" s="6">
        <v>20</v>
      </c>
      <c r="I12" s="6">
        <v>20</v>
      </c>
      <c r="J12" s="1" t="s">
        <v>27</v>
      </c>
      <c r="K12" s="1" t="s">
        <v>11</v>
      </c>
      <c r="L12" s="1" t="s">
        <v>0</v>
      </c>
      <c r="M12" s="1" t="str">
        <f>_xlfn.CONCAT(" --config 'C:\Pro\Projets\Heliothis Acetate production\CXE24_docking\Vina\Enzyme_vs_pherobase\",A12,"-config.txt'")</f>
        <v xml:space="preserve"> --config 'C:\Pro\Projets\Heliothis Acetate production\CXE24_docking\Vina\Enzyme_vs_pherobase\Enzyme_vs_pherobase-config.txt'</v>
      </c>
      <c r="N12" s="1" t="str">
        <f>_xlfn.CONCAT(" --receptor 'C:\Pro\Projets\Heliothis Acetate production\CXE24_docking\Autodocktools\",B12,".pdbqt'")</f>
        <v xml:space="preserve"> --receptor 'C:\Pro\Projets\Heliothis Acetate production\CXE24_docking\Autodocktools\HsubCXE24_del31_noSP_ranked0_orient.pdbqt'</v>
      </c>
      <c r="O12" s="1" t="str">
        <f>_xlfn.CONCAT(" --center_x ",D12)</f>
        <v xml:space="preserve"> --center_x 9</v>
      </c>
      <c r="P12" s="1" t="str">
        <f>_xlfn.CONCAT(" --center_y ",E12)</f>
        <v xml:space="preserve"> --center_y 0</v>
      </c>
      <c r="Q12" s="1" t="str">
        <f>_xlfn.CONCAT(" --center_z ",F12)</f>
        <v xml:space="preserve"> --center_z 1</v>
      </c>
      <c r="R12" s="1" t="str">
        <f>_xlfn.CONCAT(" --size_x ",G12)</f>
        <v xml:space="preserve"> --size_x 15</v>
      </c>
      <c r="S12" s="1" t="str">
        <f>_xlfn.CONCAT(" --size_y ",H12)</f>
        <v xml:space="preserve"> --size_y 20</v>
      </c>
      <c r="T12" s="1" t="str">
        <f>_xlfn.CONCAT(" --size_z ",I12)</f>
        <v xml:space="preserve"> --size_z 20</v>
      </c>
      <c r="U12" s="1" t="str">
        <f>_xlfn.CONCAT(" --ligand 'C:\Pro\Projets\Heliothis Acetate production\CXE24_docking\",J12,"\",K12,".pdbqt'")</f>
        <v xml:space="preserve"> --ligand 'C:\Pro\Projets\Heliothis Acetate production\CXE24_docking\Autodocktools\Z7-16Ac.pdbqt'</v>
      </c>
      <c r="V12" s="3" t="str">
        <f>_xlfn.CONCAT(" --out 'C:\Pro\Projets\Heliothis Acetate production\CXE24_docking\Vina\Enzyme_vs_pherobase\output\",B12,"_pocket_",C12,"_vs_",K12,".pdbqt'")</f>
        <v xml:space="preserve"> --out 'C:\Pro\Projets\Heliothis Acetate production\CXE24_docking\Vina\Enzyme_vs_pherobase\output\HsubCXE24_del31_noSP_ranked0_orient_pocket_1_vs_Z7-16Ac.pdbqt'</v>
      </c>
    </row>
    <row r="13" spans="1:22" ht="15" thickBot="1" x14ac:dyDescent="0.35">
      <c r="A13" s="4" t="s">
        <v>9</v>
      </c>
      <c r="B13" t="s">
        <v>33</v>
      </c>
      <c r="C13" s="5">
        <v>1</v>
      </c>
      <c r="D13" s="1">
        <v>9</v>
      </c>
      <c r="E13" s="1">
        <v>0</v>
      </c>
      <c r="F13" s="1">
        <v>1</v>
      </c>
      <c r="G13" s="6">
        <v>15</v>
      </c>
      <c r="H13" s="6">
        <v>20</v>
      </c>
      <c r="I13" s="6">
        <v>20</v>
      </c>
      <c r="J13" s="1" t="s">
        <v>27</v>
      </c>
      <c r="K13" s="5" t="s">
        <v>12</v>
      </c>
      <c r="L13" s="5" t="s">
        <v>0</v>
      </c>
      <c r="M13" s="1" t="str">
        <f>_xlfn.CONCAT(" --config 'C:\Pro\Projets\Heliothis Acetate production\CXE24_docking\Vina\Enzyme_vs_pherobase\",A13,"-config.txt'")</f>
        <v xml:space="preserve"> --config 'C:\Pro\Projets\Heliothis Acetate production\CXE24_docking\Vina\Enzyme_vs_pherobase\Enzyme_vs_pherobase-config.txt'</v>
      </c>
      <c r="N13" s="5" t="str">
        <f>_xlfn.CONCAT(" --receptor 'C:\Pro\Projets\Heliothis Acetate production\CXE24_docking\Autodocktools\",B13,".pdbqt'")</f>
        <v xml:space="preserve"> --receptor 'C:\Pro\Projets\Heliothis Acetate production\CXE24_docking\Autodocktools\HsubCXE24_del31_noSP_ranked0_orient.pdbqt'</v>
      </c>
      <c r="O13" s="5" t="str">
        <f>_xlfn.CONCAT(" --center_x ",D13)</f>
        <v xml:space="preserve"> --center_x 9</v>
      </c>
      <c r="P13" s="5" t="str">
        <f>_xlfn.CONCAT(" --center_y ",E13)</f>
        <v xml:space="preserve"> --center_y 0</v>
      </c>
      <c r="Q13" s="5" t="str">
        <f>_xlfn.CONCAT(" --center_z ",F13)</f>
        <v xml:space="preserve"> --center_z 1</v>
      </c>
      <c r="R13" s="5" t="str">
        <f>_xlfn.CONCAT(" --size_x ",G13)</f>
        <v xml:space="preserve"> --size_x 15</v>
      </c>
      <c r="S13" s="5" t="str">
        <f>_xlfn.CONCAT(" --size_y ",H13)</f>
        <v xml:space="preserve"> --size_y 20</v>
      </c>
      <c r="T13" s="5" t="str">
        <f>_xlfn.CONCAT(" --size_z ",I13)</f>
        <v xml:space="preserve"> --size_z 20</v>
      </c>
      <c r="U13" s="5" t="str">
        <f>_xlfn.CONCAT(" --ligand 'C:\Pro\Projets\Heliothis Acetate production\CXE24_docking\",J13,"\",K13,".pdbqt'")</f>
        <v xml:space="preserve"> --ligand 'C:\Pro\Projets\Heliothis Acetate production\CXE24_docking\Autodocktools\Z9-16Ac.pdbqt'</v>
      </c>
      <c r="V13" s="3" t="str">
        <f>_xlfn.CONCAT(" --out 'C:\Pro\Projets\Heliothis Acetate production\CXE24_docking\Vina\Enzyme_vs_pherobase\output\",B13,"_pocket_",C13,"_vs_",K13,".pdbqt'")</f>
        <v xml:space="preserve"> --out 'C:\Pro\Projets\Heliothis Acetate production\CXE24_docking\Vina\Enzyme_vs_pherobase\output\HsubCXE24_del31_noSP_ranked0_orient_pocket_1_vs_Z9-16Ac.pdbqt'</v>
      </c>
    </row>
    <row r="14" spans="1:22" x14ac:dyDescent="0.3">
      <c r="A14" s="2" t="s">
        <v>9</v>
      </c>
      <c r="B14" t="s">
        <v>34</v>
      </c>
      <c r="C14" s="1">
        <v>1</v>
      </c>
      <c r="D14" s="1">
        <v>9</v>
      </c>
      <c r="E14" s="1">
        <v>0</v>
      </c>
      <c r="F14" s="1">
        <v>1</v>
      </c>
      <c r="G14" s="6">
        <v>15</v>
      </c>
      <c r="H14" s="6">
        <v>20</v>
      </c>
      <c r="I14" s="6">
        <v>20</v>
      </c>
      <c r="J14" s="1" t="s">
        <v>27</v>
      </c>
      <c r="K14" s="1" t="s">
        <v>10</v>
      </c>
      <c r="L14" s="1" t="s">
        <v>0</v>
      </c>
      <c r="M14" s="1" t="str">
        <f>_xlfn.CONCAT(" --config 'C:\Pro\Projets\Heliothis Acetate production\CXE24_docking\Vina\Enzyme_vs_pherobase\",A14,"-config.txt'")</f>
        <v xml:space="preserve"> --config 'C:\Pro\Projets\Heliothis Acetate production\CXE24_docking\Vina\Enzyme_vs_pherobase\Enzyme_vs_pherobase-config.txt'</v>
      </c>
      <c r="N14" s="1" t="str">
        <f>_xlfn.CONCAT(" --receptor 'C:\Pro\Projets\Heliothis Acetate production\CXE24_docking\Autodocktools\",B14,".pdbqt'")</f>
        <v xml:space="preserve"> --receptor 'C:\Pro\Projets\Heliothis Acetate production\CXE24_docking\Autodocktools\HsubCXE24_HsubTED_trunc_noSP_ranked0_orient.pdbqt'</v>
      </c>
      <c r="O14" s="1" t="str">
        <f>_xlfn.CONCAT(" --center_x ",D14)</f>
        <v xml:space="preserve"> --center_x 9</v>
      </c>
      <c r="P14" s="1" t="str">
        <f>_xlfn.CONCAT(" --center_y ",E14)</f>
        <v xml:space="preserve"> --center_y 0</v>
      </c>
      <c r="Q14" s="1" t="str">
        <f>_xlfn.CONCAT(" --center_z ",F14)</f>
        <v xml:space="preserve"> --center_z 1</v>
      </c>
      <c r="R14" s="1" t="str">
        <f>_xlfn.CONCAT(" --size_x ",G14)</f>
        <v xml:space="preserve"> --size_x 15</v>
      </c>
      <c r="S14" s="1" t="str">
        <f>_xlfn.CONCAT(" --size_y ",H14)</f>
        <v xml:space="preserve"> --size_y 20</v>
      </c>
      <c r="T14" s="1" t="str">
        <f>_xlfn.CONCAT(" --size_z ",I14)</f>
        <v xml:space="preserve"> --size_z 20</v>
      </c>
      <c r="U14" s="1" t="str">
        <f>_xlfn.CONCAT(" --ligand 'C:\Pro\Projets\Heliothis Acetate production\CXE24_docking\",J14,"\",K14,".pdbqt'")</f>
        <v xml:space="preserve"> --ligand 'C:\Pro\Projets\Heliothis Acetate production\CXE24_docking\Autodocktools\Z11-16Ac.pdbqt'</v>
      </c>
      <c r="V14" s="3" t="str">
        <f>_xlfn.CONCAT(" --out 'C:\Pro\Projets\Heliothis Acetate production\CXE24_docking\Vina\Enzyme_vs_pherobase\output\",B14,"_pocket_",C14,"_vs_",K14,".pdbqt'")</f>
        <v xml:space="preserve"> --out 'C:\Pro\Projets\Heliothis Acetate production\CXE24_docking\Vina\Enzyme_vs_pherobase\output\HsubCXE24_HsubTED_trunc_noSP_ranked0_orient_pocket_1_vs_Z11-16Ac.pdbqt'</v>
      </c>
    </row>
    <row r="15" spans="1:22" x14ac:dyDescent="0.3">
      <c r="A15" s="2" t="s">
        <v>9</v>
      </c>
      <c r="B15" t="s">
        <v>34</v>
      </c>
      <c r="C15" s="1">
        <v>1</v>
      </c>
      <c r="D15" s="1">
        <v>9</v>
      </c>
      <c r="E15" s="1">
        <v>0</v>
      </c>
      <c r="F15" s="1">
        <v>1</v>
      </c>
      <c r="G15" s="6">
        <v>15</v>
      </c>
      <c r="H15" s="6">
        <v>20</v>
      </c>
      <c r="I15" s="6">
        <v>20</v>
      </c>
      <c r="J15" s="1" t="s">
        <v>27</v>
      </c>
      <c r="K15" s="1" t="s">
        <v>11</v>
      </c>
      <c r="L15" s="1" t="s">
        <v>0</v>
      </c>
      <c r="M15" s="1" t="str">
        <f>_xlfn.CONCAT(" --config 'C:\Pro\Projets\Heliothis Acetate production\CXE24_docking\Vina\Enzyme_vs_pherobase\",A15,"-config.txt'")</f>
        <v xml:space="preserve"> --config 'C:\Pro\Projets\Heliothis Acetate production\CXE24_docking\Vina\Enzyme_vs_pherobase\Enzyme_vs_pherobase-config.txt'</v>
      </c>
      <c r="N15" s="1" t="str">
        <f>_xlfn.CONCAT(" --receptor 'C:\Pro\Projets\Heliothis Acetate production\CXE24_docking\Autodocktools\",B15,".pdbqt'")</f>
        <v xml:space="preserve"> --receptor 'C:\Pro\Projets\Heliothis Acetate production\CXE24_docking\Autodocktools\HsubCXE24_HsubTED_trunc_noSP_ranked0_orient.pdbqt'</v>
      </c>
      <c r="O15" s="1" t="str">
        <f>_xlfn.CONCAT(" --center_x ",D15)</f>
        <v xml:space="preserve"> --center_x 9</v>
      </c>
      <c r="P15" s="1" t="str">
        <f>_xlfn.CONCAT(" --center_y ",E15)</f>
        <v xml:space="preserve"> --center_y 0</v>
      </c>
      <c r="Q15" s="1" t="str">
        <f>_xlfn.CONCAT(" --center_z ",F15)</f>
        <v xml:space="preserve"> --center_z 1</v>
      </c>
      <c r="R15" s="1" t="str">
        <f>_xlfn.CONCAT(" --size_x ",G15)</f>
        <v xml:space="preserve"> --size_x 15</v>
      </c>
      <c r="S15" s="1" t="str">
        <f>_xlfn.CONCAT(" --size_y ",H15)</f>
        <v xml:space="preserve"> --size_y 20</v>
      </c>
      <c r="T15" s="1" t="str">
        <f>_xlfn.CONCAT(" --size_z ",I15)</f>
        <v xml:space="preserve"> --size_z 20</v>
      </c>
      <c r="U15" s="1" t="str">
        <f>_xlfn.CONCAT(" --ligand 'C:\Pro\Projets\Heliothis Acetate production\CXE24_docking\",J15,"\",K15,".pdbqt'")</f>
        <v xml:space="preserve"> --ligand 'C:\Pro\Projets\Heliothis Acetate production\CXE24_docking\Autodocktools\Z7-16Ac.pdbqt'</v>
      </c>
      <c r="V15" s="3" t="str">
        <f>_xlfn.CONCAT(" --out 'C:\Pro\Projets\Heliothis Acetate production\CXE24_docking\Vina\Enzyme_vs_pherobase\output\",B15,"_pocket_",C15,"_vs_",K15,".pdbqt'")</f>
        <v xml:space="preserve"> --out 'C:\Pro\Projets\Heliothis Acetate production\CXE24_docking\Vina\Enzyme_vs_pherobase\output\HsubCXE24_HsubTED_trunc_noSP_ranked0_orient_pocket_1_vs_Z7-16Ac.pdbqt'</v>
      </c>
    </row>
    <row r="16" spans="1:22" ht="15" thickBot="1" x14ac:dyDescent="0.35">
      <c r="A16" s="4" t="s">
        <v>9</v>
      </c>
      <c r="B16" t="s">
        <v>34</v>
      </c>
      <c r="C16" s="5">
        <v>1</v>
      </c>
      <c r="D16" s="1">
        <v>9</v>
      </c>
      <c r="E16" s="1">
        <v>0</v>
      </c>
      <c r="F16" s="1">
        <v>1</v>
      </c>
      <c r="G16" s="6">
        <v>15</v>
      </c>
      <c r="H16" s="6">
        <v>20</v>
      </c>
      <c r="I16" s="6">
        <v>20</v>
      </c>
      <c r="J16" s="1" t="s">
        <v>27</v>
      </c>
      <c r="K16" s="5" t="s">
        <v>12</v>
      </c>
      <c r="L16" s="5" t="s">
        <v>0</v>
      </c>
      <c r="M16" s="1" t="str">
        <f>_xlfn.CONCAT(" --config 'C:\Pro\Projets\Heliothis Acetate production\CXE24_docking\Vina\Enzyme_vs_pherobase\",A16,"-config.txt'")</f>
        <v xml:space="preserve"> --config 'C:\Pro\Projets\Heliothis Acetate production\CXE24_docking\Vina\Enzyme_vs_pherobase\Enzyme_vs_pherobase-config.txt'</v>
      </c>
      <c r="N16" s="5" t="str">
        <f>_xlfn.CONCAT(" --receptor 'C:\Pro\Projets\Heliothis Acetate production\CXE24_docking\Autodocktools\",B16,".pdbqt'")</f>
        <v xml:space="preserve"> --receptor 'C:\Pro\Projets\Heliothis Acetate production\CXE24_docking\Autodocktools\HsubCXE24_HsubTED_trunc_noSP_ranked0_orient.pdbqt'</v>
      </c>
      <c r="O16" s="5" t="str">
        <f>_xlfn.CONCAT(" --center_x ",D16)</f>
        <v xml:space="preserve"> --center_x 9</v>
      </c>
      <c r="P16" s="5" t="str">
        <f>_xlfn.CONCAT(" --center_y ",E16)</f>
        <v xml:space="preserve"> --center_y 0</v>
      </c>
      <c r="Q16" s="5" t="str">
        <f>_xlfn.CONCAT(" --center_z ",F16)</f>
        <v xml:space="preserve"> --center_z 1</v>
      </c>
      <c r="R16" s="5" t="str">
        <f>_xlfn.CONCAT(" --size_x ",G16)</f>
        <v xml:space="preserve"> --size_x 15</v>
      </c>
      <c r="S16" s="5" t="str">
        <f>_xlfn.CONCAT(" --size_y ",H16)</f>
        <v xml:space="preserve"> --size_y 20</v>
      </c>
      <c r="T16" s="5" t="str">
        <f>_xlfn.CONCAT(" --size_z ",I16)</f>
        <v xml:space="preserve"> --size_z 20</v>
      </c>
      <c r="U16" s="5" t="str">
        <f>_xlfn.CONCAT(" --ligand 'C:\Pro\Projets\Heliothis Acetate production\CXE24_docking\",J16,"\",K16,".pdbqt'")</f>
        <v xml:space="preserve"> --ligand 'C:\Pro\Projets\Heliothis Acetate production\CXE24_docking\Autodocktools\Z9-16Ac.pdbqt'</v>
      </c>
      <c r="V16" s="3" t="str">
        <f>_xlfn.CONCAT(" --out 'C:\Pro\Projets\Heliothis Acetate production\CXE24_docking\Vina\Enzyme_vs_pherobase\output\",B16,"_pocket_",C16,"_vs_",K16,".pdbqt'")</f>
        <v xml:space="preserve"> --out 'C:\Pro\Projets\Heliothis Acetate production\CXE24_docking\Vina\Enzyme_vs_pherobase\output\HsubCXE24_HsubTED_trunc_noSP_ranked0_orient_pocket_1_vs_Z9-16Ac.pdbqt'</v>
      </c>
    </row>
  </sheetData>
  <sortState xmlns:xlrd2="http://schemas.microsoft.com/office/spreadsheetml/2017/richdata2" ref="A2:V7">
    <sortCondition ref="B2:B7"/>
    <sortCondition ref="K2:K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94F1C-E752-40BA-9BEF-F70FDBAFD954}">
  <dimension ref="A1:V6"/>
  <sheetViews>
    <sheetView workbookViewId="0">
      <selection sqref="A1:XFD6"/>
    </sheetView>
  </sheetViews>
  <sheetFormatPr baseColWidth="10" defaultRowHeight="14.4" x14ac:dyDescent="0.3"/>
  <sheetData>
    <row r="1" spans="1:22" x14ac:dyDescent="0.3">
      <c r="A1" s="2" t="s">
        <v>9</v>
      </c>
      <c r="B1" t="s">
        <v>28</v>
      </c>
      <c r="C1" s="1">
        <v>1</v>
      </c>
      <c r="D1" s="1">
        <v>9</v>
      </c>
      <c r="E1" s="1">
        <v>0</v>
      </c>
      <c r="F1" s="1">
        <v>1</v>
      </c>
      <c r="G1" s="6">
        <v>15</v>
      </c>
      <c r="H1" s="6">
        <v>20</v>
      </c>
      <c r="I1" s="6">
        <v>20</v>
      </c>
      <c r="J1" s="1" t="s">
        <v>27</v>
      </c>
      <c r="K1" s="1" t="s">
        <v>10</v>
      </c>
      <c r="L1" s="1" t="s">
        <v>0</v>
      </c>
      <c r="M1" s="1" t="str">
        <f>_xlfn.CONCAT(" --config 'C:\Pro\Projets\Heliothis Acetate production\CXE24_docking\Vina\Enzyme_vs_pherobase\",A1,"-config.txt'")</f>
        <v xml:space="preserve"> --config 'C:\Pro\Projets\Heliothis Acetate production\CXE24_docking\Vina\Enzyme_vs_pherobase\Enzyme_vs_pherobase-config.txt'</v>
      </c>
      <c r="N1" s="1" t="str">
        <f>_xlfn.CONCAT(" --receptor 'C:\Pro\Projets\Heliothis Acetate production\CXE24_docking\Autodocktools\",B1,".pdbqt'")</f>
        <v xml:space="preserve"> --receptor 'C:\Pro\Projets\Heliothis Acetate production\CXE24_docking\Autodocktools\HsubCXE5_noSP_ranked0_orient.pdbqt'</v>
      </c>
      <c r="O1" s="1" t="str">
        <f>_xlfn.CONCAT(" --center_x ",D1)</f>
        <v xml:space="preserve"> --center_x 9</v>
      </c>
      <c r="P1" s="1" t="str">
        <f>_xlfn.CONCAT(" --center_y ",E1)</f>
        <v xml:space="preserve"> --center_y 0</v>
      </c>
      <c r="Q1" s="1" t="str">
        <f>_xlfn.CONCAT(" --center_z ",F1)</f>
        <v xml:space="preserve"> --center_z 1</v>
      </c>
      <c r="R1" s="1" t="str">
        <f>_xlfn.CONCAT(" --size_x ",G1)</f>
        <v xml:space="preserve"> --size_x 15</v>
      </c>
      <c r="S1" s="1" t="str">
        <f>_xlfn.CONCAT(" --size_y ",H1)</f>
        <v xml:space="preserve"> --size_y 20</v>
      </c>
      <c r="T1" s="1" t="str">
        <f>_xlfn.CONCAT(" --size_z ",I1)</f>
        <v xml:space="preserve"> --size_z 20</v>
      </c>
      <c r="U1" s="1" t="str">
        <f>_xlfn.CONCAT(" --ligand 'C:\Pro\Projets\Heliothis Acetate production\CXE24_docking\",J1,"\",K1,".pdbqt'")</f>
        <v xml:space="preserve"> --ligand 'C:\Pro\Projets\Heliothis Acetate production\CXE24_docking\Autodocktools\Z11-16Ac.pdbqt'</v>
      </c>
      <c r="V1" s="3" t="str">
        <f>_xlfn.CONCAT(" --out 'C:\Pro\Projets\Heliothis Acetate production\CXE24_docking\Vina\Enzyme_vs_pherobase\output\",B1,"_pocket_",C1,"_vs_",K1,".pdbqt'")</f>
        <v xml:space="preserve"> --out 'C:\Pro\Projets\Heliothis Acetate production\CXE24_docking\Vina\Enzyme_vs_pherobase\output\HsubCXE5_noSP_ranked0_orient_pocket_1_vs_Z11-16Ac.pdbqt'</v>
      </c>
    </row>
    <row r="2" spans="1:22" x14ac:dyDescent="0.3">
      <c r="A2" s="2" t="s">
        <v>9</v>
      </c>
      <c r="B2" t="s">
        <v>28</v>
      </c>
      <c r="C2" s="1">
        <v>1</v>
      </c>
      <c r="D2" s="1">
        <v>9</v>
      </c>
      <c r="E2" s="1">
        <v>0</v>
      </c>
      <c r="F2" s="1">
        <v>1</v>
      </c>
      <c r="G2" s="6">
        <v>15</v>
      </c>
      <c r="H2" s="6">
        <v>20</v>
      </c>
      <c r="I2" s="6">
        <v>20</v>
      </c>
      <c r="J2" s="1" t="s">
        <v>27</v>
      </c>
      <c r="K2" s="1" t="s">
        <v>11</v>
      </c>
      <c r="L2" s="1" t="s">
        <v>0</v>
      </c>
      <c r="M2" s="1" t="str">
        <f>_xlfn.CONCAT(" --config 'C:\Pro\Projets\Heliothis Acetate production\CXE24_docking\Vina\Enzyme_vs_pherobase\",A2,"-config.txt'")</f>
        <v xml:space="preserve"> --config 'C:\Pro\Projets\Heliothis Acetate production\CXE24_docking\Vina\Enzyme_vs_pherobase\Enzyme_vs_pherobase-config.txt'</v>
      </c>
      <c r="N2" s="1" t="str">
        <f>_xlfn.CONCAT(" --receptor 'C:\Pro\Projets\Heliothis Acetate production\CXE24_docking\Autodocktools\",B2,".pdbqt'")</f>
        <v xml:space="preserve"> --receptor 'C:\Pro\Projets\Heliothis Acetate production\CXE24_docking\Autodocktools\HsubCXE5_noSP_ranked0_orient.pdbqt'</v>
      </c>
      <c r="O2" s="1" t="str">
        <f>_xlfn.CONCAT(" --center_x ",D2)</f>
        <v xml:space="preserve"> --center_x 9</v>
      </c>
      <c r="P2" s="1" t="str">
        <f>_xlfn.CONCAT(" --center_y ",E2)</f>
        <v xml:space="preserve"> --center_y 0</v>
      </c>
      <c r="Q2" s="1" t="str">
        <f>_xlfn.CONCAT(" --center_z ",F2)</f>
        <v xml:space="preserve"> --center_z 1</v>
      </c>
      <c r="R2" s="1" t="str">
        <f>_xlfn.CONCAT(" --size_x ",G2)</f>
        <v xml:space="preserve"> --size_x 15</v>
      </c>
      <c r="S2" s="1" t="str">
        <f>_xlfn.CONCAT(" --size_y ",H2)</f>
        <v xml:space="preserve"> --size_y 20</v>
      </c>
      <c r="T2" s="1" t="str">
        <f>_xlfn.CONCAT(" --size_z ",I2)</f>
        <v xml:space="preserve"> --size_z 20</v>
      </c>
      <c r="U2" s="1" t="str">
        <f>_xlfn.CONCAT(" --ligand 'C:\Pro\Projets\Heliothis Acetate production\CXE24_docking\",J2,"\",K2,".pdbqt'")</f>
        <v xml:space="preserve"> --ligand 'C:\Pro\Projets\Heliothis Acetate production\CXE24_docking\Autodocktools\Z7-16Ac.pdbqt'</v>
      </c>
      <c r="V2" s="3" t="str">
        <f>_xlfn.CONCAT(" --out 'C:\Pro\Projets\Heliothis Acetate production\CXE24_docking\Vina\Enzyme_vs_pherobase\output\",B2,"_pocket_",C2,"_vs_",K2,".pdbqt'")</f>
        <v xml:space="preserve"> --out 'C:\Pro\Projets\Heliothis Acetate production\CXE24_docking\Vina\Enzyme_vs_pherobase\output\HsubCXE5_noSP_ranked0_orient_pocket_1_vs_Z7-16Ac.pdbqt'</v>
      </c>
    </row>
    <row r="3" spans="1:22" ht="15" thickBot="1" x14ac:dyDescent="0.35">
      <c r="A3" s="4" t="s">
        <v>9</v>
      </c>
      <c r="B3" t="s">
        <v>28</v>
      </c>
      <c r="C3" s="5">
        <v>1</v>
      </c>
      <c r="D3" s="1">
        <v>9</v>
      </c>
      <c r="E3" s="1">
        <v>0</v>
      </c>
      <c r="F3" s="1">
        <v>1</v>
      </c>
      <c r="G3" s="6">
        <v>15</v>
      </c>
      <c r="H3" s="6">
        <v>20</v>
      </c>
      <c r="I3" s="6">
        <v>20</v>
      </c>
      <c r="J3" s="1" t="s">
        <v>27</v>
      </c>
      <c r="K3" s="5" t="s">
        <v>12</v>
      </c>
      <c r="L3" s="5" t="s">
        <v>0</v>
      </c>
      <c r="M3" s="1" t="str">
        <f>_xlfn.CONCAT(" --config 'C:\Pro\Projets\Heliothis Acetate production\CXE24_docking\Vina\Enzyme_vs_pherobase\",A3,"-config.txt'")</f>
        <v xml:space="preserve"> --config 'C:\Pro\Projets\Heliothis Acetate production\CXE24_docking\Vina\Enzyme_vs_pherobase\Enzyme_vs_pherobase-config.txt'</v>
      </c>
      <c r="N3" s="5" t="str">
        <f>_xlfn.CONCAT(" --receptor 'C:\Pro\Projets\Heliothis Acetate production\CXE24_docking\Autodocktools\",B3,".pdbqt'")</f>
        <v xml:space="preserve"> --receptor 'C:\Pro\Projets\Heliothis Acetate production\CXE24_docking\Autodocktools\HsubCXE5_noSP_ranked0_orient.pdbqt'</v>
      </c>
      <c r="O3" s="5" t="str">
        <f>_xlfn.CONCAT(" --center_x ",D3)</f>
        <v xml:space="preserve"> --center_x 9</v>
      </c>
      <c r="P3" s="5" t="str">
        <f>_xlfn.CONCAT(" --center_y ",E3)</f>
        <v xml:space="preserve"> --center_y 0</v>
      </c>
      <c r="Q3" s="5" t="str">
        <f>_xlfn.CONCAT(" --center_z ",F3)</f>
        <v xml:space="preserve"> --center_z 1</v>
      </c>
      <c r="R3" s="5" t="str">
        <f>_xlfn.CONCAT(" --size_x ",G3)</f>
        <v xml:space="preserve"> --size_x 15</v>
      </c>
      <c r="S3" s="5" t="str">
        <f>_xlfn.CONCAT(" --size_y ",H3)</f>
        <v xml:space="preserve"> --size_y 20</v>
      </c>
      <c r="T3" s="5" t="str">
        <f>_xlfn.CONCAT(" --size_z ",I3)</f>
        <v xml:space="preserve"> --size_z 20</v>
      </c>
      <c r="U3" s="5" t="str">
        <f>_xlfn.CONCAT(" --ligand 'C:\Pro\Projets\Heliothis Acetate production\CXE24_docking\",J3,"\",K3,".pdbqt'")</f>
        <v xml:space="preserve"> --ligand 'C:\Pro\Projets\Heliothis Acetate production\CXE24_docking\Autodocktools\Z9-16Ac.pdbqt'</v>
      </c>
      <c r="V3" s="3" t="str">
        <f>_xlfn.CONCAT(" --out 'C:\Pro\Projets\Heliothis Acetate production\CXE24_docking\Vina\Enzyme_vs_pherobase\output\",B3,"_pocket_",C3,"_vs_",K3,".pdbqt'")</f>
        <v xml:space="preserve"> --out 'C:\Pro\Projets\Heliothis Acetate production\CXE24_docking\Vina\Enzyme_vs_pherobase\output\HsubCXE5_noSP_ranked0_orient_pocket_1_vs_Z9-16Ac.pdbqt'</v>
      </c>
    </row>
    <row r="4" spans="1:22" x14ac:dyDescent="0.3">
      <c r="A4" s="2" t="s">
        <v>9</v>
      </c>
      <c r="B4" t="s">
        <v>29</v>
      </c>
      <c r="C4" s="1">
        <v>1</v>
      </c>
      <c r="D4" s="1">
        <v>9</v>
      </c>
      <c r="E4" s="1">
        <v>0</v>
      </c>
      <c r="F4" s="1">
        <v>1</v>
      </c>
      <c r="G4" s="6">
        <v>15</v>
      </c>
      <c r="H4" s="6">
        <v>20</v>
      </c>
      <c r="I4" s="6">
        <v>20</v>
      </c>
      <c r="J4" s="1" t="s">
        <v>27</v>
      </c>
      <c r="K4" s="1" t="s">
        <v>10</v>
      </c>
      <c r="L4" s="1" t="s">
        <v>0</v>
      </c>
      <c r="M4" s="1" t="str">
        <f>_xlfn.CONCAT(" --config 'C:\Pro\Projets\Heliothis Acetate production\CXE24_docking\Vina\Enzyme_vs_pherobase\",A4,"-config.txt'")</f>
        <v xml:space="preserve"> --config 'C:\Pro\Projets\Heliothis Acetate production\CXE24_docking\Vina\Enzyme_vs_pherobase\Enzyme_vs_pherobase-config.txt'</v>
      </c>
      <c r="N4" s="1" t="str">
        <f>_xlfn.CONCAT(" --receptor 'C:\Pro\Projets\Heliothis Acetate production\CXE24_docking\Autodocktools\",B4,".pdbqt'")</f>
        <v xml:space="preserve"> --receptor 'C:\Pro\Projets\Heliothis Acetate production\CXE24_docking\Autodocktools\HsubCXE16_noSP_ranked0_orient.pdbqt'</v>
      </c>
      <c r="O4" s="1" t="str">
        <f>_xlfn.CONCAT(" --center_x ",D4)</f>
        <v xml:space="preserve"> --center_x 9</v>
      </c>
      <c r="P4" s="1" t="str">
        <f>_xlfn.CONCAT(" --center_y ",E4)</f>
        <v xml:space="preserve"> --center_y 0</v>
      </c>
      <c r="Q4" s="1" t="str">
        <f>_xlfn.CONCAT(" --center_z ",F4)</f>
        <v xml:space="preserve"> --center_z 1</v>
      </c>
      <c r="R4" s="1" t="str">
        <f>_xlfn.CONCAT(" --size_x ",G4)</f>
        <v xml:space="preserve"> --size_x 15</v>
      </c>
      <c r="S4" s="1" t="str">
        <f>_xlfn.CONCAT(" --size_y ",H4)</f>
        <v xml:space="preserve"> --size_y 20</v>
      </c>
      <c r="T4" s="1" t="str">
        <f>_xlfn.CONCAT(" --size_z ",I4)</f>
        <v xml:space="preserve"> --size_z 20</v>
      </c>
      <c r="U4" s="1" t="str">
        <f>_xlfn.CONCAT(" --ligand 'C:\Pro\Projets\Heliothis Acetate production\CXE24_docking\",J4,"\",K4,".pdbqt'")</f>
        <v xml:space="preserve"> --ligand 'C:\Pro\Projets\Heliothis Acetate production\CXE24_docking\Autodocktools\Z11-16Ac.pdbqt'</v>
      </c>
      <c r="V4" s="3" t="str">
        <f>_xlfn.CONCAT(" --out 'C:\Pro\Projets\Heliothis Acetate production\CXE24_docking\Vina\Enzyme_vs_pherobase\output\",B4,"_pocket_",C4,"_vs_",K4,".pdbqt'")</f>
        <v xml:space="preserve"> --out 'C:\Pro\Projets\Heliothis Acetate production\CXE24_docking\Vina\Enzyme_vs_pherobase\output\HsubCXE16_noSP_ranked0_orient_pocket_1_vs_Z11-16Ac.pdbqt'</v>
      </c>
    </row>
    <row r="5" spans="1:22" x14ac:dyDescent="0.3">
      <c r="A5" s="2" t="s">
        <v>9</v>
      </c>
      <c r="B5" t="s">
        <v>29</v>
      </c>
      <c r="C5" s="1">
        <v>1</v>
      </c>
      <c r="D5" s="1">
        <v>9</v>
      </c>
      <c r="E5" s="1">
        <v>0</v>
      </c>
      <c r="F5" s="1">
        <v>1</v>
      </c>
      <c r="G5" s="6">
        <v>15</v>
      </c>
      <c r="H5" s="6">
        <v>20</v>
      </c>
      <c r="I5" s="6">
        <v>20</v>
      </c>
      <c r="J5" s="1" t="s">
        <v>27</v>
      </c>
      <c r="K5" s="1" t="s">
        <v>11</v>
      </c>
      <c r="L5" s="1" t="s">
        <v>0</v>
      </c>
      <c r="M5" s="1" t="str">
        <f>_xlfn.CONCAT(" --config 'C:\Pro\Projets\Heliothis Acetate production\CXE24_docking\Vina\Enzyme_vs_pherobase\",A5,"-config.txt'")</f>
        <v xml:space="preserve"> --config 'C:\Pro\Projets\Heliothis Acetate production\CXE24_docking\Vina\Enzyme_vs_pherobase\Enzyme_vs_pherobase-config.txt'</v>
      </c>
      <c r="N5" s="1" t="str">
        <f>_xlfn.CONCAT(" --receptor 'C:\Pro\Projets\Heliothis Acetate production\CXE24_docking\Autodocktools\",B5,".pdbqt'")</f>
        <v xml:space="preserve"> --receptor 'C:\Pro\Projets\Heliothis Acetate production\CXE24_docking\Autodocktools\HsubCXE16_noSP_ranked0_orient.pdbqt'</v>
      </c>
      <c r="O5" s="1" t="str">
        <f>_xlfn.CONCAT(" --center_x ",D5)</f>
        <v xml:space="preserve"> --center_x 9</v>
      </c>
      <c r="P5" s="1" t="str">
        <f>_xlfn.CONCAT(" --center_y ",E5)</f>
        <v xml:space="preserve"> --center_y 0</v>
      </c>
      <c r="Q5" s="1" t="str">
        <f>_xlfn.CONCAT(" --center_z ",F5)</f>
        <v xml:space="preserve"> --center_z 1</v>
      </c>
      <c r="R5" s="1" t="str">
        <f>_xlfn.CONCAT(" --size_x ",G5)</f>
        <v xml:space="preserve"> --size_x 15</v>
      </c>
      <c r="S5" s="1" t="str">
        <f>_xlfn.CONCAT(" --size_y ",H5)</f>
        <v xml:space="preserve"> --size_y 20</v>
      </c>
      <c r="T5" s="1" t="str">
        <f>_xlfn.CONCAT(" --size_z ",I5)</f>
        <v xml:space="preserve"> --size_z 20</v>
      </c>
      <c r="U5" s="1" t="str">
        <f>_xlfn.CONCAT(" --ligand 'C:\Pro\Projets\Heliothis Acetate production\CXE24_docking\",J5,"\",K5,".pdbqt'")</f>
        <v xml:space="preserve"> --ligand 'C:\Pro\Projets\Heliothis Acetate production\CXE24_docking\Autodocktools\Z7-16Ac.pdbqt'</v>
      </c>
      <c r="V5" s="3" t="str">
        <f>_xlfn.CONCAT(" --out 'C:\Pro\Projets\Heliothis Acetate production\CXE24_docking\Vina\Enzyme_vs_pherobase\output\",B5,"_pocket_",C5,"_vs_",K5,".pdbqt'")</f>
        <v xml:space="preserve"> --out 'C:\Pro\Projets\Heliothis Acetate production\CXE24_docking\Vina\Enzyme_vs_pherobase\output\HsubCXE16_noSP_ranked0_orient_pocket_1_vs_Z7-16Ac.pdbqt'</v>
      </c>
    </row>
    <row r="6" spans="1:22" ht="15" thickBot="1" x14ac:dyDescent="0.35">
      <c r="A6" s="4" t="s">
        <v>9</v>
      </c>
      <c r="B6" t="s">
        <v>29</v>
      </c>
      <c r="C6" s="5">
        <v>1</v>
      </c>
      <c r="D6" s="1">
        <v>9</v>
      </c>
      <c r="E6" s="1">
        <v>0</v>
      </c>
      <c r="F6" s="1">
        <v>1</v>
      </c>
      <c r="G6" s="6">
        <v>15</v>
      </c>
      <c r="H6" s="6">
        <v>20</v>
      </c>
      <c r="I6" s="6">
        <v>20</v>
      </c>
      <c r="J6" s="1" t="s">
        <v>27</v>
      </c>
      <c r="K6" s="5" t="s">
        <v>12</v>
      </c>
      <c r="L6" s="5" t="s">
        <v>0</v>
      </c>
      <c r="M6" s="1" t="str">
        <f>_xlfn.CONCAT(" --config 'C:\Pro\Projets\Heliothis Acetate production\CXE24_docking\Vina\Enzyme_vs_pherobase\",A6,"-config.txt'")</f>
        <v xml:space="preserve"> --config 'C:\Pro\Projets\Heliothis Acetate production\CXE24_docking\Vina\Enzyme_vs_pherobase\Enzyme_vs_pherobase-config.txt'</v>
      </c>
      <c r="N6" s="5" t="str">
        <f>_xlfn.CONCAT(" --receptor 'C:\Pro\Projets\Heliothis Acetate production\CXE24_docking\Autodocktools\",B6,".pdbqt'")</f>
        <v xml:space="preserve"> --receptor 'C:\Pro\Projets\Heliothis Acetate production\CXE24_docking\Autodocktools\HsubCXE16_noSP_ranked0_orient.pdbqt'</v>
      </c>
      <c r="O6" s="5" t="str">
        <f>_xlfn.CONCAT(" --center_x ",D6)</f>
        <v xml:space="preserve"> --center_x 9</v>
      </c>
      <c r="P6" s="5" t="str">
        <f>_xlfn.CONCAT(" --center_y ",E6)</f>
        <v xml:space="preserve"> --center_y 0</v>
      </c>
      <c r="Q6" s="5" t="str">
        <f>_xlfn.CONCAT(" --center_z ",F6)</f>
        <v xml:space="preserve"> --center_z 1</v>
      </c>
      <c r="R6" s="5" t="str">
        <f>_xlfn.CONCAT(" --size_x ",G6)</f>
        <v xml:space="preserve"> --size_x 15</v>
      </c>
      <c r="S6" s="5" t="str">
        <f>_xlfn.CONCAT(" --size_y ",H6)</f>
        <v xml:space="preserve"> --size_y 20</v>
      </c>
      <c r="T6" s="5" t="str">
        <f>_xlfn.CONCAT(" --size_z ",I6)</f>
        <v xml:space="preserve"> --size_z 20</v>
      </c>
      <c r="U6" s="5" t="str">
        <f>_xlfn.CONCAT(" --ligand 'C:\Pro\Projets\Heliothis Acetate production\CXE24_docking\",J6,"\",K6,".pdbqt'")</f>
        <v xml:space="preserve"> --ligand 'C:\Pro\Projets\Heliothis Acetate production\CXE24_docking\Autodocktools\Z9-16Ac.pdbqt'</v>
      </c>
      <c r="V6" s="3" t="str">
        <f>_xlfn.CONCAT(" --out 'C:\Pro\Projets\Heliothis Acetate production\CXE24_docking\Vina\Enzyme_vs_pherobase\output\",B6,"_pocket_",C6,"_vs_",K6,".pdbqt'")</f>
        <v xml:space="preserve"> --out 'C:\Pro\Projets\Heliothis Acetate production\CXE24_docking\Vina\Enzyme_vs_pherobase\output\HsubCXE16_noSP_ranked0_orient_pocket_1_vs_Z9-16Ac.pdbqt'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E72E-FAB0-461E-8EA8-E54F4FC7CDC4}">
  <dimension ref="A1:A48"/>
  <sheetViews>
    <sheetView topLeftCell="A9" workbookViewId="0">
      <selection sqref="A1:A48"/>
    </sheetView>
  </sheetViews>
  <sheetFormatPr baseColWidth="10" defaultRowHeight="14.4" x14ac:dyDescent="0.3"/>
  <sheetData>
    <row r="1" spans="1:1" x14ac:dyDescent="0.3">
      <c r="A1" t="str">
        <f>_xlfn.CONCAT(variables!L2," ",variables!M2," ",variables!N2," ",variables!O2," ",variables!P2," ",variables!Q2," ",variables!R2," ",variables!S2," ",variables!T2," ",variables!U2," ",variables!V2)</f>
        <v>C:\Pro\Programmes\Vina\vina_1.2.3_windows_x86_64.exe  --config 'C:\Pro\Projets\Heliothis Acetate production\CXE24_docking\Vina\Enzyme_vs_pherobase\Enzyme_vs_pherobase-config.txt'  --receptor 'C:\Pro\Projets\Heliothis Acetate production\CXE24_docking\Autodocktools\HvirCXE24_noSP_ranked0_orient.pdbqt'  --center_x 9  --center_y 0  --center_z 1  --size_x 15  --size_y 20  --size_z 20  --ligand 'C:\Pro\Projets\Heliothis Acetate production\CXE24_docking\Autodocktools\Z11-16Ac.pdbqt'  --out 'C:\Pro\Projets\Heliothis Acetate production\CXE24_docking\Vina\Enzyme_vs_pherobase\output\HvirCXE24_noSP_ranked0_orient_pocket_1_vs_Z11-16Ac.pdbqt'</v>
      </c>
    </row>
    <row r="2" spans="1:1" x14ac:dyDescent="0.3">
      <c r="A2" t="str">
        <f>_xlfn.CONCAT(variables!L3," ",variables!M3," ",variables!N3," ",variables!O3," ",variables!P3," ",variables!Q3," ",variables!R3," ",variables!S3," ",variables!T3," ",variables!U3," ",variables!V3)</f>
        <v>C:\Pro\Programmes\Vina\vina_1.2.3_windows_x86_64.exe  --config 'C:\Pro\Projets\Heliothis Acetate production\CXE24_docking\Vina\Enzyme_vs_pherobase\Enzyme_vs_pherobase-config.txt'  --receptor 'C:\Pro\Projets\Heliothis Acetate production\CXE24_docking\Autodocktools\HvirCXE24_noSP_ranked0_orient.pdbqt'  --center_x 9  --center_y 0  --center_z 1  --size_x 15  --size_y 20  --size_z 20  --ligand 'C:\Pro\Projets\Heliothis Acetate production\CXE24_docking\Autodocktools\Z7-16Ac.pdbqt'  --out 'C:\Pro\Projets\Heliothis Acetate production\CXE24_docking\Vina\Enzyme_vs_pherobase\output\HvirCXE24_noSP_ranked0_orient_pocket_1_vs_Z7-16Ac.pdbqt'</v>
      </c>
    </row>
    <row r="3" spans="1:1" x14ac:dyDescent="0.3">
      <c r="A3" t="str">
        <f>_xlfn.CONCAT(variables!L4," ",variables!M4," ",variables!N4," ",variables!O4," ",variables!P4," ",variables!Q4," ",variables!R4," ",variables!S4," ",variables!T4," ",variables!U4," ",variables!V4)</f>
        <v>C:\Pro\Programmes\Vina\vina_1.2.3_windows_x86_64.exe  --config 'C:\Pro\Projets\Heliothis Acetate production\CXE24_docking\Vina\Enzyme_vs_pherobase\Enzyme_vs_pherobase-config.txt'  --receptor 'C:\Pro\Projets\Heliothis Acetate production\CXE24_docking\Autodocktools\HvirCXE24_noSP_ranked0_orient.pdbqt'  --center_x 9  --center_y 0  --center_z 1  --size_x 15  --size_y 20  --size_z 20  --ligand 'C:\Pro\Projets\Heliothis Acetate production\CXE24_docking\Autodocktools\Z9-16Ac.pdbqt'  --out 'C:\Pro\Projets\Heliothis Acetate production\CXE24_docking\Vina\Enzyme_vs_pherobase\output\HvirCXE24_noSP_ranked0_orient_pocket_1_vs_Z9-16Ac.pdbqt'</v>
      </c>
    </row>
    <row r="4" spans="1:1" x14ac:dyDescent="0.3">
      <c r="A4" t="str">
        <f>_xlfn.CONCAT(backup!L1," ",backup!M1," ",backup!N1," ",backup!O1," ",backup!P1," ",backup!Q1," ",backup!R1," ",backup!S1," ",backup!T1," ",backup!U1," ",backup!V1)</f>
        <v>C:\Pro\Programmes\Vina\vina_1.2.3_windows_x86_64.exe  --config 'C:\Pro\Projets\Heliothis Acetate production\CXE24_docking\Vina\Enzyme_vs_pherobase\Enzyme_vs_pherobase-config.txt'  --receptor 'C:\Pro\Projets\Heliothis Acetate production\CXE24_docking\Autodocktools\HsubCXE5_noSP_ranked0_orient.pdbqt'  --center_x 9  --center_y 0  --center_z 1  --size_x 15  --size_y 20  --size_z 20  --ligand 'C:\Pro\Projets\Heliothis Acetate production\CXE24_docking\Autodocktools\Z11-16Ac.pdbqt'  --out 'C:\Pro\Projets\Heliothis Acetate production\CXE24_docking\Vina\Enzyme_vs_pherobase\output\HsubCXE5_noSP_ranked0_orient_pocket_1_vs_Z11-16Ac.pdbqt'</v>
      </c>
    </row>
    <row r="5" spans="1:1" x14ac:dyDescent="0.3">
      <c r="A5" t="str">
        <f>_xlfn.CONCAT(backup!L2," ",backup!M2," ",backup!N2," ",backup!O2," ",backup!P2," ",backup!Q2," ",backup!R2," ",backup!S2," ",backup!T2," ",backup!U2," ",backup!V2)</f>
        <v>C:\Pro\Programmes\Vina\vina_1.2.3_windows_x86_64.exe  --config 'C:\Pro\Projets\Heliothis Acetate production\CXE24_docking\Vina\Enzyme_vs_pherobase\Enzyme_vs_pherobase-config.txt'  --receptor 'C:\Pro\Projets\Heliothis Acetate production\CXE24_docking\Autodocktools\HsubCXE5_noSP_ranked0_orient.pdbqt'  --center_x 9  --center_y 0  --center_z 1  --size_x 15  --size_y 20  --size_z 20  --ligand 'C:\Pro\Projets\Heliothis Acetate production\CXE24_docking\Autodocktools\Z7-16Ac.pdbqt'  --out 'C:\Pro\Projets\Heliothis Acetate production\CXE24_docking\Vina\Enzyme_vs_pherobase\output\HsubCXE5_noSP_ranked0_orient_pocket_1_vs_Z7-16Ac.pdbqt'</v>
      </c>
    </row>
    <row r="6" spans="1:1" x14ac:dyDescent="0.3">
      <c r="A6" t="str">
        <f>_xlfn.CONCAT(backup!L3," ",backup!M3," ",backup!N3," ",backup!O3," ",backup!P3," ",backup!Q3," ",backup!R3," ",backup!S3," ",backup!T3," ",backup!U3," ",backup!V3)</f>
        <v>C:\Pro\Programmes\Vina\vina_1.2.3_windows_x86_64.exe  --config 'C:\Pro\Projets\Heliothis Acetate production\CXE24_docking\Vina\Enzyme_vs_pherobase\Enzyme_vs_pherobase-config.txt'  --receptor 'C:\Pro\Projets\Heliothis Acetate production\CXE24_docking\Autodocktools\HsubCXE5_noSP_ranked0_orient.pdbqt'  --center_x 9  --center_y 0  --center_z 1  --size_x 15  --size_y 20  --size_z 20  --ligand 'C:\Pro\Projets\Heliothis Acetate production\CXE24_docking\Autodocktools\Z9-16Ac.pdbqt'  --out 'C:\Pro\Projets\Heliothis Acetate production\CXE24_docking\Vina\Enzyme_vs_pherobase\output\HsubCXE5_noSP_ranked0_orient_pocket_1_vs_Z9-16Ac.pdbqt'</v>
      </c>
    </row>
    <row r="7" spans="1:1" x14ac:dyDescent="0.3">
      <c r="A7" t="str">
        <f>_xlfn.CONCAT(backup!L4," ",backup!M4," ",backup!N4," ",backup!O4," ",backup!P4," ",backup!Q4," ",backup!R4," ",backup!S4," ",backup!T4," ",backup!U4," ",backup!V4)</f>
        <v>C:\Pro\Programmes\Vina\vina_1.2.3_windows_x86_64.exe  --config 'C:\Pro\Projets\Heliothis Acetate production\CXE24_docking\Vina\Enzyme_vs_pherobase\Enzyme_vs_pherobase-config.txt'  --receptor 'C:\Pro\Projets\Heliothis Acetate production\CXE24_docking\Autodocktools\HsubCXE16_noSP_ranked0_orient.pdbqt'  --center_x 9  --center_y 0  --center_z 1  --size_x 15  --size_y 20  --size_z 20  --ligand 'C:\Pro\Projets\Heliothis Acetate production\CXE24_docking\Autodocktools\Z11-16Ac.pdbqt'  --out 'C:\Pro\Projets\Heliothis Acetate production\CXE24_docking\Vina\Enzyme_vs_pherobase\output\HsubCXE16_noSP_ranked0_orient_pocket_1_vs_Z11-16Ac.pdbqt'</v>
      </c>
    </row>
    <row r="8" spans="1:1" x14ac:dyDescent="0.3">
      <c r="A8" t="str">
        <f>_xlfn.CONCAT(backup!L5," ",backup!M5," ",backup!N5," ",backup!O5," ",backup!P5," ",backup!Q5," ",backup!R5," ",backup!S5," ",backup!T5," ",backup!U5," ",backup!V5)</f>
        <v>C:\Pro\Programmes\Vina\vina_1.2.3_windows_x86_64.exe  --config 'C:\Pro\Projets\Heliothis Acetate production\CXE24_docking\Vina\Enzyme_vs_pherobase\Enzyme_vs_pherobase-config.txt'  --receptor 'C:\Pro\Projets\Heliothis Acetate production\CXE24_docking\Autodocktools\HsubCXE16_noSP_ranked0_orient.pdbqt'  --center_x 9  --center_y 0  --center_z 1  --size_x 15  --size_y 20  --size_z 20  --ligand 'C:\Pro\Projets\Heliothis Acetate production\CXE24_docking\Autodocktools\Z7-16Ac.pdbqt'  --out 'C:\Pro\Projets\Heliothis Acetate production\CXE24_docking\Vina\Enzyme_vs_pherobase\output\HsubCXE16_noSP_ranked0_orient_pocket_1_vs_Z7-16Ac.pdbqt'</v>
      </c>
    </row>
    <row r="9" spans="1:1" x14ac:dyDescent="0.3">
      <c r="A9" t="str">
        <f>_xlfn.CONCAT(backup!L6," ",backup!M6," ",backup!N6," ",backup!O6," ",backup!P6," ",backup!Q6," ",backup!R6," ",backup!S6," ",backup!T6," ",backup!U6," ",backup!V6)</f>
        <v>C:\Pro\Programmes\Vina\vina_1.2.3_windows_x86_64.exe  --config 'C:\Pro\Projets\Heliothis Acetate production\CXE24_docking\Vina\Enzyme_vs_pherobase\Enzyme_vs_pherobase-config.txt'  --receptor 'C:\Pro\Projets\Heliothis Acetate production\CXE24_docking\Autodocktools\HsubCXE16_noSP_ranked0_orient.pdbqt'  --center_x 9  --center_y 0  --center_z 1  --size_x 15  --size_y 20  --size_z 20  --ligand 'C:\Pro\Projets\Heliothis Acetate production\CXE24_docking\Autodocktools\Z9-16Ac.pdbqt'  --out 'C:\Pro\Projets\Heliothis Acetate production\CXE24_docking\Vina\Enzyme_vs_pherobase\output\HsubCXE16_noSP_ranked0_orient_pocket_1_vs_Z9-16Ac.pdbqt'</v>
      </c>
    </row>
    <row r="10" spans="1:1" x14ac:dyDescent="0.3">
      <c r="A10" t="str">
        <f>_xlfn.CONCAT(variables!L5," ",variables!M5," ",variables!N5," ",variables!O5," ",variables!P5," ",variables!Q5," ",variables!R5," ",variables!S5," ",variables!T5," ",variables!U5," ",variables!V5)</f>
        <v>C:\Pro\Programmes\Vina\vina_1.2.3_windows_x86_64.exe  --config 'C:\Pro\Projets\Heliothis Acetate production\CXE24_docking\Vina\Enzyme_vs_pherobase\Enzyme_vs_pherobase-config.txt'  --receptor 'C:\Pro\Projets\Heliothis Acetate production\CXE24_docking\Autodocktools\HsubCXE24_allele1_noSP_ranked0_orient.pdbqt'  --center_x 9  --center_y 0  --center_z 1  --size_x 15  --size_y 20  --size_z 20  --ligand 'C:\Pro\Projets\Heliothis Acetate production\CXE24_docking\Autodocktools\Z11-16Ac.pdbqt'  --out 'C:\Pro\Projets\Heliothis Acetate production\CXE24_docking\Vina\Enzyme_vs_pherobase\output\HsubCXE24_allele1_noSP_ranked0_orient_pocket_1_vs_Z11-16Ac.pdbqt'</v>
      </c>
    </row>
    <row r="11" spans="1:1" x14ac:dyDescent="0.3">
      <c r="A11" t="str">
        <f>_xlfn.CONCAT(variables!L6," ",variables!M6," ",variables!N6," ",variables!O6," ",variables!P6," ",variables!Q6," ",variables!R6," ",variables!S6," ",variables!T6," ",variables!U6," ",variables!V6)</f>
        <v>C:\Pro\Programmes\Vina\vina_1.2.3_windows_x86_64.exe  --config 'C:\Pro\Projets\Heliothis Acetate production\CXE24_docking\Vina\Enzyme_vs_pherobase\Enzyme_vs_pherobase-config.txt'  --receptor 'C:\Pro\Projets\Heliothis Acetate production\CXE24_docking\Autodocktools\HsubCXE24_allele1_noSP_ranked0_orient.pdbqt'  --center_x 9  --center_y 0  --center_z 1  --size_x 15  --size_y 20  --size_z 20  --ligand 'C:\Pro\Projets\Heliothis Acetate production\CXE24_docking\Autodocktools\Z7-16Ac.pdbqt'  --out 'C:\Pro\Projets\Heliothis Acetate production\CXE24_docking\Vina\Enzyme_vs_pherobase\output\HsubCXE24_allele1_noSP_ranked0_orient_pocket_1_vs_Z7-16Ac.pdbqt'</v>
      </c>
    </row>
    <row r="12" spans="1:1" x14ac:dyDescent="0.3">
      <c r="A12" t="str">
        <f>_xlfn.CONCAT(variables!L7," ",variables!M7," ",variables!N7," ",variables!O7," ",variables!P7," ",variables!Q7," ",variables!R7," ",variables!S7," ",variables!T7," ",variables!U7," ",variables!V7)</f>
        <v>C:\Pro\Programmes\Vina\vina_1.2.3_windows_x86_64.exe  --config 'C:\Pro\Projets\Heliothis Acetate production\CXE24_docking\Vina\Enzyme_vs_pherobase\Enzyme_vs_pherobase-config.txt'  --receptor 'C:\Pro\Projets\Heliothis Acetate production\CXE24_docking\Autodocktools\HsubCXE24_allele1_noSP_ranked0_orient.pdbqt'  --center_x 9  --center_y 0  --center_z 1  --size_x 15  --size_y 20  --size_z 20  --ligand 'C:\Pro\Projets\Heliothis Acetate production\CXE24_docking\Autodocktools\Z9-16Ac.pdbqt'  --out 'C:\Pro\Projets\Heliothis Acetate production\CXE24_docking\Vina\Enzyme_vs_pherobase\output\HsubCXE24_allele1_noSP_ranked0_orient_pocket_1_vs_Z9-16Ac.pdbqt'</v>
      </c>
    </row>
    <row r="13" spans="1:1" x14ac:dyDescent="0.3">
      <c r="A13" t="str">
        <f>_xlfn.CONCAT(variables!L8," ",variables!M8," ",variables!N8," ",variables!O8," ",variables!P8," ",variables!Q8," ",variables!R8," ",variables!S8," ",variables!T8," ",variables!U8," ",variables!V8)</f>
        <v>C:\Pro\Programmes\Vina\vina_1.2.3_windows_x86_64.exe  --config 'C:\Pro\Projets\Heliothis Acetate production\CXE24_docking\Vina\Enzyme_vs_pherobase\Enzyme_vs_pherobase-config.txt'  --receptor 'C:\Pro\Projets\Heliothis Acetate production\CXE24_docking\Autodocktools\HsubCXE24_del28_noSP_ranked0_orient.pdbqt'  --center_x 9  --center_y 0  --center_z 1  --size_x 15  --size_y 20  --size_z 20  --ligand 'C:\Pro\Projets\Heliothis Acetate production\CXE24_docking\Autodocktools\Z11-16Ac.pdbqt'  --out 'C:\Pro\Projets\Heliothis Acetate production\CXE24_docking\Vina\Enzyme_vs_pherobase\output\HsubCXE24_del28_noSP_ranked0_orient_pocket_1_vs_Z11-16Ac.pdbqt'</v>
      </c>
    </row>
    <row r="14" spans="1:1" x14ac:dyDescent="0.3">
      <c r="A14" t="str">
        <f>_xlfn.CONCAT(variables!L9," ",variables!M9," ",variables!N9," ",variables!O9," ",variables!P9," ",variables!Q9," ",variables!R9," ",variables!S9," ",variables!T9," ",variables!U9," ",variables!V9)</f>
        <v>C:\Pro\Programmes\Vina\vina_1.2.3_windows_x86_64.exe  --config 'C:\Pro\Projets\Heliothis Acetate production\CXE24_docking\Vina\Enzyme_vs_pherobase\Enzyme_vs_pherobase-config.txt'  --receptor 'C:\Pro\Projets\Heliothis Acetate production\CXE24_docking\Autodocktools\HsubCXE24_del28_noSP_ranked0_orient.pdbqt'  --center_x 9  --center_y 0  --center_z 1  --size_x 15  --size_y 20  --size_z 20  --ligand 'C:\Pro\Projets\Heliothis Acetate production\CXE24_docking\Autodocktools\Z7-16Ac.pdbqt'  --out 'C:\Pro\Projets\Heliothis Acetate production\CXE24_docking\Vina\Enzyme_vs_pherobase\output\HsubCXE24_del28_noSP_ranked0_orient_pocket_1_vs_Z7-16Ac.pdbqt'</v>
      </c>
    </row>
    <row r="15" spans="1:1" x14ac:dyDescent="0.3">
      <c r="A15" t="str">
        <f>_xlfn.CONCAT(variables!L10," ",variables!M10," ",variables!N10," ",variables!O10," ",variables!P10," ",variables!Q10," ",variables!R10," ",variables!S10," ",variables!T10," ",variables!U10," ",variables!V10)</f>
        <v>C:\Pro\Programmes\Vina\vina_1.2.3_windows_x86_64.exe  --config 'C:\Pro\Projets\Heliothis Acetate production\CXE24_docking\Vina\Enzyme_vs_pherobase\Enzyme_vs_pherobase-config.txt'  --receptor 'C:\Pro\Projets\Heliothis Acetate production\CXE24_docking\Autodocktools\HsubCXE24_del28_noSP_ranked0_orient.pdbqt'  --center_x 9  --center_y 0  --center_z 1  --size_x 15  --size_y 20  --size_z 20  --ligand 'C:\Pro\Projets\Heliothis Acetate production\CXE24_docking\Autodocktools\Z9-16Ac.pdbqt'  --out 'C:\Pro\Projets\Heliothis Acetate production\CXE24_docking\Vina\Enzyme_vs_pherobase\output\HsubCXE24_del28_noSP_ranked0_orient_pocket_1_vs_Z9-16Ac.pdbqt'</v>
      </c>
    </row>
    <row r="16" spans="1:1" x14ac:dyDescent="0.3">
      <c r="A16" t="str">
        <f>_xlfn.CONCAT(variables!L11," ",variables!M11," ",variables!N11," ",variables!O11," ",variables!P11," ",variables!Q11," ",variables!R11," ",variables!S11," ",variables!T11," ",variables!U11," ",variables!V11)</f>
        <v>C:\Pro\Programmes\Vina\vina_1.2.3_windows_x86_64.exe  --config 'C:\Pro\Projets\Heliothis Acetate production\CXE24_docking\Vina\Enzyme_vs_pherobase\Enzyme_vs_pherobase-config.txt'  --receptor 'C:\Pro\Projets\Heliothis Acetate production\CXE24_docking\Autodocktools\HsubCXE24_del31_noSP_ranked0_orient.pdbqt'  --center_x 9  --center_y 0  --center_z 1  --size_x 15  --size_y 20  --size_z 20  --ligand 'C:\Pro\Projets\Heliothis Acetate production\CXE24_docking\Autodocktools\Z11-16Ac.pdbqt'  --out 'C:\Pro\Projets\Heliothis Acetate production\CXE24_docking\Vina\Enzyme_vs_pherobase\output\HsubCXE24_del31_noSP_ranked0_orient_pocket_1_vs_Z11-16Ac.pdbqt'</v>
      </c>
    </row>
    <row r="17" spans="1:1" x14ac:dyDescent="0.3">
      <c r="A17" t="str">
        <f>_xlfn.CONCAT(variables!L12," ",variables!M12," ",variables!N12," ",variables!O12," ",variables!P12," ",variables!Q12," ",variables!R12," ",variables!S12," ",variables!T12," ",variables!U12," ",variables!V12)</f>
        <v>C:\Pro\Programmes\Vina\vina_1.2.3_windows_x86_64.exe  --config 'C:\Pro\Projets\Heliothis Acetate production\CXE24_docking\Vina\Enzyme_vs_pherobase\Enzyme_vs_pherobase-config.txt'  --receptor 'C:\Pro\Projets\Heliothis Acetate production\CXE24_docking\Autodocktools\HsubCXE24_del31_noSP_ranked0_orient.pdbqt'  --center_x 9  --center_y 0  --center_z 1  --size_x 15  --size_y 20  --size_z 20  --ligand 'C:\Pro\Projets\Heliothis Acetate production\CXE24_docking\Autodocktools\Z7-16Ac.pdbqt'  --out 'C:\Pro\Projets\Heliothis Acetate production\CXE24_docking\Vina\Enzyme_vs_pherobase\output\HsubCXE24_del31_noSP_ranked0_orient_pocket_1_vs_Z7-16Ac.pdbqt'</v>
      </c>
    </row>
    <row r="18" spans="1:1" x14ac:dyDescent="0.3">
      <c r="A18" t="str">
        <f>_xlfn.CONCAT(variables!L13," ",variables!M13," ",variables!N13," ",variables!O13," ",variables!P13," ",variables!Q13," ",variables!R13," ",variables!S13," ",variables!T13," ",variables!U13," ",variables!V13)</f>
        <v>C:\Pro\Programmes\Vina\vina_1.2.3_windows_x86_64.exe  --config 'C:\Pro\Projets\Heliothis Acetate production\CXE24_docking\Vina\Enzyme_vs_pherobase\Enzyme_vs_pherobase-config.txt'  --receptor 'C:\Pro\Projets\Heliothis Acetate production\CXE24_docking\Autodocktools\HsubCXE24_del31_noSP_ranked0_orient.pdbqt'  --center_x 9  --center_y 0  --center_z 1  --size_x 15  --size_y 20  --size_z 20  --ligand 'C:\Pro\Projets\Heliothis Acetate production\CXE24_docking\Autodocktools\Z9-16Ac.pdbqt'  --out 'C:\Pro\Projets\Heliothis Acetate production\CXE24_docking\Vina\Enzyme_vs_pherobase\output\HsubCXE24_del31_noSP_ranked0_orient_pocket_1_vs_Z9-16Ac.pdbqt'</v>
      </c>
    </row>
    <row r="19" spans="1:1" x14ac:dyDescent="0.3">
      <c r="A19" t="str">
        <f>_xlfn.CONCAT(variables!L14," ",variables!M14," ",variables!N14," ",variables!O14," ",variables!P14," ",variables!Q14," ",variables!R14," ",variables!S14," ",variables!T14," ",variables!U14," ",variables!V14)</f>
        <v>C:\Pro\Programmes\Vina\vina_1.2.3_windows_x86_64.exe  --config 'C:\Pro\Projets\Heliothis Acetate production\CXE24_docking\Vina\Enzyme_vs_pherobase\Enzyme_vs_pherobase-config.txt'  --receptor 'C:\Pro\Projets\Heliothis Acetate production\CXE24_docking\Autodocktools\HsubCXE24_HsubTED_trunc_noSP_ranked0_orient.pdbqt'  --center_x 9  --center_y 0  --center_z 1  --size_x 15  --size_y 20  --size_z 20  --ligand 'C:\Pro\Projets\Heliothis Acetate production\CXE24_docking\Autodocktools\Z11-16Ac.pdbqt'  --out 'C:\Pro\Projets\Heliothis Acetate production\CXE24_docking\Vina\Enzyme_vs_pherobase\output\HsubCXE24_HsubTED_trunc_noSP_ranked0_orient_pocket_1_vs_Z11-16Ac.pdbqt'</v>
      </c>
    </row>
    <row r="20" spans="1:1" x14ac:dyDescent="0.3">
      <c r="A20" t="str">
        <f>_xlfn.CONCAT(variables!L15," ",variables!M15," ",variables!N15," ",variables!O15," ",variables!P15," ",variables!Q15," ",variables!R15," ",variables!S15," ",variables!T15," ",variables!U15," ",variables!V15)</f>
        <v>C:\Pro\Programmes\Vina\vina_1.2.3_windows_x86_64.exe  --config 'C:\Pro\Projets\Heliothis Acetate production\CXE24_docking\Vina\Enzyme_vs_pherobase\Enzyme_vs_pherobase-config.txt'  --receptor 'C:\Pro\Projets\Heliothis Acetate production\CXE24_docking\Autodocktools\HsubCXE24_HsubTED_trunc_noSP_ranked0_orient.pdbqt'  --center_x 9  --center_y 0  --center_z 1  --size_x 15  --size_y 20  --size_z 20  --ligand 'C:\Pro\Projets\Heliothis Acetate production\CXE24_docking\Autodocktools\Z7-16Ac.pdbqt'  --out 'C:\Pro\Projets\Heliothis Acetate production\CXE24_docking\Vina\Enzyme_vs_pherobase\output\HsubCXE24_HsubTED_trunc_noSP_ranked0_orient_pocket_1_vs_Z7-16Ac.pdbqt'</v>
      </c>
    </row>
    <row r="21" spans="1:1" x14ac:dyDescent="0.3">
      <c r="A21" t="str">
        <f>_xlfn.CONCAT(variables!L16," ",variables!M16," ",variables!N16," ",variables!O16," ",variables!P16," ",variables!Q16," ",variables!R16," ",variables!S16," ",variables!T16," ",variables!U16," ",variables!V16)</f>
        <v>C:\Pro\Programmes\Vina\vina_1.2.3_windows_x86_64.exe  --config 'C:\Pro\Projets\Heliothis Acetate production\CXE24_docking\Vina\Enzyme_vs_pherobase\Enzyme_vs_pherobase-config.txt'  --receptor 'C:\Pro\Projets\Heliothis Acetate production\CXE24_docking\Autodocktools\HsubCXE24_HsubTED_trunc_noSP_ranked0_orient.pdbqt'  --center_x 9  --center_y 0  --center_z 1  --size_x 15  --size_y 20  --size_z 20  --ligand 'C:\Pro\Projets\Heliothis Acetate production\CXE24_docking\Autodocktools\Z9-16Ac.pdbqt'  --out 'C:\Pro\Projets\Heliothis Acetate production\CXE24_docking\Vina\Enzyme_vs_pherobase\output\HsubCXE24_HsubTED_trunc_noSP_ranked0_orient_pocket_1_vs_Z9-16Ac.pdbqt'</v>
      </c>
    </row>
    <row r="22" spans="1:1" x14ac:dyDescent="0.3">
      <c r="A22" t="e">
        <f>_xlfn.CONCAT(variables!#REF!," ",variables!#REF!," ",variables!#REF!," ",variables!#REF!," ",variables!#REF!," ",variables!#REF!," ",variables!#REF!," ",variables!#REF!," ",variables!#REF!," ",variables!#REF!," ",variables!#REF!)</f>
        <v>#REF!</v>
      </c>
    </row>
    <row r="23" spans="1:1" x14ac:dyDescent="0.3">
      <c r="A23" t="e">
        <f>_xlfn.CONCAT(variables!#REF!," ",variables!#REF!," ",variables!#REF!," ",variables!#REF!," ",variables!#REF!," ",variables!#REF!," ",variables!#REF!," ",variables!#REF!," ",variables!#REF!," ",variables!#REF!," ",variables!#REF!)</f>
        <v>#REF!</v>
      </c>
    </row>
    <row r="24" spans="1:1" x14ac:dyDescent="0.3">
      <c r="A24" t="e">
        <f>_xlfn.CONCAT(variables!#REF!," ",variables!#REF!," ",variables!#REF!," ",variables!#REF!," ",variables!#REF!," ",variables!#REF!," ",variables!#REF!," ",variables!#REF!," ",variables!#REF!," ",variables!#REF!," ",variables!#REF!)</f>
        <v>#REF!</v>
      </c>
    </row>
    <row r="25" spans="1:1" x14ac:dyDescent="0.3">
      <c r="A25" t="str">
        <f>_xlfn.CONCAT(variables!L17," ",variables!M17," ",variables!N17," ",variables!O17," ",variables!P17," ",variables!Q17," ",variables!R17," ",variables!S17," ",variables!T17," ",variables!U17," ",variables!V17)</f>
        <v xml:space="preserve">          </v>
      </c>
    </row>
    <row r="26" spans="1:1" x14ac:dyDescent="0.3">
      <c r="A26" t="str">
        <f>_xlfn.CONCAT(variables!L18," ",variables!M18," ",variables!N18," ",variables!O18," ",variables!P18," ",variables!Q18," ",variables!R18," ",variables!S18," ",variables!T18," ",variables!U18," ",variables!V18)</f>
        <v xml:space="preserve">          </v>
      </c>
    </row>
    <row r="27" spans="1:1" x14ac:dyDescent="0.3">
      <c r="A27" t="str">
        <f>_xlfn.CONCAT(variables!L19," ",variables!M19," ",variables!N19," ",variables!O19," ",variables!P19," ",variables!Q19," ",variables!R19," ",variables!S19," ",variables!T19," ",variables!U19," ",variables!V19)</f>
        <v xml:space="preserve">          </v>
      </c>
    </row>
    <row r="28" spans="1:1" x14ac:dyDescent="0.3">
      <c r="A28" t="str">
        <f>_xlfn.CONCAT(variables!L20," ",variables!M20," ",variables!N20," ",variables!O20," ",variables!P20," ",variables!Q20," ",variables!R20," ",variables!S20," ",variables!T20," ",variables!U20," ",variables!V20)</f>
        <v xml:space="preserve">          </v>
      </c>
    </row>
    <row r="29" spans="1:1" x14ac:dyDescent="0.3">
      <c r="A29" t="str">
        <f>_xlfn.CONCAT(variables!L21," ",variables!M21," ",variables!N21," ",variables!O21," ",variables!P21," ",variables!Q21," ",variables!R21," ",variables!S21," ",variables!T21," ",variables!U21," ",variables!V21)</f>
        <v xml:space="preserve">          </v>
      </c>
    </row>
    <row r="30" spans="1:1" x14ac:dyDescent="0.3">
      <c r="A30" t="str">
        <f>_xlfn.CONCAT(variables!L22," ",variables!M22," ",variables!N22," ",variables!O22," ",variables!P22," ",variables!Q22," ",variables!R22," ",variables!S22," ",variables!T22," ",variables!U22," ",variables!V22)</f>
        <v xml:space="preserve">          </v>
      </c>
    </row>
    <row r="31" spans="1:1" x14ac:dyDescent="0.3">
      <c r="A31" t="str">
        <f>_xlfn.CONCAT(variables!L23," ",variables!M23," ",variables!N23," ",variables!O23," ",variables!P23," ",variables!Q23," ",variables!R23," ",variables!S23," ",variables!T23," ",variables!U23," ",variables!V23)</f>
        <v xml:space="preserve">          </v>
      </c>
    </row>
    <row r="32" spans="1:1" x14ac:dyDescent="0.3">
      <c r="A32" t="str">
        <f>_xlfn.CONCAT(variables!L24," ",variables!M24," ",variables!N24," ",variables!O24," ",variables!P24," ",variables!Q24," ",variables!R24," ",variables!S24," ",variables!T24," ",variables!U24," ",variables!V24)</f>
        <v xml:space="preserve">          </v>
      </c>
    </row>
    <row r="33" spans="1:1" x14ac:dyDescent="0.3">
      <c r="A33" t="str">
        <f>_xlfn.CONCAT(variables!L25," ",variables!M25," ",variables!N25," ",variables!O25," ",variables!P25," ",variables!Q25," ",variables!R25," ",variables!S25," ",variables!T25," ",variables!U25," ",variables!V25)</f>
        <v xml:space="preserve">          </v>
      </c>
    </row>
    <row r="34" spans="1:1" x14ac:dyDescent="0.3">
      <c r="A34" t="str">
        <f>_xlfn.CONCAT(variables!L26," ",variables!M26," ",variables!N26," ",variables!O26," ",variables!P26," ",variables!Q26," ",variables!R26," ",variables!S26," ",variables!T26," ",variables!U26," ",variables!V26)</f>
        <v xml:space="preserve">          </v>
      </c>
    </row>
    <row r="35" spans="1:1" x14ac:dyDescent="0.3">
      <c r="A35" t="str">
        <f>_xlfn.CONCAT(variables!L27," ",variables!M27," ",variables!N27," ",variables!O27," ",variables!P27," ",variables!Q27," ",variables!R27," ",variables!S27," ",variables!T27," ",variables!U27," ",variables!V27)</f>
        <v xml:space="preserve">          </v>
      </c>
    </row>
    <row r="36" spans="1:1" x14ac:dyDescent="0.3">
      <c r="A36" t="str">
        <f>_xlfn.CONCAT(variables!L28," ",variables!M28," ",variables!N28," ",variables!O28," ",variables!P28," ",variables!Q28," ",variables!R28," ",variables!S28," ",variables!T28," ",variables!U28," ",variables!V28)</f>
        <v xml:space="preserve">          </v>
      </c>
    </row>
    <row r="37" spans="1:1" x14ac:dyDescent="0.3">
      <c r="A37" t="str">
        <f>_xlfn.CONCAT(variables!L29," ",variables!M29," ",variables!N29," ",variables!O29," ",variables!P29," ",variables!Q29," ",variables!R29," ",variables!S29," ",variables!T29," ",variables!U29," ",variables!V29)</f>
        <v xml:space="preserve">          </v>
      </c>
    </row>
    <row r="38" spans="1:1" x14ac:dyDescent="0.3">
      <c r="A38" t="str">
        <f>_xlfn.CONCAT(variables!L30," ",variables!M30," ",variables!N30," ",variables!O30," ",variables!P30," ",variables!Q30," ",variables!R30," ",variables!S30," ",variables!T30," ",variables!U30," ",variables!V30)</f>
        <v xml:space="preserve">          </v>
      </c>
    </row>
    <row r="39" spans="1:1" x14ac:dyDescent="0.3">
      <c r="A39" t="str">
        <f>_xlfn.CONCAT(variables!L31," ",variables!M31," ",variables!N31," ",variables!O31," ",variables!P31," ",variables!Q31," ",variables!R31," ",variables!S31," ",variables!T31," ",variables!U31," ",variables!V31)</f>
        <v xml:space="preserve">          </v>
      </c>
    </row>
    <row r="40" spans="1:1" x14ac:dyDescent="0.3">
      <c r="A40" t="str">
        <f>_xlfn.CONCAT(variables!L32," ",variables!M32," ",variables!N32," ",variables!O32," ",variables!P32," ",variables!Q32," ",variables!R32," ",variables!S32," ",variables!T32," ",variables!U32," ",variables!V32)</f>
        <v xml:space="preserve">          </v>
      </c>
    </row>
    <row r="41" spans="1:1" x14ac:dyDescent="0.3">
      <c r="A41" t="str">
        <f>_xlfn.CONCAT(variables!L33," ",variables!M33," ",variables!N33," ",variables!O33," ",variables!P33," ",variables!Q33," ",variables!R33," ",variables!S33," ",variables!T33," ",variables!U33," ",variables!V33)</f>
        <v xml:space="preserve">          </v>
      </c>
    </row>
    <row r="42" spans="1:1" x14ac:dyDescent="0.3">
      <c r="A42" t="str">
        <f>_xlfn.CONCAT(variables!L34," ",variables!M34," ",variables!N34," ",variables!O34," ",variables!P34," ",variables!Q34," ",variables!R34," ",variables!S34," ",variables!T34," ",variables!U34," ",variables!V34)</f>
        <v xml:space="preserve">          </v>
      </c>
    </row>
    <row r="43" spans="1:1" x14ac:dyDescent="0.3">
      <c r="A43" t="str">
        <f>_xlfn.CONCAT(variables!L35," ",variables!M35," ",variables!N35," ",variables!O35," ",variables!P35," ",variables!Q35," ",variables!R35," ",variables!S35," ",variables!T35," ",variables!U35," ",variables!V35)</f>
        <v xml:space="preserve">          </v>
      </c>
    </row>
    <row r="44" spans="1:1" x14ac:dyDescent="0.3">
      <c r="A44" t="str">
        <f>_xlfn.CONCAT(variables!L36," ",variables!M36," ",variables!N36," ",variables!O36," ",variables!P36," ",variables!Q36," ",variables!R36," ",variables!S36," ",variables!T36," ",variables!U36," ",variables!V36)</f>
        <v xml:space="preserve">          </v>
      </c>
    </row>
    <row r="45" spans="1:1" x14ac:dyDescent="0.3">
      <c r="A45" t="str">
        <f>_xlfn.CONCAT(variables!L37," ",variables!M37," ",variables!N37," ",variables!O37," ",variables!P37," ",variables!Q37," ",variables!R37," ",variables!S37," ",variables!T37," ",variables!U37," ",variables!V37)</f>
        <v xml:space="preserve">          </v>
      </c>
    </row>
    <row r="46" spans="1:1" x14ac:dyDescent="0.3">
      <c r="A46" t="str">
        <f>_xlfn.CONCAT(variables!L38," ",variables!M38," ",variables!N38," ",variables!O38," ",variables!P38," ",variables!Q38," ",variables!R38," ",variables!S38," ",variables!T38," ",variables!U38," ",variables!V38)</f>
        <v xml:space="preserve">          </v>
      </c>
    </row>
    <row r="47" spans="1:1" x14ac:dyDescent="0.3">
      <c r="A47" t="str">
        <f>_xlfn.CONCAT(variables!L39," ",variables!M39," ",variables!N39," ",variables!O39," ",variables!P39," ",variables!Q39," ",variables!R39," ",variables!S39," ",variables!T39," ",variables!U39," ",variables!V39)</f>
        <v xml:space="preserve">          </v>
      </c>
    </row>
    <row r="48" spans="1:1" x14ac:dyDescent="0.3">
      <c r="A48" t="str">
        <f>_xlfn.CONCAT(variables!L40," ",variables!M40," ",variables!N40," ",variables!O40," ",variables!P40," ",variables!Q40," ",variables!R40," ",variables!S40," ",variables!T40," ",variables!U40," ",variables!V40)</f>
        <v xml:space="preserve">       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variables</vt:lpstr>
      <vt:lpstr>backup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Fouchier</dc:creator>
  <cp:lastModifiedBy>Arthur de Fouchier</cp:lastModifiedBy>
  <dcterms:created xsi:type="dcterms:W3CDTF">2022-08-01T09:20:22Z</dcterms:created>
  <dcterms:modified xsi:type="dcterms:W3CDTF">2025-07-11T08:33:21Z</dcterms:modified>
</cp:coreProperties>
</file>