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ink/ink1.xml" ContentType="application/inkml+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tables/table1.xml" ContentType="application/vnd.openxmlformats-officedocument.spreadsheetml.table+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hidePivotFieldList="1" defaultThemeVersion="166925"/>
  <mc:AlternateContent xmlns:mc="http://schemas.openxmlformats.org/markup-compatibility/2006">
    <mc:Choice Requires="x15">
      <x15ac:absPath xmlns:x15ac="http://schemas.microsoft.com/office/spreadsheetml/2010/11/ac" url="C:\Users\msunmola\Desktop\ADEHUMBLE\Ade\Office stuffs\Reports\"/>
    </mc:Choice>
  </mc:AlternateContent>
  <xr:revisionPtr revIDLastSave="0" documentId="13_ncr:1_{8A22F68A-5997-4564-912A-703BC2719560}" xr6:coauthVersionLast="36" xr6:coauthVersionMax="36" xr10:uidLastSave="{00000000-0000-0000-0000-000000000000}"/>
  <bookViews>
    <workbookView xWindow="0" yWindow="0" windowWidth="20490" windowHeight="7590" tabRatio="738" firstSheet="3" activeTab="4" xr2:uid="{BB5FDCEB-D38C-4032-AF0D-1C6221328144}"/>
  </bookViews>
  <sheets>
    <sheet name="DOCUMENT CONTROL" sheetId="43" state="hidden" r:id="rId1"/>
    <sheet name="USER GUIDE" sheetId="44" state="hidden" r:id="rId2"/>
    <sheet name="SAFETY ACTIVITY PLAN" sheetId="45" state="hidden" r:id="rId3"/>
    <sheet name="Dashboard" sheetId="65" r:id="rId4"/>
    <sheet name="PivotSummary" sheetId="62" r:id="rId5"/>
    <sheet name="Data" sheetId="57" r:id="rId6"/>
    <sheet name="YAMAHA QLTY KPI" sheetId="32" state="hidden" r:id="rId7"/>
    <sheet name="AUTOFAST QLTY KPI" sheetId="33" state="hidden" r:id="rId8"/>
    <sheet name="WINPART QLTY KPI" sheetId="60" state="hidden" r:id="rId9"/>
    <sheet name="SUZUKI QLTY KPI" sheetId="37" state="hidden" r:id="rId10"/>
    <sheet name="TOYOTA QLTY KPI" sheetId="31" state="hidden" r:id="rId11"/>
    <sheet name="ABUJA QLTY KPI" sheetId="35" state="hidden" r:id="rId12"/>
    <sheet name="PHC QLTY KPI" sheetId="36" state="hidden" r:id="rId13"/>
    <sheet name="OTIS QLTY KPI" sheetId="34" state="hidden" r:id="rId14"/>
    <sheet name="MASSILIA QLTY KPI" sheetId="30" state="hidden" r:id="rId15"/>
    <sheet name="HEADOFFICE QLTY KPI" sheetId="61" state="hidden" r:id="rId16"/>
    <sheet name="EQUIPMENT QLTY KPI" sheetId="29" state="hidden" r:id="rId17"/>
  </sheets>
  <definedNames>
    <definedName name="Slicer_BusinessUnits">#N/A</definedName>
    <definedName name="Slicer_Dates">#N/A</definedName>
  </definedNames>
  <calcPr calcId="191029"/>
  <pivotCaches>
    <pivotCache cacheId="0" r:id="rId18"/>
  </pivotCaches>
  <extLs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134" i="57" l="1"/>
  <c r="E134" i="57"/>
  <c r="F134" i="57"/>
  <c r="G134" i="57"/>
  <c r="H134" i="57"/>
  <c r="C134" i="57"/>
  <c r="S134" i="57"/>
  <c r="P134" i="57"/>
  <c r="O134" i="57"/>
  <c r="N134" i="57"/>
  <c r="M134" i="57"/>
  <c r="L134" i="57"/>
  <c r="K134" i="57"/>
  <c r="J134" i="57"/>
  <c r="I134" i="57"/>
  <c r="R134" i="57"/>
  <c r="B134" i="57"/>
  <c r="AH134" i="57" l="1"/>
  <c r="AG134" i="57"/>
  <c r="AD134" i="57"/>
  <c r="R2" i="57"/>
  <c r="R3" i="57"/>
  <c r="R4" i="57"/>
  <c r="R5" i="57"/>
  <c r="R6" i="57"/>
  <c r="R7" i="57"/>
  <c r="R8" i="57"/>
  <c r="R9" i="57"/>
  <c r="R10" i="57"/>
  <c r="R11" i="57"/>
  <c r="R12" i="57"/>
  <c r="R13" i="57"/>
  <c r="R14" i="57"/>
  <c r="R15" i="57"/>
  <c r="R16" i="57"/>
  <c r="R17" i="57"/>
  <c r="R18" i="57"/>
  <c r="R19" i="57"/>
  <c r="R20" i="57"/>
  <c r="R21" i="57"/>
  <c r="R22" i="57"/>
  <c r="R23" i="57"/>
  <c r="R24" i="57"/>
  <c r="R25" i="57"/>
  <c r="R26" i="57"/>
  <c r="R27" i="57"/>
  <c r="R28" i="57"/>
  <c r="R29" i="57"/>
  <c r="R30" i="57"/>
  <c r="R31" i="57"/>
  <c r="R32" i="57"/>
  <c r="R33" i="57"/>
  <c r="R34" i="57"/>
  <c r="R35" i="57"/>
  <c r="R36" i="57"/>
  <c r="R37" i="57"/>
  <c r="R38" i="57"/>
  <c r="R39" i="57"/>
  <c r="R40" i="57"/>
  <c r="R41" i="57"/>
  <c r="R42" i="57"/>
  <c r="R43" i="57"/>
  <c r="R44" i="57"/>
  <c r="R45" i="57"/>
  <c r="R46" i="57"/>
  <c r="R47" i="57"/>
  <c r="R48" i="57"/>
  <c r="R49" i="57"/>
  <c r="R50" i="57"/>
  <c r="R51" i="57"/>
  <c r="R52" i="57"/>
  <c r="R53" i="57"/>
  <c r="R54" i="57"/>
  <c r="R55" i="57"/>
  <c r="R56" i="57"/>
  <c r="AJ34" i="57" l="1"/>
  <c r="AK34" i="57"/>
  <c r="AL34" i="57"/>
  <c r="AM34" i="57"/>
  <c r="AN34" i="57"/>
  <c r="AO34" i="57"/>
  <c r="AP34" i="57"/>
  <c r="AJ45" i="57"/>
  <c r="AK45" i="57"/>
  <c r="AL45" i="57"/>
  <c r="AM45" i="57"/>
  <c r="AN45" i="57"/>
  <c r="AO45" i="57"/>
  <c r="AP45" i="57"/>
  <c r="AJ56" i="57"/>
  <c r="AK56" i="57"/>
  <c r="AL56" i="57"/>
  <c r="AM56" i="57"/>
  <c r="AN56" i="57"/>
  <c r="AO56" i="57"/>
  <c r="AP56" i="57"/>
  <c r="AJ67" i="57"/>
  <c r="AK67" i="57"/>
  <c r="AL67" i="57"/>
  <c r="AM67" i="57"/>
  <c r="AN67" i="57"/>
  <c r="AO67" i="57"/>
  <c r="AP67" i="57"/>
  <c r="AJ78" i="57"/>
  <c r="AK78" i="57"/>
  <c r="AL78" i="57"/>
  <c r="AM78" i="57"/>
  <c r="AN78" i="57"/>
  <c r="AO78" i="57"/>
  <c r="AP78" i="57"/>
  <c r="AJ89" i="57"/>
  <c r="AK89" i="57"/>
  <c r="AL89" i="57"/>
  <c r="AM89" i="57"/>
  <c r="AN89" i="57"/>
  <c r="AO89" i="57"/>
  <c r="AP89" i="57"/>
  <c r="AJ100" i="57"/>
  <c r="AK100" i="57"/>
  <c r="AL100" i="57"/>
  <c r="AM100" i="57"/>
  <c r="AN100" i="57"/>
  <c r="AO100" i="57"/>
  <c r="AP100" i="57"/>
  <c r="AJ111" i="57"/>
  <c r="AK111" i="57"/>
  <c r="AL111" i="57"/>
  <c r="AM111" i="57"/>
  <c r="AN111" i="57"/>
  <c r="AO111" i="57"/>
  <c r="AP111" i="57"/>
  <c r="AJ122" i="57"/>
  <c r="AK122" i="57"/>
  <c r="AL122" i="57"/>
  <c r="AM122" i="57"/>
  <c r="AN122" i="57"/>
  <c r="AO122" i="57"/>
  <c r="AP122" i="57"/>
  <c r="AP133" i="57"/>
  <c r="AJ133" i="57"/>
  <c r="AK133" i="57"/>
  <c r="AL133" i="57"/>
  <c r="AM133" i="57"/>
  <c r="AN133" i="57"/>
  <c r="AO133" i="57"/>
  <c r="AI133" i="57"/>
  <c r="AI122" i="57"/>
  <c r="AI111" i="57"/>
  <c r="AI100" i="57"/>
  <c r="AI89" i="57"/>
  <c r="AI78" i="57"/>
  <c r="AI67" i="57"/>
  <c r="AI56" i="57"/>
  <c r="AI45" i="57"/>
  <c r="AI34" i="57"/>
  <c r="K120" i="61"/>
  <c r="J120" i="61"/>
  <c r="I120" i="61"/>
  <c r="H120" i="61"/>
  <c r="G120" i="61"/>
  <c r="F120" i="61"/>
  <c r="E120" i="61"/>
  <c r="L119" i="61"/>
  <c r="L118" i="61"/>
  <c r="L117" i="61"/>
  <c r="L116" i="61"/>
  <c r="L115" i="61"/>
  <c r="L114" i="61"/>
  <c r="L113" i="61"/>
  <c r="L112" i="61"/>
  <c r="L111" i="61"/>
  <c r="L110" i="61"/>
  <c r="L120" i="61" s="1"/>
  <c r="K105" i="61"/>
  <c r="J105" i="61"/>
  <c r="I105" i="61"/>
  <c r="H105" i="61"/>
  <c r="G105" i="61"/>
  <c r="F105" i="61"/>
  <c r="E105" i="61"/>
  <c r="L104" i="61"/>
  <c r="L103" i="61"/>
  <c r="L102" i="61"/>
  <c r="L101" i="61"/>
  <c r="L100" i="61"/>
  <c r="L99" i="61"/>
  <c r="L98" i="61"/>
  <c r="L97" i="61"/>
  <c r="L96" i="61"/>
  <c r="L95" i="61"/>
  <c r="L105" i="61" s="1"/>
  <c r="K90" i="61"/>
  <c r="J90" i="61"/>
  <c r="I90" i="61"/>
  <c r="H90" i="61"/>
  <c r="G90" i="61"/>
  <c r="F90" i="61"/>
  <c r="E90" i="61"/>
  <c r="L89" i="61"/>
  <c r="L88" i="61"/>
  <c r="L87" i="61"/>
  <c r="L86" i="61"/>
  <c r="L85" i="61"/>
  <c r="L84" i="61"/>
  <c r="L83" i="61"/>
  <c r="L82" i="61"/>
  <c r="L81" i="61"/>
  <c r="L80" i="61"/>
  <c r="L79" i="61"/>
  <c r="L90" i="61" s="1"/>
  <c r="L74" i="61"/>
  <c r="K74" i="61"/>
  <c r="J74" i="61"/>
  <c r="I74" i="61"/>
  <c r="H74" i="61"/>
  <c r="G74" i="61"/>
  <c r="F74" i="61"/>
  <c r="E74" i="61"/>
  <c r="L73" i="61"/>
  <c r="L72" i="61"/>
  <c r="L71" i="61"/>
  <c r="L70" i="61"/>
  <c r="L69" i="61"/>
  <c r="L68" i="61"/>
  <c r="L67" i="61"/>
  <c r="L66" i="61"/>
  <c r="L65" i="61"/>
  <c r="L64" i="61"/>
  <c r="K59" i="61"/>
  <c r="J59" i="61"/>
  <c r="I59" i="61"/>
  <c r="H59" i="61"/>
  <c r="G59" i="61"/>
  <c r="F59" i="61"/>
  <c r="E59" i="61"/>
  <c r="L58" i="61"/>
  <c r="L57" i="61"/>
  <c r="L56" i="61"/>
  <c r="L55" i="61"/>
  <c r="L54" i="61"/>
  <c r="L53" i="61"/>
  <c r="L52" i="61"/>
  <c r="L51" i="61"/>
  <c r="L50" i="61"/>
  <c r="L59" i="61" s="1"/>
  <c r="K45" i="61"/>
  <c r="J45" i="61"/>
  <c r="I45" i="61"/>
  <c r="H45" i="61"/>
  <c r="G45" i="61"/>
  <c r="F45" i="61"/>
  <c r="E45" i="61"/>
  <c r="L44" i="61"/>
  <c r="L43" i="61"/>
  <c r="L42" i="61"/>
  <c r="L41" i="61"/>
  <c r="L40" i="61"/>
  <c r="L39" i="61"/>
  <c r="L38" i="61"/>
  <c r="L37" i="61"/>
  <c r="L36" i="61"/>
  <c r="L35" i="61"/>
  <c r="L45" i="61" s="1"/>
  <c r="K30" i="61"/>
  <c r="J30" i="61"/>
  <c r="I30" i="61"/>
  <c r="H30" i="61"/>
  <c r="G30" i="61"/>
  <c r="F30" i="61"/>
  <c r="E30" i="61"/>
  <c r="L29" i="61"/>
  <c r="L28" i="61"/>
  <c r="L27" i="61"/>
  <c r="L26" i="61"/>
  <c r="L25" i="61"/>
  <c r="L24" i="61"/>
  <c r="L23" i="61"/>
  <c r="L22" i="61"/>
  <c r="L21" i="61"/>
  <c r="L30" i="61" s="1"/>
  <c r="K16" i="61"/>
  <c r="J16" i="61"/>
  <c r="I16" i="61"/>
  <c r="H16" i="61"/>
  <c r="G16" i="61"/>
  <c r="F16" i="61"/>
  <c r="E16" i="61"/>
  <c r="L15" i="61"/>
  <c r="L16" i="61" s="1"/>
  <c r="K10" i="61"/>
  <c r="J10" i="61"/>
  <c r="I10" i="61"/>
  <c r="H10" i="61"/>
  <c r="G10" i="61"/>
  <c r="F10" i="61"/>
  <c r="E10" i="61"/>
  <c r="L9" i="61"/>
  <c r="L10" i="61" s="1"/>
  <c r="L4" i="61"/>
  <c r="K4" i="61"/>
  <c r="J4" i="61"/>
  <c r="I4" i="61"/>
  <c r="H4" i="61"/>
  <c r="G4" i="61"/>
  <c r="F4" i="61"/>
  <c r="E4" i="61"/>
  <c r="L3" i="61"/>
  <c r="AJ24" i="57"/>
  <c r="AK24" i="57"/>
  <c r="AL24" i="57"/>
  <c r="AM24" i="57"/>
  <c r="AN24" i="57"/>
  <c r="AO24" i="57"/>
  <c r="AP24" i="57"/>
  <c r="AJ35" i="57"/>
  <c r="AK35" i="57"/>
  <c r="AL35" i="57"/>
  <c r="AM35" i="57"/>
  <c r="AN35" i="57"/>
  <c r="AO35" i="57"/>
  <c r="AP35" i="57"/>
  <c r="AJ46" i="57"/>
  <c r="AK46" i="57"/>
  <c r="AL46" i="57"/>
  <c r="AM46" i="57"/>
  <c r="AN46" i="57"/>
  <c r="AO46" i="57"/>
  <c r="AP46" i="57"/>
  <c r="AJ57" i="57"/>
  <c r="AK57" i="57"/>
  <c r="AL57" i="57"/>
  <c r="AM57" i="57"/>
  <c r="AN57" i="57"/>
  <c r="AO57" i="57"/>
  <c r="AP57" i="57"/>
  <c r="AJ68" i="57"/>
  <c r="AK68" i="57"/>
  <c r="AL68" i="57"/>
  <c r="AM68" i="57"/>
  <c r="AN68" i="57"/>
  <c r="AO68" i="57"/>
  <c r="AP68" i="57"/>
  <c r="AJ79" i="57"/>
  <c r="AK79" i="57"/>
  <c r="AL79" i="57"/>
  <c r="AM79" i="57"/>
  <c r="AN79" i="57"/>
  <c r="AO79" i="57"/>
  <c r="AP79" i="57"/>
  <c r="AJ101" i="57"/>
  <c r="AK101" i="57"/>
  <c r="AL101" i="57"/>
  <c r="AM101" i="57"/>
  <c r="AN101" i="57"/>
  <c r="AO101" i="57"/>
  <c r="AP101" i="57"/>
  <c r="AJ90" i="57"/>
  <c r="AK90" i="57"/>
  <c r="AL90" i="57"/>
  <c r="AM90" i="57"/>
  <c r="AN90" i="57"/>
  <c r="AO90" i="57"/>
  <c r="AP90" i="57"/>
  <c r="AJ112" i="57"/>
  <c r="AK112" i="57"/>
  <c r="AL112" i="57"/>
  <c r="AM112" i="57"/>
  <c r="AN112" i="57"/>
  <c r="AO112" i="57"/>
  <c r="AP112" i="57"/>
  <c r="AJ123" i="57"/>
  <c r="AK123" i="57"/>
  <c r="AL123" i="57"/>
  <c r="AM123" i="57"/>
  <c r="AN123" i="57"/>
  <c r="AO123" i="57"/>
  <c r="AP123" i="57"/>
  <c r="AI123" i="57"/>
  <c r="AI112" i="57"/>
  <c r="AI101" i="57"/>
  <c r="AI90" i="57"/>
  <c r="AI79" i="57"/>
  <c r="AI68" i="57"/>
  <c r="AI57" i="57"/>
  <c r="AI46" i="57"/>
  <c r="AI35" i="57"/>
  <c r="AI24" i="57"/>
  <c r="AJ33" i="57"/>
  <c r="AK33" i="57"/>
  <c r="AL33" i="57"/>
  <c r="AM33" i="57"/>
  <c r="AN33" i="57"/>
  <c r="AO33" i="57"/>
  <c r="AP33" i="57"/>
  <c r="AJ44" i="57"/>
  <c r="AK44" i="57"/>
  <c r="AL44" i="57"/>
  <c r="AM44" i="57"/>
  <c r="AN44" i="57"/>
  <c r="AO44" i="57"/>
  <c r="AJ55" i="57"/>
  <c r="AK55" i="57"/>
  <c r="AL55" i="57"/>
  <c r="AM55" i="57"/>
  <c r="AN55" i="57"/>
  <c r="AO55" i="57"/>
  <c r="AP55" i="57"/>
  <c r="AJ66" i="57"/>
  <c r="AK66" i="57"/>
  <c r="AL66" i="57"/>
  <c r="AM66" i="57"/>
  <c r="AN66" i="57"/>
  <c r="AO66" i="57"/>
  <c r="AP66" i="57"/>
  <c r="AJ77" i="57"/>
  <c r="AK77" i="57"/>
  <c r="AL77" i="57"/>
  <c r="AM77" i="57"/>
  <c r="AN77" i="57"/>
  <c r="AO77" i="57"/>
  <c r="AP77" i="57"/>
  <c r="AJ88" i="57"/>
  <c r="AK88" i="57"/>
  <c r="AL88" i="57"/>
  <c r="AM88" i="57"/>
  <c r="AN88" i="57"/>
  <c r="AO88" i="57"/>
  <c r="AP88" i="57"/>
  <c r="AJ99" i="57"/>
  <c r="AK99" i="57"/>
  <c r="AL99" i="57"/>
  <c r="AM99" i="57"/>
  <c r="AN99" i="57"/>
  <c r="AO99" i="57"/>
  <c r="AP99" i="57"/>
  <c r="AJ110" i="57"/>
  <c r="AK110" i="57"/>
  <c r="AL110" i="57"/>
  <c r="AM110" i="57"/>
  <c r="AN110" i="57"/>
  <c r="AO110" i="57"/>
  <c r="AP110" i="57"/>
  <c r="AJ121" i="57"/>
  <c r="AK121" i="57"/>
  <c r="AL121" i="57"/>
  <c r="AM121" i="57"/>
  <c r="AN121" i="57"/>
  <c r="AO121" i="57"/>
  <c r="AP121" i="57"/>
  <c r="AJ132" i="57"/>
  <c r="AK132" i="57"/>
  <c r="AL132" i="57"/>
  <c r="AM132" i="57"/>
  <c r="AN132" i="57"/>
  <c r="AO132" i="57"/>
  <c r="AP132" i="57"/>
  <c r="AI132" i="57"/>
  <c r="AI121" i="57"/>
  <c r="AI110" i="57"/>
  <c r="AI99" i="57"/>
  <c r="AI88" i="57"/>
  <c r="AI77" i="57"/>
  <c r="AI66" i="57"/>
  <c r="AI55" i="57"/>
  <c r="AI44" i="57"/>
  <c r="AI33" i="57"/>
  <c r="AJ25" i="57"/>
  <c r="AK25" i="57"/>
  <c r="AL25" i="57"/>
  <c r="AM25" i="57"/>
  <c r="AN25" i="57"/>
  <c r="AO25" i="57"/>
  <c r="AP25" i="57"/>
  <c r="AJ36" i="57"/>
  <c r="AK36" i="57"/>
  <c r="AL36" i="57"/>
  <c r="AM36" i="57"/>
  <c r="AN36" i="57"/>
  <c r="AO36" i="57"/>
  <c r="AP36" i="57"/>
  <c r="AJ47" i="57"/>
  <c r="AK47" i="57"/>
  <c r="AL47" i="57"/>
  <c r="AM47" i="57"/>
  <c r="AN47" i="57"/>
  <c r="AO47" i="57"/>
  <c r="AP47" i="57"/>
  <c r="AJ58" i="57"/>
  <c r="AK58" i="57"/>
  <c r="AL58" i="57"/>
  <c r="AM58" i="57"/>
  <c r="AN58" i="57"/>
  <c r="AO58" i="57"/>
  <c r="AP58" i="57"/>
  <c r="AJ69" i="57"/>
  <c r="AK69" i="57"/>
  <c r="AL69" i="57"/>
  <c r="AM69" i="57"/>
  <c r="AN69" i="57"/>
  <c r="AO69" i="57"/>
  <c r="AP69" i="57"/>
  <c r="AJ80" i="57"/>
  <c r="AK80" i="57"/>
  <c r="AL80" i="57"/>
  <c r="AM80" i="57"/>
  <c r="AN80" i="57"/>
  <c r="AO80" i="57"/>
  <c r="AP80" i="57"/>
  <c r="AJ91" i="57"/>
  <c r="AK91" i="57"/>
  <c r="AL91" i="57"/>
  <c r="AM91" i="57"/>
  <c r="AN91" i="57"/>
  <c r="AO91" i="57"/>
  <c r="AP91" i="57"/>
  <c r="AJ102" i="57"/>
  <c r="AK102" i="57"/>
  <c r="AL102" i="57"/>
  <c r="AM102" i="57"/>
  <c r="AN102" i="57"/>
  <c r="AO102" i="57"/>
  <c r="AP102" i="57"/>
  <c r="AJ113" i="57"/>
  <c r="AK113" i="57"/>
  <c r="AL113" i="57"/>
  <c r="AM113" i="57"/>
  <c r="AN113" i="57"/>
  <c r="AO113" i="57"/>
  <c r="AP113" i="57"/>
  <c r="AJ124" i="57"/>
  <c r="AK124" i="57"/>
  <c r="AL124" i="57"/>
  <c r="AM124" i="57"/>
  <c r="AN124" i="57"/>
  <c r="AO124" i="57"/>
  <c r="AP124" i="57"/>
  <c r="AI124" i="57"/>
  <c r="AI113" i="57"/>
  <c r="AI102" i="57"/>
  <c r="AI91" i="57"/>
  <c r="AI80" i="57"/>
  <c r="AI69" i="57"/>
  <c r="AI58" i="57"/>
  <c r="AI47" i="57"/>
  <c r="AI36" i="57"/>
  <c r="AI25" i="57"/>
  <c r="L153" i="29"/>
  <c r="F153" i="29"/>
  <c r="G153" i="29"/>
  <c r="H153" i="29"/>
  <c r="I153" i="29"/>
  <c r="J153" i="29"/>
  <c r="K153" i="29"/>
  <c r="E153" i="29"/>
  <c r="L137" i="29"/>
  <c r="F137" i="29"/>
  <c r="G137" i="29"/>
  <c r="H137" i="29"/>
  <c r="I137" i="29"/>
  <c r="J137" i="29"/>
  <c r="K137" i="29"/>
  <c r="E137" i="29"/>
  <c r="L122" i="29"/>
  <c r="F122" i="29"/>
  <c r="G122" i="29"/>
  <c r="H122" i="29"/>
  <c r="I122" i="29"/>
  <c r="J122" i="29"/>
  <c r="K122" i="29"/>
  <c r="E122" i="29"/>
  <c r="L106" i="29"/>
  <c r="F106" i="29"/>
  <c r="G106" i="29"/>
  <c r="H106" i="29"/>
  <c r="I106" i="29"/>
  <c r="J106" i="29"/>
  <c r="K106" i="29"/>
  <c r="E106" i="29"/>
  <c r="L91" i="29"/>
  <c r="F91" i="29"/>
  <c r="G91" i="29"/>
  <c r="H91" i="29"/>
  <c r="I91" i="29"/>
  <c r="J91" i="29"/>
  <c r="K91" i="29"/>
  <c r="E91" i="29"/>
  <c r="L77" i="29"/>
  <c r="F77" i="29"/>
  <c r="G77" i="29"/>
  <c r="H77" i="29"/>
  <c r="I77" i="29"/>
  <c r="J77" i="29"/>
  <c r="K77" i="29"/>
  <c r="E77" i="29"/>
  <c r="L62" i="29"/>
  <c r="F62" i="29"/>
  <c r="G62" i="29"/>
  <c r="H62" i="29"/>
  <c r="I62" i="29"/>
  <c r="J62" i="29"/>
  <c r="K62" i="29"/>
  <c r="E62" i="29"/>
  <c r="L48" i="29"/>
  <c r="F48" i="29"/>
  <c r="G48" i="29"/>
  <c r="H48" i="29"/>
  <c r="I48" i="29"/>
  <c r="J48" i="29"/>
  <c r="K48" i="29"/>
  <c r="E48" i="29"/>
  <c r="L26" i="29"/>
  <c r="F26" i="29"/>
  <c r="G26" i="29"/>
  <c r="H26" i="29"/>
  <c r="I26" i="29"/>
  <c r="J26" i="29"/>
  <c r="K26" i="29"/>
  <c r="E26" i="29"/>
  <c r="L9" i="29"/>
  <c r="F9" i="29"/>
  <c r="G9" i="29"/>
  <c r="H9" i="29"/>
  <c r="I9" i="29"/>
  <c r="J9" i="29"/>
  <c r="K9" i="29"/>
  <c r="E9" i="29"/>
  <c r="L4" i="30"/>
  <c r="F10" i="30"/>
  <c r="G10" i="30"/>
  <c r="H10" i="30"/>
  <c r="I10" i="30"/>
  <c r="J10" i="30"/>
  <c r="K10" i="30"/>
  <c r="F4" i="30"/>
  <c r="G4" i="30"/>
  <c r="H4" i="30"/>
  <c r="I4" i="30"/>
  <c r="J4" i="30"/>
  <c r="K4" i="30"/>
  <c r="E4" i="30"/>
  <c r="E10" i="30"/>
  <c r="L16" i="30"/>
  <c r="F16" i="30"/>
  <c r="G16" i="30"/>
  <c r="H16" i="30"/>
  <c r="I16" i="30"/>
  <c r="J16" i="30"/>
  <c r="K16" i="30"/>
  <c r="E16" i="30"/>
  <c r="L30" i="30"/>
  <c r="F30" i="30"/>
  <c r="G30" i="30"/>
  <c r="H30" i="30"/>
  <c r="I30" i="30"/>
  <c r="J30" i="30"/>
  <c r="K30" i="30"/>
  <c r="E30" i="30"/>
  <c r="L45" i="30"/>
  <c r="F45" i="30"/>
  <c r="G45" i="30"/>
  <c r="H45" i="30"/>
  <c r="I45" i="30"/>
  <c r="J45" i="30"/>
  <c r="K45" i="30"/>
  <c r="E45" i="30"/>
  <c r="L59" i="30"/>
  <c r="F59" i="30"/>
  <c r="G59" i="30"/>
  <c r="H59" i="30"/>
  <c r="I59" i="30"/>
  <c r="J59" i="30"/>
  <c r="K59" i="30"/>
  <c r="E59" i="30"/>
  <c r="L74" i="30"/>
  <c r="F74" i="30"/>
  <c r="G74" i="30"/>
  <c r="H74" i="30"/>
  <c r="I74" i="30"/>
  <c r="J74" i="30"/>
  <c r="K74" i="30"/>
  <c r="E74" i="30"/>
  <c r="L90" i="30"/>
  <c r="F90" i="30"/>
  <c r="G90" i="30"/>
  <c r="H90" i="30"/>
  <c r="I90" i="30"/>
  <c r="J90" i="30"/>
  <c r="K90" i="30"/>
  <c r="E90" i="30"/>
  <c r="L105" i="30"/>
  <c r="F105" i="30"/>
  <c r="G105" i="30"/>
  <c r="H105" i="30"/>
  <c r="I105" i="30"/>
  <c r="J105" i="30"/>
  <c r="K105" i="30"/>
  <c r="E105" i="30"/>
  <c r="L121" i="30"/>
  <c r="F121" i="30"/>
  <c r="G121" i="30"/>
  <c r="H121" i="30"/>
  <c r="I121" i="30"/>
  <c r="J121" i="30"/>
  <c r="K121" i="30"/>
  <c r="E121" i="30"/>
  <c r="L121" i="34"/>
  <c r="F121" i="34"/>
  <c r="G121" i="34"/>
  <c r="H121" i="34"/>
  <c r="I121" i="34"/>
  <c r="J121" i="34"/>
  <c r="K121" i="34"/>
  <c r="E121" i="34"/>
  <c r="L105" i="34"/>
  <c r="F105" i="34"/>
  <c r="G105" i="34"/>
  <c r="H105" i="34"/>
  <c r="I105" i="34"/>
  <c r="J105" i="34"/>
  <c r="K105" i="34"/>
  <c r="E105" i="34"/>
  <c r="L90" i="34"/>
  <c r="F90" i="34"/>
  <c r="G90" i="34"/>
  <c r="H90" i="34"/>
  <c r="I90" i="34"/>
  <c r="J90" i="34"/>
  <c r="K90" i="34"/>
  <c r="E90" i="34"/>
  <c r="L74" i="34"/>
  <c r="F74" i="34"/>
  <c r="G74" i="34"/>
  <c r="H74" i="34"/>
  <c r="I74" i="34"/>
  <c r="J74" i="34"/>
  <c r="K74" i="34"/>
  <c r="E74" i="34"/>
  <c r="L59" i="34"/>
  <c r="F59" i="34"/>
  <c r="G59" i="34"/>
  <c r="H59" i="34"/>
  <c r="I59" i="34"/>
  <c r="J59" i="34"/>
  <c r="K59" i="34"/>
  <c r="E59" i="34"/>
  <c r="L45" i="34"/>
  <c r="F45" i="34"/>
  <c r="G45" i="34"/>
  <c r="H45" i="34"/>
  <c r="I45" i="34"/>
  <c r="J45" i="34"/>
  <c r="K45" i="34"/>
  <c r="E45" i="34"/>
  <c r="L30" i="34"/>
  <c r="F30" i="34"/>
  <c r="G30" i="34"/>
  <c r="H30" i="34"/>
  <c r="I30" i="34"/>
  <c r="J30" i="34"/>
  <c r="K30" i="34"/>
  <c r="E30" i="34"/>
  <c r="L16" i="34"/>
  <c r="F16" i="34"/>
  <c r="G16" i="34"/>
  <c r="H16" i="34"/>
  <c r="I16" i="34"/>
  <c r="J16" i="34"/>
  <c r="K16" i="34"/>
  <c r="E16" i="34"/>
  <c r="F10" i="34"/>
  <c r="G10" i="34"/>
  <c r="H10" i="34"/>
  <c r="I10" i="34"/>
  <c r="J10" i="34"/>
  <c r="K10" i="34"/>
  <c r="E10" i="34"/>
  <c r="L10" i="34"/>
  <c r="L4" i="34"/>
  <c r="F4" i="34"/>
  <c r="G4" i="34"/>
  <c r="H4" i="34"/>
  <c r="I4" i="34"/>
  <c r="J4" i="34"/>
  <c r="K4" i="34"/>
  <c r="E4" i="34"/>
  <c r="AJ32" i="57"/>
  <c r="AK32" i="57"/>
  <c r="AL32" i="57"/>
  <c r="AM32" i="57"/>
  <c r="AN32" i="57"/>
  <c r="AO32" i="57"/>
  <c r="AP32" i="57"/>
  <c r="AJ43" i="57"/>
  <c r="AK43" i="57"/>
  <c r="AL43" i="57"/>
  <c r="AM43" i="57"/>
  <c r="AN43" i="57"/>
  <c r="AO43" i="57"/>
  <c r="AP43" i="57"/>
  <c r="AJ54" i="57"/>
  <c r="AK54" i="57"/>
  <c r="AL54" i="57"/>
  <c r="AM54" i="57"/>
  <c r="AN54" i="57"/>
  <c r="AO54" i="57"/>
  <c r="AP54" i="57"/>
  <c r="AJ65" i="57"/>
  <c r="AK65" i="57"/>
  <c r="AL65" i="57"/>
  <c r="AM65" i="57"/>
  <c r="AN65" i="57"/>
  <c r="AO65" i="57"/>
  <c r="AP65" i="57"/>
  <c r="AJ76" i="57"/>
  <c r="AK76" i="57"/>
  <c r="AL76" i="57"/>
  <c r="AM76" i="57"/>
  <c r="AN76" i="57"/>
  <c r="AO76" i="57"/>
  <c r="AP76" i="57"/>
  <c r="AJ87" i="57"/>
  <c r="AK87" i="57"/>
  <c r="AL87" i="57"/>
  <c r="AM87" i="57"/>
  <c r="AN87" i="57"/>
  <c r="AO87" i="57"/>
  <c r="AP87" i="57"/>
  <c r="AJ98" i="57"/>
  <c r="AK98" i="57"/>
  <c r="AL98" i="57"/>
  <c r="AM98" i="57"/>
  <c r="AN98" i="57"/>
  <c r="AO98" i="57"/>
  <c r="AP98" i="57"/>
  <c r="AJ109" i="57"/>
  <c r="AK109" i="57"/>
  <c r="AL109" i="57"/>
  <c r="AM109" i="57"/>
  <c r="AN109" i="57"/>
  <c r="AO109" i="57"/>
  <c r="AP109" i="57"/>
  <c r="AJ120" i="57"/>
  <c r="AK120" i="57"/>
  <c r="AL120" i="57"/>
  <c r="AM120" i="57"/>
  <c r="AN120" i="57"/>
  <c r="AO120" i="57"/>
  <c r="AP120" i="57"/>
  <c r="AJ131" i="57"/>
  <c r="AK131" i="57"/>
  <c r="AL131" i="57"/>
  <c r="AM131" i="57"/>
  <c r="AN131" i="57"/>
  <c r="AO131" i="57"/>
  <c r="AP131" i="57"/>
  <c r="AI131" i="57"/>
  <c r="AI120" i="57"/>
  <c r="AI109" i="57"/>
  <c r="AI98" i="57"/>
  <c r="AI87" i="57"/>
  <c r="AI76" i="57"/>
  <c r="AI65" i="57"/>
  <c r="AI54" i="57"/>
  <c r="AI43" i="57"/>
  <c r="AI32" i="57"/>
  <c r="L137" i="36"/>
  <c r="F137" i="36"/>
  <c r="G137" i="36"/>
  <c r="H137" i="36"/>
  <c r="I137" i="36"/>
  <c r="J137" i="36"/>
  <c r="K137" i="36"/>
  <c r="E137" i="36"/>
  <c r="L121" i="36"/>
  <c r="F121" i="36"/>
  <c r="G121" i="36"/>
  <c r="H121" i="36"/>
  <c r="I121" i="36"/>
  <c r="J121" i="36"/>
  <c r="K121" i="36"/>
  <c r="E121" i="36"/>
  <c r="L106" i="36"/>
  <c r="F106" i="36"/>
  <c r="G106" i="36"/>
  <c r="H106" i="36"/>
  <c r="I106" i="36"/>
  <c r="J106" i="36"/>
  <c r="K106" i="36"/>
  <c r="E106" i="36"/>
  <c r="L90" i="36"/>
  <c r="F90" i="36"/>
  <c r="G90" i="36"/>
  <c r="H90" i="36"/>
  <c r="I90" i="36"/>
  <c r="J90" i="36"/>
  <c r="K90" i="36"/>
  <c r="E90" i="36"/>
  <c r="L75" i="36"/>
  <c r="F75" i="36"/>
  <c r="G75" i="36"/>
  <c r="H75" i="36"/>
  <c r="I75" i="36"/>
  <c r="J75" i="36"/>
  <c r="K75" i="36"/>
  <c r="E75" i="36"/>
  <c r="L61" i="36"/>
  <c r="F61" i="36"/>
  <c r="G61" i="36"/>
  <c r="H61" i="36"/>
  <c r="I61" i="36"/>
  <c r="J61" i="36"/>
  <c r="K61" i="36"/>
  <c r="E61" i="36"/>
  <c r="L46" i="36"/>
  <c r="F46" i="36"/>
  <c r="G46" i="36"/>
  <c r="H46" i="36"/>
  <c r="I46" i="36"/>
  <c r="J46" i="36"/>
  <c r="K46" i="36"/>
  <c r="E46" i="36"/>
  <c r="L32" i="36"/>
  <c r="F32" i="36"/>
  <c r="G32" i="36"/>
  <c r="H32" i="36"/>
  <c r="I32" i="36"/>
  <c r="J32" i="36"/>
  <c r="K32" i="36"/>
  <c r="E32" i="36"/>
  <c r="L18" i="36"/>
  <c r="F18" i="36"/>
  <c r="G18" i="36"/>
  <c r="H18" i="36"/>
  <c r="I18" i="36"/>
  <c r="J18" i="36"/>
  <c r="K18" i="36"/>
  <c r="E18" i="36"/>
  <c r="L4" i="36"/>
  <c r="F4" i="36"/>
  <c r="G4" i="36"/>
  <c r="H4" i="36"/>
  <c r="I4" i="36"/>
  <c r="J4" i="36"/>
  <c r="K4" i="36"/>
  <c r="E4" i="36"/>
  <c r="AJ31" i="57"/>
  <c r="AK31" i="57"/>
  <c r="AL31" i="57"/>
  <c r="AM31" i="57"/>
  <c r="AN31" i="57"/>
  <c r="AO31" i="57"/>
  <c r="AP31" i="57"/>
  <c r="AJ42" i="57"/>
  <c r="AK42" i="57"/>
  <c r="AL42" i="57"/>
  <c r="AM42" i="57"/>
  <c r="AN42" i="57"/>
  <c r="AO42" i="57"/>
  <c r="AP42" i="57"/>
  <c r="AJ53" i="57"/>
  <c r="AK53" i="57"/>
  <c r="AL53" i="57"/>
  <c r="AM53" i="57"/>
  <c r="AN53" i="57"/>
  <c r="AO53" i="57"/>
  <c r="AP53" i="57"/>
  <c r="AJ64" i="57"/>
  <c r="AK64" i="57"/>
  <c r="AL64" i="57"/>
  <c r="AM64" i="57"/>
  <c r="AN64" i="57"/>
  <c r="AO64" i="57"/>
  <c r="AP64" i="57"/>
  <c r="AJ75" i="57"/>
  <c r="AK75" i="57"/>
  <c r="AL75" i="57"/>
  <c r="AM75" i="57"/>
  <c r="AN75" i="57"/>
  <c r="AO75" i="57"/>
  <c r="AP75" i="57"/>
  <c r="AJ86" i="57"/>
  <c r="AK86" i="57"/>
  <c r="AL86" i="57"/>
  <c r="AM86" i="57"/>
  <c r="AN86" i="57"/>
  <c r="AO86" i="57"/>
  <c r="AP86" i="57"/>
  <c r="AJ97" i="57"/>
  <c r="AK97" i="57"/>
  <c r="AL97" i="57"/>
  <c r="AM97" i="57"/>
  <c r="AN97" i="57"/>
  <c r="AO97" i="57"/>
  <c r="AP97" i="57"/>
  <c r="AJ107" i="57"/>
  <c r="AK107" i="57"/>
  <c r="AL107" i="57"/>
  <c r="AM107" i="57"/>
  <c r="AN107" i="57"/>
  <c r="AO107" i="57"/>
  <c r="AP107" i="57"/>
  <c r="AJ108" i="57"/>
  <c r="AK108" i="57"/>
  <c r="AL108" i="57"/>
  <c r="AM108" i="57"/>
  <c r="AN108" i="57"/>
  <c r="AO108" i="57"/>
  <c r="AP108" i="57"/>
  <c r="AJ119" i="57"/>
  <c r="AK119" i="57"/>
  <c r="AL119" i="57"/>
  <c r="AM119" i="57"/>
  <c r="AN119" i="57"/>
  <c r="AO119" i="57"/>
  <c r="AP119" i="57"/>
  <c r="AJ130" i="57"/>
  <c r="AK130" i="57"/>
  <c r="AL130" i="57"/>
  <c r="AM130" i="57"/>
  <c r="AN130" i="57"/>
  <c r="AO130" i="57"/>
  <c r="AP130" i="57"/>
  <c r="AI130" i="57"/>
  <c r="AI119" i="57"/>
  <c r="AI108" i="57"/>
  <c r="AI97" i="57"/>
  <c r="AI86" i="57"/>
  <c r="AI75" i="57"/>
  <c r="AI64" i="57"/>
  <c r="AI53" i="57"/>
  <c r="AI42" i="57"/>
  <c r="AI31" i="57"/>
  <c r="L135" i="35"/>
  <c r="F135" i="35"/>
  <c r="G135" i="35"/>
  <c r="H135" i="35"/>
  <c r="I135" i="35"/>
  <c r="J135" i="35"/>
  <c r="K135" i="35"/>
  <c r="E135" i="35"/>
  <c r="L119" i="35"/>
  <c r="F119" i="35"/>
  <c r="G119" i="35"/>
  <c r="H119" i="35"/>
  <c r="I119" i="35"/>
  <c r="J119" i="35"/>
  <c r="K119" i="35"/>
  <c r="E119" i="35"/>
  <c r="L104" i="35"/>
  <c r="F104" i="35"/>
  <c r="G104" i="35"/>
  <c r="H104" i="35"/>
  <c r="I104" i="35"/>
  <c r="J104" i="35"/>
  <c r="K104" i="35"/>
  <c r="E104" i="35"/>
  <c r="L88" i="35"/>
  <c r="F88" i="35"/>
  <c r="G88" i="35"/>
  <c r="H88" i="35"/>
  <c r="I88" i="35"/>
  <c r="J88" i="35"/>
  <c r="K88" i="35"/>
  <c r="E88" i="35"/>
  <c r="L73" i="35"/>
  <c r="F73" i="35"/>
  <c r="G73" i="35"/>
  <c r="H73" i="35"/>
  <c r="I73" i="35"/>
  <c r="J73" i="35"/>
  <c r="K73" i="35"/>
  <c r="E73" i="35"/>
  <c r="L59" i="35"/>
  <c r="F59" i="35"/>
  <c r="G59" i="35"/>
  <c r="H59" i="35"/>
  <c r="I59" i="35"/>
  <c r="J59" i="35"/>
  <c r="K59" i="35"/>
  <c r="E59" i="35"/>
  <c r="L44" i="35"/>
  <c r="F44" i="35"/>
  <c r="G44" i="35"/>
  <c r="H44" i="35"/>
  <c r="I44" i="35"/>
  <c r="J44" i="35"/>
  <c r="K44" i="35"/>
  <c r="E44" i="35"/>
  <c r="L30" i="35"/>
  <c r="F30" i="35"/>
  <c r="G30" i="35"/>
  <c r="H30" i="35"/>
  <c r="I30" i="35"/>
  <c r="J30" i="35"/>
  <c r="K30" i="35"/>
  <c r="E30" i="35"/>
  <c r="L16" i="35"/>
  <c r="F16" i="35"/>
  <c r="G16" i="35"/>
  <c r="H16" i="35"/>
  <c r="I16" i="35"/>
  <c r="J16" i="35"/>
  <c r="K16" i="35"/>
  <c r="E16" i="35"/>
  <c r="L4" i="35"/>
  <c r="F4" i="35"/>
  <c r="G4" i="35"/>
  <c r="H4" i="35"/>
  <c r="I4" i="35"/>
  <c r="J4" i="35"/>
  <c r="K4" i="35"/>
  <c r="E4" i="35"/>
  <c r="AJ30" i="57"/>
  <c r="AK30" i="57"/>
  <c r="AL30" i="57"/>
  <c r="AM30" i="57"/>
  <c r="AN30" i="57"/>
  <c r="AO30" i="57"/>
  <c r="AP30" i="57"/>
  <c r="AJ41" i="57"/>
  <c r="AK41" i="57"/>
  <c r="AL41" i="57"/>
  <c r="AM41" i="57"/>
  <c r="AN41" i="57"/>
  <c r="AO41" i="57"/>
  <c r="AP41" i="57"/>
  <c r="AJ52" i="57"/>
  <c r="AK52" i="57"/>
  <c r="AL52" i="57"/>
  <c r="AM52" i="57"/>
  <c r="AN52" i="57"/>
  <c r="AO52" i="57"/>
  <c r="AP52" i="57"/>
  <c r="AJ63" i="57"/>
  <c r="AK63" i="57"/>
  <c r="AL63" i="57"/>
  <c r="AM63" i="57"/>
  <c r="AN63" i="57"/>
  <c r="AO63" i="57"/>
  <c r="AP63" i="57"/>
  <c r="AJ74" i="57"/>
  <c r="AK74" i="57"/>
  <c r="AL74" i="57"/>
  <c r="AM74" i="57"/>
  <c r="AN74" i="57"/>
  <c r="AO74" i="57"/>
  <c r="AP74" i="57"/>
  <c r="AJ85" i="57"/>
  <c r="AK85" i="57"/>
  <c r="AL85" i="57"/>
  <c r="AM85" i="57"/>
  <c r="AN85" i="57"/>
  <c r="AO85" i="57"/>
  <c r="AP85" i="57"/>
  <c r="AJ96" i="57"/>
  <c r="AK96" i="57"/>
  <c r="AL96" i="57"/>
  <c r="AM96" i="57"/>
  <c r="AN96" i="57"/>
  <c r="AO96" i="57"/>
  <c r="AP96" i="57"/>
  <c r="AJ118" i="57"/>
  <c r="AK118" i="57"/>
  <c r="AL118" i="57"/>
  <c r="AM118" i="57"/>
  <c r="AN118" i="57"/>
  <c r="AO118" i="57"/>
  <c r="AP118" i="57"/>
  <c r="AJ129" i="57"/>
  <c r="AK129" i="57"/>
  <c r="AL129" i="57"/>
  <c r="AM129" i="57"/>
  <c r="AN129" i="57"/>
  <c r="AO129" i="57"/>
  <c r="AP129" i="57"/>
  <c r="AI129" i="57"/>
  <c r="AI118" i="57"/>
  <c r="AI107" i="57"/>
  <c r="AI96" i="57"/>
  <c r="AI85" i="57"/>
  <c r="AI74" i="57"/>
  <c r="AI63" i="57"/>
  <c r="AI52" i="57"/>
  <c r="AI41" i="57"/>
  <c r="AI30" i="57"/>
  <c r="L122" i="31"/>
  <c r="F122" i="31"/>
  <c r="G122" i="31"/>
  <c r="H122" i="31"/>
  <c r="I122" i="31"/>
  <c r="J122" i="31"/>
  <c r="K122" i="31"/>
  <c r="E122" i="31"/>
  <c r="L106" i="31"/>
  <c r="F106" i="31"/>
  <c r="G106" i="31"/>
  <c r="H106" i="31"/>
  <c r="I106" i="31"/>
  <c r="J106" i="31"/>
  <c r="K106" i="31"/>
  <c r="E106" i="31"/>
  <c r="L91" i="31"/>
  <c r="F91" i="31"/>
  <c r="G91" i="31"/>
  <c r="H91" i="31"/>
  <c r="I91" i="31"/>
  <c r="J91" i="31"/>
  <c r="K91" i="31"/>
  <c r="E91" i="31"/>
  <c r="L75" i="31"/>
  <c r="F75" i="31"/>
  <c r="G75" i="31"/>
  <c r="H75" i="31"/>
  <c r="I75" i="31"/>
  <c r="J75" i="31"/>
  <c r="K75" i="31"/>
  <c r="E75" i="31"/>
  <c r="L60" i="31"/>
  <c r="F60" i="31"/>
  <c r="G60" i="31"/>
  <c r="H60" i="31"/>
  <c r="I60" i="31"/>
  <c r="J60" i="31"/>
  <c r="K60" i="31"/>
  <c r="E60" i="31"/>
  <c r="L46" i="31"/>
  <c r="F46" i="31"/>
  <c r="G46" i="31"/>
  <c r="H46" i="31"/>
  <c r="I46" i="31"/>
  <c r="J46" i="31"/>
  <c r="K46" i="31"/>
  <c r="E46" i="31"/>
  <c r="L31" i="31"/>
  <c r="F31" i="31"/>
  <c r="G31" i="31"/>
  <c r="H31" i="31"/>
  <c r="I31" i="31"/>
  <c r="J31" i="31"/>
  <c r="K31" i="31"/>
  <c r="E31" i="31"/>
  <c r="L17" i="31"/>
  <c r="F17" i="31"/>
  <c r="G17" i="31"/>
  <c r="H17" i="31"/>
  <c r="I17" i="31"/>
  <c r="J17" i="31"/>
  <c r="K17" i="31"/>
  <c r="E17" i="31"/>
  <c r="L11" i="31"/>
  <c r="F11" i="31"/>
  <c r="G11" i="31"/>
  <c r="H11" i="31"/>
  <c r="I11" i="31"/>
  <c r="J11" i="31"/>
  <c r="K11" i="31"/>
  <c r="E11" i="31"/>
  <c r="L4" i="31"/>
  <c r="F4" i="31"/>
  <c r="G4" i="31"/>
  <c r="H4" i="31"/>
  <c r="I4" i="31"/>
  <c r="J4" i="31"/>
  <c r="K4" i="31"/>
  <c r="E4" i="31"/>
  <c r="AJ62" i="57"/>
  <c r="AK62" i="57"/>
  <c r="AL62" i="57"/>
  <c r="AM62" i="57"/>
  <c r="AN62" i="57"/>
  <c r="AO62" i="57"/>
  <c r="AP62" i="57"/>
  <c r="AJ73" i="57"/>
  <c r="AK73" i="57"/>
  <c r="AL73" i="57"/>
  <c r="AM73" i="57"/>
  <c r="AN73" i="57"/>
  <c r="AO73" i="57"/>
  <c r="AP73" i="57"/>
  <c r="AJ84" i="57"/>
  <c r="AK84" i="57"/>
  <c r="AL84" i="57"/>
  <c r="AM84" i="57"/>
  <c r="AN84" i="57"/>
  <c r="AO84" i="57"/>
  <c r="AP84" i="57"/>
  <c r="AJ95" i="57"/>
  <c r="AK95" i="57"/>
  <c r="AL95" i="57"/>
  <c r="AM95" i="57"/>
  <c r="AN95" i="57"/>
  <c r="AO95" i="57"/>
  <c r="AP95" i="57"/>
  <c r="AJ106" i="57"/>
  <c r="AK106" i="57"/>
  <c r="AL106" i="57"/>
  <c r="AM106" i="57"/>
  <c r="AN106" i="57"/>
  <c r="AO106" i="57"/>
  <c r="AP106" i="57"/>
  <c r="AJ117" i="57"/>
  <c r="AK117" i="57"/>
  <c r="AL117" i="57"/>
  <c r="AM117" i="57"/>
  <c r="AN117" i="57"/>
  <c r="AO117" i="57"/>
  <c r="AP117" i="57"/>
  <c r="AJ128" i="57"/>
  <c r="AK128" i="57"/>
  <c r="AL128" i="57"/>
  <c r="AM128" i="57"/>
  <c r="AN128" i="57"/>
  <c r="AO128" i="57"/>
  <c r="AP128" i="57"/>
  <c r="AI128" i="57"/>
  <c r="AI117" i="57"/>
  <c r="AI62" i="57"/>
  <c r="AI73" i="57"/>
  <c r="AI84" i="57"/>
  <c r="AI95" i="57"/>
  <c r="AI106" i="57"/>
  <c r="AI94" i="57"/>
  <c r="AJ51" i="57"/>
  <c r="AK51" i="57"/>
  <c r="AL51" i="57"/>
  <c r="AM51" i="57"/>
  <c r="AN51" i="57"/>
  <c r="AO51" i="57"/>
  <c r="AP51" i="57"/>
  <c r="AI51" i="57"/>
  <c r="K210" i="37"/>
  <c r="J210" i="37"/>
  <c r="I210" i="37"/>
  <c r="H210" i="37"/>
  <c r="G210" i="37"/>
  <c r="F210" i="37"/>
  <c r="E210" i="37"/>
  <c r="F194" i="37"/>
  <c r="G194" i="37"/>
  <c r="H194" i="37"/>
  <c r="I194" i="37"/>
  <c r="J194" i="37"/>
  <c r="K194" i="37"/>
  <c r="E194" i="37"/>
  <c r="F179" i="37"/>
  <c r="G179" i="37"/>
  <c r="H179" i="37"/>
  <c r="I179" i="37"/>
  <c r="J179" i="37"/>
  <c r="K179" i="37"/>
  <c r="E179" i="37"/>
  <c r="F163" i="37"/>
  <c r="G163" i="37"/>
  <c r="H163" i="37"/>
  <c r="I163" i="37"/>
  <c r="J163" i="37"/>
  <c r="K163" i="37"/>
  <c r="E163" i="37"/>
  <c r="F148" i="37"/>
  <c r="G148" i="37"/>
  <c r="H148" i="37"/>
  <c r="I148" i="37"/>
  <c r="J148" i="37"/>
  <c r="K148" i="37"/>
  <c r="E148" i="37"/>
  <c r="F134" i="37"/>
  <c r="G134" i="37"/>
  <c r="H134" i="37"/>
  <c r="I134" i="37"/>
  <c r="J134" i="37"/>
  <c r="K134" i="37"/>
  <c r="E134" i="37"/>
  <c r="F119" i="37"/>
  <c r="G119" i="37"/>
  <c r="H119" i="37"/>
  <c r="I119" i="37"/>
  <c r="J119" i="37"/>
  <c r="K119" i="37"/>
  <c r="E119" i="37"/>
  <c r="F105" i="37"/>
  <c r="G105" i="37"/>
  <c r="H105" i="37"/>
  <c r="I105" i="37"/>
  <c r="J105" i="37"/>
  <c r="K105" i="37"/>
  <c r="E105" i="37"/>
  <c r="G41" i="37"/>
  <c r="AK40" i="57" s="1"/>
  <c r="H41" i="37"/>
  <c r="AL40" i="57" s="1"/>
  <c r="I41" i="37"/>
  <c r="AM40" i="57" s="1"/>
  <c r="J41" i="37"/>
  <c r="AN40" i="57" s="1"/>
  <c r="K41" i="37"/>
  <c r="AO40" i="57" s="1"/>
  <c r="F41" i="37"/>
  <c r="AJ40" i="57" s="1"/>
  <c r="E41" i="37"/>
  <c r="AI40" i="57" s="1"/>
  <c r="F4" i="37"/>
  <c r="AJ29" i="57" s="1"/>
  <c r="G4" i="37"/>
  <c r="AK29" i="57" s="1"/>
  <c r="H4" i="37"/>
  <c r="AL29" i="57" s="1"/>
  <c r="I4" i="37"/>
  <c r="AM29" i="57" s="1"/>
  <c r="J4" i="37"/>
  <c r="AN29" i="57" s="1"/>
  <c r="K4" i="37"/>
  <c r="AO29" i="57" s="1"/>
  <c r="E4" i="37"/>
  <c r="AI29" i="57" s="1"/>
  <c r="AJ28" i="57"/>
  <c r="AK28" i="57"/>
  <c r="AL28" i="57"/>
  <c r="AM28" i="57"/>
  <c r="AN28" i="57"/>
  <c r="AO28" i="57"/>
  <c r="AP28" i="57"/>
  <c r="AJ39" i="57"/>
  <c r="AK39" i="57"/>
  <c r="AL39" i="57"/>
  <c r="AM39" i="57"/>
  <c r="AN39" i="57"/>
  <c r="AO39" i="57"/>
  <c r="AP39" i="57"/>
  <c r="AJ50" i="57"/>
  <c r="AK50" i="57"/>
  <c r="AL50" i="57"/>
  <c r="AM50" i="57"/>
  <c r="AN50" i="57"/>
  <c r="AO50" i="57"/>
  <c r="AP50" i="57"/>
  <c r="AJ61" i="57"/>
  <c r="AK61" i="57"/>
  <c r="AL61" i="57"/>
  <c r="AM61" i="57"/>
  <c r="AN61" i="57"/>
  <c r="AO61" i="57"/>
  <c r="AP61" i="57"/>
  <c r="AJ72" i="57"/>
  <c r="AK72" i="57"/>
  <c r="AL72" i="57"/>
  <c r="AM72" i="57"/>
  <c r="AN72" i="57"/>
  <c r="AO72" i="57"/>
  <c r="AP72" i="57"/>
  <c r="AJ83" i="57"/>
  <c r="AK83" i="57"/>
  <c r="AM83" i="57"/>
  <c r="AO83" i="57"/>
  <c r="AJ94" i="57"/>
  <c r="AK94" i="57"/>
  <c r="AL94" i="57"/>
  <c r="AM94" i="57"/>
  <c r="AN94" i="57"/>
  <c r="AO94" i="57"/>
  <c r="AP94" i="57"/>
  <c r="AJ105" i="57"/>
  <c r="AK105" i="57"/>
  <c r="AL105" i="57"/>
  <c r="AM105" i="57"/>
  <c r="AN105" i="57"/>
  <c r="AO105" i="57"/>
  <c r="AP105" i="57"/>
  <c r="AJ116" i="57"/>
  <c r="AK116" i="57"/>
  <c r="AL116" i="57"/>
  <c r="AM116" i="57"/>
  <c r="AN116" i="57"/>
  <c r="AO116" i="57"/>
  <c r="AP116" i="57"/>
  <c r="AJ127" i="57"/>
  <c r="AK127" i="57"/>
  <c r="AL127" i="57"/>
  <c r="AM127" i="57"/>
  <c r="AN127" i="57"/>
  <c r="AO127" i="57"/>
  <c r="AP127" i="57"/>
  <c r="AI127" i="57"/>
  <c r="AI116" i="57"/>
  <c r="AI105" i="57"/>
  <c r="AI72" i="57"/>
  <c r="AI61" i="57"/>
  <c r="AI50" i="57"/>
  <c r="AI39" i="57"/>
  <c r="AI28" i="57"/>
  <c r="K120" i="60"/>
  <c r="J120" i="60"/>
  <c r="I120" i="60"/>
  <c r="H120" i="60"/>
  <c r="G120" i="60"/>
  <c r="F120" i="60"/>
  <c r="E120" i="60"/>
  <c r="L119" i="60"/>
  <c r="L118" i="60"/>
  <c r="L117" i="60"/>
  <c r="L116" i="60"/>
  <c r="L115" i="60"/>
  <c r="L114" i="60"/>
  <c r="L113" i="60"/>
  <c r="L112" i="60"/>
  <c r="L111" i="60"/>
  <c r="L110" i="60"/>
  <c r="L120" i="60" s="1"/>
  <c r="K105" i="60"/>
  <c r="J105" i="60"/>
  <c r="I105" i="60"/>
  <c r="H105" i="60"/>
  <c r="G105" i="60"/>
  <c r="F105" i="60"/>
  <c r="E105" i="60"/>
  <c r="L104" i="60"/>
  <c r="L103" i="60"/>
  <c r="L102" i="60"/>
  <c r="L101" i="60"/>
  <c r="L100" i="60"/>
  <c r="L99" i="60"/>
  <c r="L98" i="60"/>
  <c r="L97" i="60"/>
  <c r="L96" i="60"/>
  <c r="L95" i="60"/>
  <c r="L105" i="60" s="1"/>
  <c r="K90" i="60"/>
  <c r="J90" i="60"/>
  <c r="I90" i="60"/>
  <c r="H90" i="60"/>
  <c r="G90" i="60"/>
  <c r="F90" i="60"/>
  <c r="E90" i="60"/>
  <c r="L89" i="60"/>
  <c r="L88" i="60"/>
  <c r="L87" i="60"/>
  <c r="L86" i="60"/>
  <c r="L85" i="60"/>
  <c r="L84" i="60"/>
  <c r="L83" i="60"/>
  <c r="L82" i="60"/>
  <c r="L81" i="60"/>
  <c r="L80" i="60"/>
  <c r="L79" i="60"/>
  <c r="L90" i="60" s="1"/>
  <c r="K74" i="60"/>
  <c r="J74" i="60"/>
  <c r="I74" i="60"/>
  <c r="H74" i="60"/>
  <c r="G74" i="60"/>
  <c r="F74" i="60"/>
  <c r="E74" i="60"/>
  <c r="L73" i="60"/>
  <c r="L72" i="60"/>
  <c r="L71" i="60"/>
  <c r="L70" i="60"/>
  <c r="L69" i="60"/>
  <c r="L68" i="60"/>
  <c r="L67" i="60"/>
  <c r="L66" i="60"/>
  <c r="L65" i="60"/>
  <c r="L74" i="60" s="1"/>
  <c r="L64" i="60"/>
  <c r="K59" i="60"/>
  <c r="J59" i="60"/>
  <c r="AN83" i="57" s="1"/>
  <c r="I59" i="60"/>
  <c r="H59" i="60"/>
  <c r="AL83" i="57" s="1"/>
  <c r="G59" i="60"/>
  <c r="F59" i="60"/>
  <c r="E59" i="60"/>
  <c r="AI83" i="57" s="1"/>
  <c r="L58" i="60"/>
  <c r="L57" i="60"/>
  <c r="L56" i="60"/>
  <c r="L55" i="60"/>
  <c r="L54" i="60"/>
  <c r="L53" i="60"/>
  <c r="L52" i="60"/>
  <c r="L51" i="60"/>
  <c r="L50" i="60"/>
  <c r="K45" i="60"/>
  <c r="J45" i="60"/>
  <c r="I45" i="60"/>
  <c r="H45" i="60"/>
  <c r="G45" i="60"/>
  <c r="F45" i="60"/>
  <c r="E45" i="60"/>
  <c r="L44" i="60"/>
  <c r="L43" i="60"/>
  <c r="L42" i="60"/>
  <c r="L41" i="60"/>
  <c r="L40" i="60"/>
  <c r="L39" i="60"/>
  <c r="L38" i="60"/>
  <c r="L37" i="60"/>
  <c r="L36" i="60"/>
  <c r="L35" i="60"/>
  <c r="L45" i="60" s="1"/>
  <c r="K30" i="60"/>
  <c r="J30" i="60"/>
  <c r="I30" i="60"/>
  <c r="H30" i="60"/>
  <c r="G30" i="60"/>
  <c r="F30" i="60"/>
  <c r="E30" i="60"/>
  <c r="L29" i="60"/>
  <c r="L28" i="60"/>
  <c r="L27" i="60"/>
  <c r="L26" i="60"/>
  <c r="L25" i="60"/>
  <c r="L24" i="60"/>
  <c r="L23" i="60"/>
  <c r="L22" i="60"/>
  <c r="L21" i="60"/>
  <c r="L30" i="60" s="1"/>
  <c r="K16" i="60"/>
  <c r="J16" i="60"/>
  <c r="I16" i="60"/>
  <c r="H16" i="60"/>
  <c r="G16" i="60"/>
  <c r="F16" i="60"/>
  <c r="E16" i="60"/>
  <c r="L15" i="60"/>
  <c r="L16" i="60" s="1"/>
  <c r="K10" i="60"/>
  <c r="J10" i="60"/>
  <c r="I10" i="60"/>
  <c r="H10" i="60"/>
  <c r="G10" i="60"/>
  <c r="F10" i="60"/>
  <c r="E10" i="60"/>
  <c r="L9" i="60"/>
  <c r="L10" i="60" s="1"/>
  <c r="K4" i="60"/>
  <c r="J4" i="60"/>
  <c r="I4" i="60"/>
  <c r="H4" i="60"/>
  <c r="G4" i="60"/>
  <c r="F4" i="60"/>
  <c r="E4" i="60"/>
  <c r="L3" i="60"/>
  <c r="L4" i="60" s="1"/>
  <c r="AJ93" i="57"/>
  <c r="AK93" i="57"/>
  <c r="AL93" i="57"/>
  <c r="AM93" i="57"/>
  <c r="AN93" i="57"/>
  <c r="AO93" i="57"/>
  <c r="AP93" i="57"/>
  <c r="AJ104" i="57"/>
  <c r="AK104" i="57"/>
  <c r="AL104" i="57"/>
  <c r="AM104" i="57"/>
  <c r="AN104" i="57"/>
  <c r="AO104" i="57"/>
  <c r="AP104" i="57"/>
  <c r="AJ115" i="57"/>
  <c r="AK115" i="57"/>
  <c r="AL115" i="57"/>
  <c r="AM115" i="57"/>
  <c r="AN115" i="57"/>
  <c r="AO115" i="57"/>
  <c r="AP115" i="57"/>
  <c r="AJ126" i="57"/>
  <c r="AK126" i="57"/>
  <c r="AL126" i="57"/>
  <c r="AM126" i="57"/>
  <c r="AN126" i="57"/>
  <c r="AO126" i="57"/>
  <c r="AI115" i="57"/>
  <c r="AI104" i="57"/>
  <c r="AI93" i="57"/>
  <c r="AJ60" i="57"/>
  <c r="AK60" i="57"/>
  <c r="AL60" i="57"/>
  <c r="AM60" i="57"/>
  <c r="AN60" i="57"/>
  <c r="AO60" i="57"/>
  <c r="AP60" i="57"/>
  <c r="AJ71" i="57"/>
  <c r="AK71" i="57"/>
  <c r="AL71" i="57"/>
  <c r="AM71" i="57"/>
  <c r="AN71" i="57"/>
  <c r="AO71" i="57"/>
  <c r="AP71" i="57"/>
  <c r="AJ82" i="57"/>
  <c r="AK82" i="57"/>
  <c r="AL82" i="57"/>
  <c r="AM82" i="57"/>
  <c r="AN82" i="57"/>
  <c r="AO82" i="57"/>
  <c r="AP82" i="57"/>
  <c r="AI82" i="57"/>
  <c r="AI71" i="57"/>
  <c r="AI60" i="57"/>
  <c r="AJ49" i="57"/>
  <c r="AK49" i="57"/>
  <c r="AL49" i="57"/>
  <c r="AM49" i="57"/>
  <c r="AN49" i="57"/>
  <c r="AO49" i="57"/>
  <c r="AP49" i="57"/>
  <c r="AJ38" i="57"/>
  <c r="AK38" i="57"/>
  <c r="AL38" i="57"/>
  <c r="AM38" i="57"/>
  <c r="AN38" i="57"/>
  <c r="AO38" i="57"/>
  <c r="AP38" i="57"/>
  <c r="AJ27" i="57"/>
  <c r="AK27" i="57"/>
  <c r="AL27" i="57"/>
  <c r="AM27" i="57"/>
  <c r="AN27" i="57"/>
  <c r="AO27" i="57"/>
  <c r="AP27" i="57"/>
  <c r="AI49" i="57"/>
  <c r="AI38" i="57"/>
  <c r="AI27" i="57"/>
  <c r="F120" i="33"/>
  <c r="G120" i="33"/>
  <c r="H120" i="33"/>
  <c r="I120" i="33"/>
  <c r="J120" i="33"/>
  <c r="K120" i="33"/>
  <c r="F105" i="33"/>
  <c r="G105" i="33"/>
  <c r="H105" i="33"/>
  <c r="I105" i="33"/>
  <c r="J105" i="33"/>
  <c r="K105" i="33"/>
  <c r="F90" i="33"/>
  <c r="G90" i="33"/>
  <c r="H90" i="33"/>
  <c r="I90" i="33"/>
  <c r="J90" i="33"/>
  <c r="K90" i="33"/>
  <c r="F74" i="33"/>
  <c r="G74" i="33"/>
  <c r="H74" i="33"/>
  <c r="I74" i="33"/>
  <c r="J74" i="33"/>
  <c r="K74" i="33"/>
  <c r="F59" i="33"/>
  <c r="G59" i="33"/>
  <c r="H59" i="33"/>
  <c r="I59" i="33"/>
  <c r="J59" i="33"/>
  <c r="K59" i="33"/>
  <c r="F45" i="33"/>
  <c r="G45" i="33"/>
  <c r="H45" i="33"/>
  <c r="I45" i="33"/>
  <c r="J45" i="33"/>
  <c r="K45" i="33"/>
  <c r="F30" i="33"/>
  <c r="G30" i="33"/>
  <c r="H30" i="33"/>
  <c r="I30" i="33"/>
  <c r="J30" i="33"/>
  <c r="K30" i="33"/>
  <c r="F16" i="33"/>
  <c r="G16" i="33"/>
  <c r="H16" i="33"/>
  <c r="I16" i="33"/>
  <c r="J16" i="33"/>
  <c r="K16" i="33"/>
  <c r="E120" i="33"/>
  <c r="AI126" i="57" s="1"/>
  <c r="E105" i="33"/>
  <c r="E90" i="33"/>
  <c r="E74" i="33"/>
  <c r="E59" i="33"/>
  <c r="E45" i="33"/>
  <c r="E30" i="33"/>
  <c r="E16" i="33"/>
  <c r="F10" i="33"/>
  <c r="G10" i="33"/>
  <c r="H10" i="33"/>
  <c r="I10" i="33"/>
  <c r="J10" i="33"/>
  <c r="K10" i="33"/>
  <c r="E10" i="33"/>
  <c r="K4" i="33"/>
  <c r="F4" i="33"/>
  <c r="G4" i="33"/>
  <c r="H4" i="33"/>
  <c r="I4" i="33"/>
  <c r="J4" i="33"/>
  <c r="E4" i="33"/>
  <c r="AJ59" i="57"/>
  <c r="AK59" i="57"/>
  <c r="AL59" i="57"/>
  <c r="AM59" i="57"/>
  <c r="AN59" i="57"/>
  <c r="AO59" i="57"/>
  <c r="AP59" i="57"/>
  <c r="AJ70" i="57"/>
  <c r="AK70" i="57"/>
  <c r="AL70" i="57"/>
  <c r="AM70" i="57"/>
  <c r="AN70" i="57"/>
  <c r="AO70" i="57"/>
  <c r="AP70" i="57"/>
  <c r="AJ81" i="57"/>
  <c r="AK81" i="57"/>
  <c r="AL81" i="57"/>
  <c r="AM81" i="57"/>
  <c r="AN81" i="57"/>
  <c r="AO81" i="57"/>
  <c r="AP81" i="57"/>
  <c r="AJ92" i="57"/>
  <c r="AK92" i="57"/>
  <c r="AL92" i="57"/>
  <c r="AM92" i="57"/>
  <c r="AN92" i="57"/>
  <c r="AO92" i="57"/>
  <c r="AP92" i="57"/>
  <c r="AJ103" i="57"/>
  <c r="AK103" i="57"/>
  <c r="AL103" i="57"/>
  <c r="AM103" i="57"/>
  <c r="AN103" i="57"/>
  <c r="AO103" i="57"/>
  <c r="AP103" i="57"/>
  <c r="AJ114" i="57"/>
  <c r="AK114" i="57"/>
  <c r="AL114" i="57"/>
  <c r="AM114" i="57"/>
  <c r="AN114" i="57"/>
  <c r="AO114" i="57"/>
  <c r="AP114" i="57"/>
  <c r="AJ125" i="57"/>
  <c r="AK125" i="57"/>
  <c r="AL125" i="57"/>
  <c r="AM125" i="57"/>
  <c r="AN125" i="57"/>
  <c r="AO125" i="57"/>
  <c r="AP125" i="57"/>
  <c r="AI125" i="57"/>
  <c r="AI114" i="57"/>
  <c r="AI103" i="57"/>
  <c r="AI92" i="57"/>
  <c r="AI81" i="57"/>
  <c r="AI70" i="57"/>
  <c r="AI59" i="57"/>
  <c r="K116" i="32"/>
  <c r="J116" i="32"/>
  <c r="I116" i="32"/>
  <c r="H116" i="32"/>
  <c r="G116" i="32"/>
  <c r="F116" i="32"/>
  <c r="E116" i="32"/>
  <c r="L115" i="32"/>
  <c r="L114" i="32"/>
  <c r="L113" i="32"/>
  <c r="L112" i="32"/>
  <c r="L111" i="32"/>
  <c r="L110" i="32"/>
  <c r="L109" i="32"/>
  <c r="L108" i="32"/>
  <c r="L107" i="32"/>
  <c r="L116" i="32" s="1"/>
  <c r="K102" i="32"/>
  <c r="J102" i="32"/>
  <c r="I102" i="32"/>
  <c r="H102" i="32"/>
  <c r="G102" i="32"/>
  <c r="F102" i="32"/>
  <c r="E102" i="32"/>
  <c r="L101" i="32"/>
  <c r="L100" i="32"/>
  <c r="L99" i="32"/>
  <c r="L98" i="32"/>
  <c r="L97" i="32"/>
  <c r="L96" i="32"/>
  <c r="L95" i="32"/>
  <c r="L94" i="32"/>
  <c r="L93" i="32"/>
  <c r="L102" i="32" s="1"/>
  <c r="K88" i="32"/>
  <c r="J88" i="32"/>
  <c r="I88" i="32"/>
  <c r="H88" i="32"/>
  <c r="G88" i="32"/>
  <c r="F88" i="32"/>
  <c r="E88" i="32"/>
  <c r="L87" i="32"/>
  <c r="L86" i="32"/>
  <c r="L85" i="32"/>
  <c r="L84" i="32"/>
  <c r="L83" i="32"/>
  <c r="L82" i="32"/>
  <c r="L81" i="32"/>
  <c r="L80" i="32"/>
  <c r="L79" i="32"/>
  <c r="L88" i="32" s="1"/>
  <c r="AK26" i="57"/>
  <c r="AM37" i="57"/>
  <c r="AN37" i="57"/>
  <c r="K74" i="32"/>
  <c r="J74" i="32"/>
  <c r="I74" i="32"/>
  <c r="H74" i="32"/>
  <c r="G74" i="32"/>
  <c r="F74" i="32"/>
  <c r="E74" i="32"/>
  <c r="L73" i="32"/>
  <c r="L72" i="32"/>
  <c r="L71" i="32"/>
  <c r="L70" i="32"/>
  <c r="L69" i="32"/>
  <c r="L68" i="32"/>
  <c r="L74" i="32" s="1"/>
  <c r="L67" i="32"/>
  <c r="L66" i="32"/>
  <c r="L65" i="32"/>
  <c r="K60" i="32"/>
  <c r="J60" i="32"/>
  <c r="I60" i="32"/>
  <c r="H60" i="32"/>
  <c r="G60" i="32"/>
  <c r="F60" i="32"/>
  <c r="E60" i="32"/>
  <c r="L59" i="32"/>
  <c r="L58" i="32"/>
  <c r="L57" i="32"/>
  <c r="L56" i="32"/>
  <c r="L55" i="32"/>
  <c r="L54" i="32"/>
  <c r="L53" i="32"/>
  <c r="L52" i="32"/>
  <c r="L51" i="32"/>
  <c r="L60" i="32" s="1"/>
  <c r="K46" i="32"/>
  <c r="J46" i="32"/>
  <c r="I46" i="32"/>
  <c r="H46" i="32"/>
  <c r="G46" i="32"/>
  <c r="F46" i="32"/>
  <c r="E46" i="32"/>
  <c r="L45" i="32"/>
  <c r="L44" i="32"/>
  <c r="L43" i="32"/>
  <c r="L42" i="32"/>
  <c r="L41" i="32"/>
  <c r="L40" i="32"/>
  <c r="L39" i="32"/>
  <c r="L38" i="32"/>
  <c r="L37" i="32"/>
  <c r="L46" i="32" s="1"/>
  <c r="L23" i="32"/>
  <c r="F32" i="32"/>
  <c r="G32" i="32"/>
  <c r="H32" i="32"/>
  <c r="I32" i="32"/>
  <c r="J32" i="32"/>
  <c r="K32" i="32"/>
  <c r="E32" i="32"/>
  <c r="J18" i="32"/>
  <c r="AN48" i="57" s="1"/>
  <c r="K18" i="32"/>
  <c r="AO48" i="57" s="1"/>
  <c r="F18" i="32"/>
  <c r="AJ48" i="57" s="1"/>
  <c r="G18" i="32"/>
  <c r="AK48" i="57" s="1"/>
  <c r="H18" i="32"/>
  <c r="AL48" i="57" s="1"/>
  <c r="I18" i="32"/>
  <c r="AM48" i="57" s="1"/>
  <c r="E18" i="32"/>
  <c r="AI48" i="57" s="1"/>
  <c r="L3" i="32"/>
  <c r="L4" i="32" s="1"/>
  <c r="AP26" i="57" s="1"/>
  <c r="I11" i="32"/>
  <c r="J11" i="32"/>
  <c r="K11" i="32"/>
  <c r="AO37" i="57" s="1"/>
  <c r="F11" i="32"/>
  <c r="AJ37" i="57" s="1"/>
  <c r="G11" i="32"/>
  <c r="AK37" i="57" s="1"/>
  <c r="H11" i="32"/>
  <c r="AL37" i="57" s="1"/>
  <c r="E11" i="32"/>
  <c r="AI37" i="57" s="1"/>
  <c r="G4" i="32"/>
  <c r="H4" i="32"/>
  <c r="AL26" i="57" s="1"/>
  <c r="I4" i="32"/>
  <c r="AM26" i="57" s="1"/>
  <c r="J4" i="32"/>
  <c r="AN26" i="57" s="1"/>
  <c r="K4" i="32"/>
  <c r="AO26" i="57" s="1"/>
  <c r="F4" i="32"/>
  <c r="AJ26" i="57" s="1"/>
  <c r="E4" i="32"/>
  <c r="AI26" i="57" s="1"/>
  <c r="Z67" i="57"/>
  <c r="L59" i="60" l="1"/>
  <c r="AP83" i="57" s="1"/>
  <c r="Z133" i="57" l="1"/>
  <c r="Y133" i="57"/>
  <c r="Z132" i="57"/>
  <c r="Y132" i="57"/>
  <c r="AA132" i="57" s="1"/>
  <c r="Z131" i="57"/>
  <c r="Y131" i="57"/>
  <c r="AA131" i="57" s="1"/>
  <c r="Z130" i="57"/>
  <c r="AA130" i="57" s="1"/>
  <c r="Y130" i="57"/>
  <c r="Z129" i="57"/>
  <c r="Y129" i="57"/>
  <c r="AA129" i="57" s="1"/>
  <c r="Z128" i="57"/>
  <c r="Y128" i="57"/>
  <c r="AA128" i="57" s="1"/>
  <c r="Z127" i="57"/>
  <c r="Y127" i="57"/>
  <c r="AA127" i="57" s="1"/>
  <c r="Z126" i="57"/>
  <c r="Y126" i="57"/>
  <c r="AA126" i="57" s="1"/>
  <c r="Z125" i="57"/>
  <c r="Y125" i="57"/>
  <c r="Z124" i="57"/>
  <c r="Y124" i="57"/>
  <c r="AA124" i="57" s="1"/>
  <c r="Z123" i="57"/>
  <c r="Y123" i="57"/>
  <c r="AA123" i="57" s="1"/>
  <c r="Y122" i="57"/>
  <c r="Z121" i="57"/>
  <c r="Y121" i="57"/>
  <c r="AA121" i="57" s="1"/>
  <c r="Z120" i="57"/>
  <c r="Y120" i="57"/>
  <c r="AA120" i="57" s="1"/>
  <c r="Z119" i="57"/>
  <c r="Y119" i="57"/>
  <c r="AA119" i="57" s="1"/>
  <c r="Z118" i="57"/>
  <c r="Y118" i="57"/>
  <c r="AA118" i="57" s="1"/>
  <c r="Z117" i="57"/>
  <c r="Y117" i="57"/>
  <c r="AA117" i="57" s="1"/>
  <c r="Z116" i="57"/>
  <c r="AA116" i="57" s="1"/>
  <c r="Y116" i="57"/>
  <c r="Z115" i="57"/>
  <c r="Y115" i="57"/>
  <c r="AA115" i="57" s="1"/>
  <c r="Z114" i="57"/>
  <c r="AA114" i="57" s="1"/>
  <c r="Y114" i="57"/>
  <c r="AA113" i="57"/>
  <c r="Z113" i="57"/>
  <c r="Y113" i="57"/>
  <c r="Z112" i="57"/>
  <c r="Y112" i="57"/>
  <c r="AA112" i="57" s="1"/>
  <c r="Y111" i="57"/>
  <c r="Z110" i="57"/>
  <c r="Y110" i="57"/>
  <c r="AA110" i="57" s="1"/>
  <c r="Z109" i="57"/>
  <c r="Y109" i="57"/>
  <c r="AA109" i="57" s="1"/>
  <c r="Z108" i="57"/>
  <c r="Y108" i="57"/>
  <c r="AA108" i="57" s="1"/>
  <c r="Z107" i="57"/>
  <c r="AA107" i="57" s="1"/>
  <c r="Y107" i="57"/>
  <c r="Z106" i="57"/>
  <c r="Y106" i="57"/>
  <c r="Z105" i="57"/>
  <c r="Y105" i="57"/>
  <c r="AA105" i="57" s="1"/>
  <c r="Z104" i="57"/>
  <c r="AA104" i="57" s="1"/>
  <c r="Y104" i="57"/>
  <c r="Z103" i="57"/>
  <c r="Y103" i="57"/>
  <c r="Z102" i="57"/>
  <c r="Y102" i="57"/>
  <c r="AA102" i="57" s="1"/>
  <c r="AA101" i="57"/>
  <c r="Z101" i="57"/>
  <c r="Y101" i="57"/>
  <c r="Y100" i="57"/>
  <c r="Z99" i="57"/>
  <c r="Y99" i="57"/>
  <c r="AA99" i="57" s="1"/>
  <c r="Z98" i="57"/>
  <c r="Y98" i="57"/>
  <c r="Z97" i="57"/>
  <c r="Y97" i="57"/>
  <c r="Z96" i="57"/>
  <c r="AA96" i="57" s="1"/>
  <c r="Y96" i="57"/>
  <c r="Z95" i="57"/>
  <c r="Y95" i="57"/>
  <c r="AA95" i="57" s="1"/>
  <c r="Z94" i="57"/>
  <c r="AA94" i="57" s="1"/>
  <c r="Y94" i="57"/>
  <c r="AA93" i="57"/>
  <c r="Z93" i="57"/>
  <c r="Y93" i="57"/>
  <c r="Z92" i="57"/>
  <c r="Y92" i="57"/>
  <c r="AA92" i="57" s="1"/>
  <c r="Z91" i="57"/>
  <c r="Y91" i="57"/>
  <c r="Z90" i="57"/>
  <c r="Y90" i="57"/>
  <c r="Y89" i="57"/>
  <c r="Z88" i="57"/>
  <c r="Y88" i="57"/>
  <c r="AA88" i="57" s="1"/>
  <c r="Z87" i="57"/>
  <c r="AA87" i="57" s="1"/>
  <c r="Y87" i="57"/>
  <c r="Z86" i="57"/>
  <c r="Y86" i="57"/>
  <c r="Z85" i="57"/>
  <c r="Y85" i="57"/>
  <c r="Z84" i="57"/>
  <c r="Y84" i="57"/>
  <c r="Z83" i="57"/>
  <c r="Y83" i="57"/>
  <c r="AA82" i="57"/>
  <c r="Z82" i="57"/>
  <c r="Y82" i="57"/>
  <c r="Z81" i="57"/>
  <c r="Y81" i="57"/>
  <c r="AA81" i="57" s="1"/>
  <c r="AA80" i="57"/>
  <c r="Z80" i="57"/>
  <c r="Y80" i="57"/>
  <c r="Z79" i="57"/>
  <c r="Y79" i="57"/>
  <c r="AA79" i="57" s="1"/>
  <c r="Y78" i="57"/>
  <c r="Z77" i="57"/>
  <c r="Y77" i="57"/>
  <c r="AA77" i="57" s="1"/>
  <c r="AA76" i="57"/>
  <c r="Z76" i="57"/>
  <c r="Y76" i="57"/>
  <c r="Z75" i="57"/>
  <c r="Y75" i="57"/>
  <c r="AA75" i="57" s="1"/>
  <c r="Z74" i="57"/>
  <c r="Y74" i="57"/>
  <c r="AA74" i="57" s="1"/>
  <c r="AA73" i="57"/>
  <c r="Z73" i="57"/>
  <c r="Y73" i="57"/>
  <c r="Z72" i="57"/>
  <c r="Y72" i="57"/>
  <c r="AA72" i="57" s="1"/>
  <c r="Z71" i="57"/>
  <c r="Y71" i="57"/>
  <c r="AA71" i="57" s="1"/>
  <c r="Z70" i="57"/>
  <c r="AA70" i="57" s="1"/>
  <c r="Y70" i="57"/>
  <c r="Z69" i="57"/>
  <c r="Y69" i="57"/>
  <c r="AA69" i="57" s="1"/>
  <c r="Z68" i="57"/>
  <c r="Y68" i="57"/>
  <c r="AA68" i="57" s="1"/>
  <c r="Y67" i="57"/>
  <c r="AA67" i="57" s="1"/>
  <c r="Z66" i="57"/>
  <c r="Y66" i="57"/>
  <c r="Z65" i="57"/>
  <c r="Y65" i="57"/>
  <c r="AA65" i="57" s="1"/>
  <c r="Z64" i="57"/>
  <c r="Y64" i="57"/>
  <c r="Z63" i="57"/>
  <c r="Y63" i="57"/>
  <c r="AA63" i="57" s="1"/>
  <c r="AA62" i="57"/>
  <c r="Z62" i="57"/>
  <c r="Y62" i="57"/>
  <c r="Z61" i="57"/>
  <c r="Y61" i="57"/>
  <c r="AA61" i="57" s="1"/>
  <c r="Z60" i="57"/>
  <c r="Y60" i="57"/>
  <c r="AA60" i="57" s="1"/>
  <c r="AA59" i="57"/>
  <c r="Z59" i="57"/>
  <c r="Y59" i="57"/>
  <c r="Z58" i="57"/>
  <c r="Y58" i="57"/>
  <c r="AA58" i="57" s="1"/>
  <c r="Z57" i="57"/>
  <c r="Y57" i="57"/>
  <c r="AA57" i="57" s="1"/>
  <c r="Z56" i="57"/>
  <c r="AA56" i="57" s="1"/>
  <c r="Y56" i="57"/>
  <c r="Z55" i="57"/>
  <c r="Y55" i="57"/>
  <c r="AA55" i="57" s="1"/>
  <c r="Z54" i="57"/>
  <c r="W54" i="57"/>
  <c r="Y54" i="57" s="1"/>
  <c r="AA54" i="57" s="1"/>
  <c r="Z53" i="57"/>
  <c r="Y53" i="57"/>
  <c r="AA53" i="57" s="1"/>
  <c r="Z52" i="57"/>
  <c r="Y52" i="57"/>
  <c r="Z51" i="57"/>
  <c r="W51" i="57"/>
  <c r="Y51" i="57" s="1"/>
  <c r="AA51" i="57" s="1"/>
  <c r="Z50" i="57"/>
  <c r="W50" i="57"/>
  <c r="Y50" i="57" s="1"/>
  <c r="AA50" i="57" s="1"/>
  <c r="Z49" i="57"/>
  <c r="Y49" i="57"/>
  <c r="Z48" i="57"/>
  <c r="W48" i="57"/>
  <c r="Y48" i="57" s="1"/>
  <c r="AA48" i="57" s="1"/>
  <c r="Z47" i="57"/>
  <c r="Y47" i="57"/>
  <c r="AA47" i="57" s="1"/>
  <c r="Z46" i="57"/>
  <c r="W46" i="57"/>
  <c r="Y46" i="57" s="1"/>
  <c r="AA46" i="57" s="1"/>
  <c r="Z45" i="57"/>
  <c r="W45" i="57"/>
  <c r="Y45" i="57" s="1"/>
  <c r="AA45" i="57" s="1"/>
  <c r="Z44" i="57"/>
  <c r="Y44" i="57"/>
  <c r="AA44" i="57" s="1"/>
  <c r="W44" i="57"/>
  <c r="Z43" i="57"/>
  <c r="W43" i="57"/>
  <c r="Y43" i="57" s="1"/>
  <c r="AA43" i="57" s="1"/>
  <c r="Z42" i="57"/>
  <c r="Y42" i="57"/>
  <c r="Z41" i="57"/>
  <c r="Y41" i="57"/>
  <c r="Z40" i="57"/>
  <c r="W40" i="57"/>
  <c r="Y40" i="57" s="1"/>
  <c r="Z39" i="57"/>
  <c r="W39" i="57"/>
  <c r="Y39" i="57" s="1"/>
  <c r="AA39" i="57" s="1"/>
  <c r="Z38" i="57"/>
  <c r="AA38" i="57" s="1"/>
  <c r="Y38" i="57"/>
  <c r="Z37" i="57"/>
  <c r="W37" i="57"/>
  <c r="Y37" i="57" s="1"/>
  <c r="Z36" i="57"/>
  <c r="Y36" i="57"/>
  <c r="AA36" i="57" s="1"/>
  <c r="Z35" i="57"/>
  <c r="Y35" i="57"/>
  <c r="AA35" i="57" s="1"/>
  <c r="W35" i="57"/>
  <c r="Z34" i="57"/>
  <c r="W34" i="57"/>
  <c r="Y34" i="57" s="1"/>
  <c r="Z33" i="57"/>
  <c r="W33" i="57"/>
  <c r="Y33" i="57" s="1"/>
  <c r="AA33" i="57" s="1"/>
  <c r="Z32" i="57"/>
  <c r="W32" i="57"/>
  <c r="Y32" i="57" s="1"/>
  <c r="AA32" i="57" s="1"/>
  <c r="Z31" i="57"/>
  <c r="Y31" i="57"/>
  <c r="AA31" i="57" s="1"/>
  <c r="Z30" i="57"/>
  <c r="Y30" i="57"/>
  <c r="AA30" i="57" s="1"/>
  <c r="Z29" i="57"/>
  <c r="Y29" i="57"/>
  <c r="Z28" i="57"/>
  <c r="W28" i="57"/>
  <c r="Y28" i="57" s="1"/>
  <c r="AA28" i="57" s="1"/>
  <c r="Z27" i="57"/>
  <c r="AA27" i="57" s="1"/>
  <c r="Y27" i="57"/>
  <c r="Z26" i="57"/>
  <c r="W26" i="57"/>
  <c r="Y26" i="57" s="1"/>
  <c r="AA26" i="57" s="1"/>
  <c r="Z25" i="57"/>
  <c r="Y25" i="57"/>
  <c r="Z24" i="57"/>
  <c r="W24" i="57"/>
  <c r="Y24" i="57" s="1"/>
  <c r="AA24" i="57" s="1"/>
  <c r="Z23" i="57"/>
  <c r="Y23" i="57"/>
  <c r="AA23" i="57" s="1"/>
  <c r="W23" i="57"/>
  <c r="Z22" i="57"/>
  <c r="W22" i="57"/>
  <c r="Y22" i="57" s="1"/>
  <c r="AA22" i="57" s="1"/>
  <c r="Z21" i="57"/>
  <c r="W21" i="57"/>
  <c r="Y21" i="57" s="1"/>
  <c r="AA21" i="57" s="1"/>
  <c r="Z20" i="57"/>
  <c r="Y20" i="57"/>
  <c r="AA20" i="57" s="1"/>
  <c r="Z19" i="57"/>
  <c r="Y19" i="57"/>
  <c r="AA19" i="57" s="1"/>
  <c r="Z18" i="57"/>
  <c r="AA18" i="57" s="1"/>
  <c r="Y18" i="57"/>
  <c r="Z17" i="57"/>
  <c r="Y17" i="57"/>
  <c r="Z16" i="57"/>
  <c r="Y16" i="57"/>
  <c r="AA16" i="57" s="1"/>
  <c r="Z15" i="57"/>
  <c r="W15" i="57"/>
  <c r="Y15" i="57" s="1"/>
  <c r="AA15" i="57" s="1"/>
  <c r="AA14" i="57"/>
  <c r="Z14" i="57"/>
  <c r="Y14" i="57"/>
  <c r="Z13" i="57"/>
  <c r="W13" i="57"/>
  <c r="Y13" i="57" s="1"/>
  <c r="AA13" i="57" s="1"/>
  <c r="Z12" i="57"/>
  <c r="W12" i="57"/>
  <c r="Y12" i="57" s="1"/>
  <c r="AA12" i="57" s="1"/>
  <c r="Z11" i="57"/>
  <c r="W11" i="57"/>
  <c r="Y11" i="57" s="1"/>
  <c r="AA11" i="57" s="1"/>
  <c r="Z10" i="57"/>
  <c r="W10" i="57"/>
  <c r="Y10" i="57" s="1"/>
  <c r="AA10" i="57" s="1"/>
  <c r="Z9" i="57"/>
  <c r="AA9" i="57" s="1"/>
  <c r="Y9" i="57"/>
  <c r="Z8" i="57"/>
  <c r="Y8" i="57"/>
  <c r="Z7" i="57"/>
  <c r="Y7" i="57"/>
  <c r="AA7" i="57" s="1"/>
  <c r="Y6" i="57"/>
  <c r="Y5" i="57"/>
  <c r="Z4" i="57"/>
  <c r="W4" i="57"/>
  <c r="Y4" i="57" s="1"/>
  <c r="AA4" i="57" s="1"/>
  <c r="Z3" i="57"/>
  <c r="Y3" i="57"/>
  <c r="Z2" i="57"/>
  <c r="W2" i="57"/>
  <c r="Y2" i="57" s="1"/>
  <c r="AA2" i="57" s="1"/>
  <c r="AA3" i="57" l="1"/>
  <c r="AA8" i="57"/>
  <c r="AA17" i="57"/>
  <c r="AA29" i="57"/>
  <c r="AA40" i="57"/>
  <c r="AA64" i="57"/>
  <c r="AA85" i="57"/>
  <c r="AA98" i="57"/>
  <c r="AA106" i="57"/>
  <c r="AA133" i="57"/>
  <c r="AA25" i="57"/>
  <c r="AA34" i="57"/>
  <c r="AA37" i="57"/>
  <c r="AA41" i="57"/>
  <c r="AA86" i="57"/>
  <c r="AA103" i="57"/>
  <c r="AA52" i="57"/>
  <c r="AA66" i="57"/>
  <c r="AA42" i="57"/>
  <c r="AA83" i="57"/>
  <c r="AA90" i="57"/>
  <c r="AA91" i="57"/>
  <c r="AA97" i="57"/>
  <c r="AA125" i="57"/>
  <c r="AA49" i="57"/>
  <c r="AA84" i="57"/>
  <c r="L48" i="37"/>
  <c r="L49" i="37"/>
  <c r="L50" i="37"/>
  <c r="L51" i="37"/>
  <c r="L52" i="37"/>
  <c r="L53" i="37"/>
  <c r="L54" i="37"/>
  <c r="L55" i="37"/>
  <c r="L56" i="37"/>
  <c r="L57" i="37"/>
  <c r="L58" i="37"/>
  <c r="L59" i="37"/>
  <c r="L60" i="37"/>
  <c r="L61" i="37"/>
  <c r="L62" i="37"/>
  <c r="L63" i="37"/>
  <c r="L64" i="37"/>
  <c r="L65" i="37"/>
  <c r="L66" i="37"/>
  <c r="L67" i="37"/>
  <c r="L68" i="37"/>
  <c r="L69" i="37"/>
  <c r="L70" i="37"/>
  <c r="L71" i="37"/>
  <c r="L72" i="37"/>
  <c r="L73" i="37"/>
  <c r="L74" i="37"/>
  <c r="L75" i="37"/>
  <c r="L76" i="37"/>
  <c r="L77" i="37"/>
  <c r="L78" i="37"/>
  <c r="L79" i="37"/>
  <c r="L80" i="37"/>
  <c r="L81" i="37"/>
  <c r="L82" i="37"/>
  <c r="L83" i="37"/>
  <c r="L84" i="37"/>
  <c r="L85" i="37"/>
  <c r="L86" i="37"/>
  <c r="L87" i="37"/>
  <c r="L88" i="37"/>
  <c r="L89" i="37"/>
  <c r="L90" i="37"/>
  <c r="L91" i="37"/>
  <c r="L92" i="37"/>
  <c r="L93" i="37"/>
  <c r="L94" i="37"/>
  <c r="L95" i="37"/>
  <c r="L96" i="37"/>
  <c r="L97" i="37"/>
  <c r="L98" i="37"/>
  <c r="L99" i="37"/>
  <c r="L100" i="37"/>
  <c r="L101" i="37"/>
  <c r="L102" i="37"/>
  <c r="L103" i="37"/>
  <c r="L104" i="37"/>
  <c r="L47" i="29"/>
  <c r="L46" i="29"/>
  <c r="L45" i="29"/>
  <c r="L44" i="29"/>
  <c r="L43" i="29"/>
  <c r="L42" i="29"/>
  <c r="L41" i="29"/>
  <c r="L40" i="29"/>
  <c r="L39" i="29"/>
  <c r="L38" i="29"/>
  <c r="L37" i="29"/>
  <c r="L36" i="29"/>
  <c r="L35" i="29"/>
  <c r="L34" i="29"/>
  <c r="L33" i="29"/>
  <c r="L32" i="29"/>
  <c r="L31" i="29"/>
  <c r="L29" i="35"/>
  <c r="L28" i="35"/>
  <c r="L27" i="35"/>
  <c r="L26" i="35"/>
  <c r="L25" i="35"/>
  <c r="L24" i="35"/>
  <c r="L23" i="35"/>
  <c r="L22" i="35"/>
  <c r="L21" i="35"/>
  <c r="L17" i="32"/>
  <c r="L16" i="32"/>
  <c r="L19" i="29"/>
  <c r="L20" i="29"/>
  <c r="L21" i="29"/>
  <c r="L17" i="37"/>
  <c r="L18" i="37"/>
  <c r="L19" i="37"/>
  <c r="L20" i="37"/>
  <c r="L21" i="37"/>
  <c r="L22" i="37"/>
  <c r="L23" i="37"/>
  <c r="L24" i="37"/>
  <c r="L25" i="37"/>
  <c r="L26" i="37"/>
  <c r="L27" i="37"/>
  <c r="L28" i="37"/>
  <c r="L29" i="37"/>
  <c r="L30" i="37"/>
  <c r="L31" i="37"/>
  <c r="L32" i="37"/>
  <c r="L33" i="37"/>
  <c r="L34" i="37"/>
  <c r="L35" i="37"/>
  <c r="L36" i="37"/>
  <c r="L37" i="37"/>
  <c r="L38" i="37"/>
  <c r="L39" i="37"/>
  <c r="L40" i="37"/>
  <c r="W25" i="45"/>
  <c r="X25" i="45"/>
  <c r="V25" i="45"/>
  <c r="E25" i="45"/>
  <c r="Q24" i="45"/>
  <c r="P24" i="45"/>
  <c r="O24" i="45"/>
  <c r="N24" i="45"/>
  <c r="M24" i="45"/>
  <c r="L24" i="45"/>
  <c r="K24" i="45"/>
  <c r="J24" i="45"/>
  <c r="I24" i="45"/>
  <c r="H24" i="45"/>
  <c r="G24" i="45"/>
  <c r="F24" i="45"/>
  <c r="F25" i="45"/>
  <c r="V26" i="45"/>
  <c r="Y25" i="45"/>
  <c r="X26" i="45"/>
  <c r="F26" i="45"/>
  <c r="V27" i="45"/>
  <c r="G25" i="45"/>
  <c r="R11" i="45"/>
  <c r="W26" i="45"/>
  <c r="H25" i="45"/>
  <c r="G26" i="45"/>
  <c r="R12" i="45"/>
  <c r="W27" i="45"/>
  <c r="R13" i="45"/>
  <c r="Z25" i="45"/>
  <c r="Y26" i="45"/>
  <c r="R14" i="45"/>
  <c r="Z26" i="45"/>
  <c r="AA25" i="45"/>
  <c r="I25" i="45"/>
  <c r="H26" i="45"/>
  <c r="X27" i="45"/>
  <c r="AB25" i="45"/>
  <c r="AA26" i="45"/>
  <c r="J25" i="45"/>
  <c r="I26" i="45"/>
  <c r="Y27" i="45"/>
  <c r="J26" i="45"/>
  <c r="Z27" i="45"/>
  <c r="K25" i="45"/>
  <c r="AC25" i="45"/>
  <c r="AB26" i="45"/>
  <c r="AD25" i="45"/>
  <c r="AC26" i="45"/>
  <c r="L25" i="45"/>
  <c r="K26" i="45"/>
  <c r="AA27" i="45"/>
  <c r="M25" i="45"/>
  <c r="L26" i="45"/>
  <c r="AB27" i="45"/>
  <c r="AD26" i="45"/>
  <c r="AE25" i="45"/>
  <c r="N25" i="45"/>
  <c r="M26" i="45"/>
  <c r="AC27" i="45"/>
  <c r="AF25" i="45"/>
  <c r="AE26" i="45"/>
  <c r="AG25" i="45"/>
  <c r="AG26" i="45"/>
  <c r="AF26" i="45"/>
  <c r="N26" i="45"/>
  <c r="AD27" i="45"/>
  <c r="O25" i="45"/>
  <c r="P25" i="45"/>
  <c r="O26" i="45"/>
  <c r="AE27" i="45"/>
  <c r="Q25" i="45"/>
  <c r="Q26" i="45"/>
  <c r="AG27" i="45"/>
  <c r="P26" i="45"/>
  <c r="AF27" i="45"/>
  <c r="L209" i="37"/>
  <c r="L208" i="37"/>
  <c r="L207" i="37"/>
  <c r="L206" i="37"/>
  <c r="L205" i="37"/>
  <c r="L204" i="37"/>
  <c r="L203" i="37"/>
  <c r="L202" i="37"/>
  <c r="L201" i="37"/>
  <c r="L200" i="37"/>
  <c r="L193" i="37"/>
  <c r="L192" i="37"/>
  <c r="L191" i="37"/>
  <c r="L190" i="37"/>
  <c r="L189" i="37"/>
  <c r="L188" i="37"/>
  <c r="L187" i="37"/>
  <c r="L186" i="37"/>
  <c r="L185" i="37"/>
  <c r="L184" i="37"/>
  <c r="L178" i="37"/>
  <c r="L177" i="37"/>
  <c r="L176" i="37"/>
  <c r="L175" i="37"/>
  <c r="L174" i="37"/>
  <c r="L173" i="37"/>
  <c r="L172" i="37"/>
  <c r="L171" i="37"/>
  <c r="L170" i="37"/>
  <c r="L169" i="37"/>
  <c r="L168" i="37"/>
  <c r="L162" i="37"/>
  <c r="L161" i="37"/>
  <c r="L160" i="37"/>
  <c r="L159" i="37"/>
  <c r="L158" i="37"/>
  <c r="L157" i="37"/>
  <c r="L156" i="37"/>
  <c r="L155" i="37"/>
  <c r="L154" i="37"/>
  <c r="L153" i="37"/>
  <c r="L147" i="37"/>
  <c r="L146" i="37"/>
  <c r="L145" i="37"/>
  <c r="L144" i="37"/>
  <c r="L143" i="37"/>
  <c r="L142" i="37"/>
  <c r="L141" i="37"/>
  <c r="L140" i="37"/>
  <c r="L139" i="37"/>
  <c r="L133" i="37"/>
  <c r="L132" i="37"/>
  <c r="L131" i="37"/>
  <c r="L130" i="37"/>
  <c r="L129" i="37"/>
  <c r="L128" i="37"/>
  <c r="L127" i="37"/>
  <c r="L126" i="37"/>
  <c r="L125" i="37"/>
  <c r="L124" i="37"/>
  <c r="L118" i="37"/>
  <c r="L117" i="37"/>
  <c r="L116" i="37"/>
  <c r="L115" i="37"/>
  <c r="L114" i="37"/>
  <c r="L113" i="37"/>
  <c r="L112" i="37"/>
  <c r="L111" i="37"/>
  <c r="L110" i="37"/>
  <c r="L47" i="37"/>
  <c r="L46" i="37"/>
  <c r="L16" i="37"/>
  <c r="L15" i="37"/>
  <c r="L14" i="37"/>
  <c r="L13" i="37"/>
  <c r="L12" i="37"/>
  <c r="L11" i="37"/>
  <c r="L10" i="37"/>
  <c r="L9" i="37"/>
  <c r="L3" i="37"/>
  <c r="L4" i="37" s="1"/>
  <c r="AP29" i="57" s="1"/>
  <c r="L120" i="30"/>
  <c r="L119" i="30"/>
  <c r="L118" i="30"/>
  <c r="L117" i="30"/>
  <c r="L116" i="30"/>
  <c r="L115" i="30"/>
  <c r="L114" i="30"/>
  <c r="L113" i="30"/>
  <c r="L112" i="30"/>
  <c r="L111" i="30"/>
  <c r="L104" i="30"/>
  <c r="L103" i="30"/>
  <c r="L102" i="30"/>
  <c r="L101" i="30"/>
  <c r="L100" i="30"/>
  <c r="L99" i="30"/>
  <c r="L98" i="30"/>
  <c r="L97" i="30"/>
  <c r="L96" i="30"/>
  <c r="L95" i="30"/>
  <c r="L89" i="30"/>
  <c r="L88" i="30"/>
  <c r="L87" i="30"/>
  <c r="L86" i="30"/>
  <c r="L85" i="30"/>
  <c r="L84" i="30"/>
  <c r="L83" i="30"/>
  <c r="L82" i="30"/>
  <c r="L81" i="30"/>
  <c r="L80" i="30"/>
  <c r="L79" i="30"/>
  <c r="L73" i="30"/>
  <c r="L72" i="30"/>
  <c r="L71" i="30"/>
  <c r="L70" i="30"/>
  <c r="L69" i="30"/>
  <c r="L68" i="30"/>
  <c r="L67" i="30"/>
  <c r="L66" i="30"/>
  <c r="L65" i="30"/>
  <c r="L64" i="30"/>
  <c r="L58" i="30"/>
  <c r="L57" i="30"/>
  <c r="L56" i="30"/>
  <c r="L55" i="30"/>
  <c r="L54" i="30"/>
  <c r="L53" i="30"/>
  <c r="L52" i="30"/>
  <c r="L51" i="30"/>
  <c r="L50" i="30"/>
  <c r="L44" i="30"/>
  <c r="L43" i="30"/>
  <c r="L42" i="30"/>
  <c r="L41" i="30"/>
  <c r="L40" i="30"/>
  <c r="L39" i="30"/>
  <c r="L38" i="30"/>
  <c r="L37" i="30"/>
  <c r="L36" i="30"/>
  <c r="L35" i="30"/>
  <c r="L29" i="30"/>
  <c r="L28" i="30"/>
  <c r="L27" i="30"/>
  <c r="L26" i="30"/>
  <c r="L25" i="30"/>
  <c r="L24" i="30"/>
  <c r="L23" i="30"/>
  <c r="L22" i="30"/>
  <c r="L21" i="30"/>
  <c r="L9" i="30"/>
  <c r="L3" i="30"/>
  <c r="L121" i="31"/>
  <c r="L120" i="31"/>
  <c r="L119" i="31"/>
  <c r="L118" i="31"/>
  <c r="L117" i="31"/>
  <c r="L116" i="31"/>
  <c r="L115" i="31"/>
  <c r="L114" i="31"/>
  <c r="L113" i="31"/>
  <c r="L112" i="31"/>
  <c r="L105" i="31"/>
  <c r="L104" i="31"/>
  <c r="L103" i="31"/>
  <c r="L102" i="31"/>
  <c r="L101" i="31"/>
  <c r="L100" i="31"/>
  <c r="L99" i="31"/>
  <c r="L98" i="31"/>
  <c r="L97" i="31"/>
  <c r="L96" i="31"/>
  <c r="L90" i="31"/>
  <c r="L89" i="31"/>
  <c r="L88" i="31"/>
  <c r="L87" i="31"/>
  <c r="L86" i="31"/>
  <c r="L85" i="31"/>
  <c r="L84" i="31"/>
  <c r="L83" i="31"/>
  <c r="L82" i="31"/>
  <c r="L81" i="31"/>
  <c r="L80" i="31"/>
  <c r="L74" i="31"/>
  <c r="L73" i="31"/>
  <c r="L72" i="31"/>
  <c r="L71" i="31"/>
  <c r="L70" i="31"/>
  <c r="L69" i="31"/>
  <c r="L68" i="31"/>
  <c r="L67" i="31"/>
  <c r="L66" i="31"/>
  <c r="L65" i="31"/>
  <c r="L59" i="31"/>
  <c r="L58" i="31"/>
  <c r="L57" i="31"/>
  <c r="L56" i="31"/>
  <c r="L55" i="31"/>
  <c r="L54" i="31"/>
  <c r="L53" i="31"/>
  <c r="L52" i="31"/>
  <c r="L51" i="31"/>
  <c r="L45" i="31"/>
  <c r="L44" i="31"/>
  <c r="L43" i="31"/>
  <c r="L42" i="31"/>
  <c r="L41" i="31"/>
  <c r="L40" i="31"/>
  <c r="L39" i="31"/>
  <c r="L38" i="31"/>
  <c r="L37" i="31"/>
  <c r="L36" i="31"/>
  <c r="L30" i="31"/>
  <c r="L29" i="31"/>
  <c r="L28" i="31"/>
  <c r="L27" i="31"/>
  <c r="L26" i="31"/>
  <c r="L25" i="31"/>
  <c r="L24" i="31"/>
  <c r="L23" i="31"/>
  <c r="L22" i="31"/>
  <c r="L16" i="31"/>
  <c r="L10" i="31"/>
  <c r="L9" i="31"/>
  <c r="L3" i="31"/>
  <c r="L31" i="32"/>
  <c r="L30" i="32"/>
  <c r="L29" i="32"/>
  <c r="L28" i="32"/>
  <c r="L27" i="32"/>
  <c r="L26" i="32"/>
  <c r="L25" i="32"/>
  <c r="L24" i="32"/>
  <c r="L10" i="32"/>
  <c r="L9" i="32"/>
  <c r="L11" i="32" s="1"/>
  <c r="AP37" i="57" s="1"/>
  <c r="L119" i="33"/>
  <c r="L118" i="33"/>
  <c r="L117" i="33"/>
  <c r="L116" i="33"/>
  <c r="L115" i="33"/>
  <c r="L114" i="33"/>
  <c r="L113" i="33"/>
  <c r="L112" i="33"/>
  <c r="L111" i="33"/>
  <c r="L110" i="33"/>
  <c r="L104" i="33"/>
  <c r="L103" i="33"/>
  <c r="L102" i="33"/>
  <c r="L101" i="33"/>
  <c r="L100" i="33"/>
  <c r="L99" i="33"/>
  <c r="L98" i="33"/>
  <c r="L97" i="33"/>
  <c r="L96" i="33"/>
  <c r="L95" i="33"/>
  <c r="L89" i="33"/>
  <c r="L88" i="33"/>
  <c r="L87" i="33"/>
  <c r="L86" i="33"/>
  <c r="L85" i="33"/>
  <c r="L84" i="33"/>
  <c r="L83" i="33"/>
  <c r="L82" i="33"/>
  <c r="L81" i="33"/>
  <c r="L80" i="33"/>
  <c r="L79" i="33"/>
  <c r="L73" i="33"/>
  <c r="L72" i="33"/>
  <c r="L71" i="33"/>
  <c r="L70" i="33"/>
  <c r="L69" i="33"/>
  <c r="L68" i="33"/>
  <c r="L67" i="33"/>
  <c r="L66" i="33"/>
  <c r="L65" i="33"/>
  <c r="L64" i="33"/>
  <c r="L58" i="33"/>
  <c r="L57" i="33"/>
  <c r="L56" i="33"/>
  <c r="L55" i="33"/>
  <c r="L54" i="33"/>
  <c r="L53" i="33"/>
  <c r="L52" i="33"/>
  <c r="L51" i="33"/>
  <c r="L50" i="33"/>
  <c r="L44" i="33"/>
  <c r="L43" i="33"/>
  <c r="L42" i="33"/>
  <c r="L41" i="33"/>
  <c r="L40" i="33"/>
  <c r="L39" i="33"/>
  <c r="L38" i="33"/>
  <c r="L37" i="33"/>
  <c r="L36" i="33"/>
  <c r="L35" i="33"/>
  <c r="L29" i="33"/>
  <c r="L28" i="33"/>
  <c r="L27" i="33"/>
  <c r="L26" i="33"/>
  <c r="L25" i="33"/>
  <c r="L24" i="33"/>
  <c r="L23" i="33"/>
  <c r="L22" i="33"/>
  <c r="L21" i="33"/>
  <c r="L15" i="33"/>
  <c r="L16" i="33" s="1"/>
  <c r="L9" i="33"/>
  <c r="L10" i="33" s="1"/>
  <c r="L3" i="33"/>
  <c r="L4" i="33" s="1"/>
  <c r="L120" i="34"/>
  <c r="L119" i="34"/>
  <c r="L118" i="34"/>
  <c r="L117" i="34"/>
  <c r="L116" i="34"/>
  <c r="L115" i="34"/>
  <c r="L114" i="34"/>
  <c r="L113" i="34"/>
  <c r="L112" i="34"/>
  <c r="L111" i="34"/>
  <c r="L104" i="34"/>
  <c r="L103" i="34"/>
  <c r="L102" i="34"/>
  <c r="L101" i="34"/>
  <c r="L100" i="34"/>
  <c r="L99" i="34"/>
  <c r="L98" i="34"/>
  <c r="L97" i="34"/>
  <c r="L96" i="34"/>
  <c r="L95" i="34"/>
  <c r="L89" i="34"/>
  <c r="L88" i="34"/>
  <c r="L87" i="34"/>
  <c r="L86" i="34"/>
  <c r="L85" i="34"/>
  <c r="L84" i="34"/>
  <c r="L83" i="34"/>
  <c r="L82" i="34"/>
  <c r="L81" i="34"/>
  <c r="L80" i="34"/>
  <c r="L79" i="34"/>
  <c r="L73" i="34"/>
  <c r="L72" i="34"/>
  <c r="L71" i="34"/>
  <c r="L70" i="34"/>
  <c r="L69" i="34"/>
  <c r="L68" i="34"/>
  <c r="L67" i="34"/>
  <c r="L66" i="34"/>
  <c r="L65" i="34"/>
  <c r="L64" i="34"/>
  <c r="L58" i="34"/>
  <c r="L57" i="34"/>
  <c r="L56" i="34"/>
  <c r="L55" i="34"/>
  <c r="L54" i="34"/>
  <c r="L53" i="34"/>
  <c r="L52" i="34"/>
  <c r="L51" i="34"/>
  <c r="L50" i="34"/>
  <c r="L44" i="34"/>
  <c r="L43" i="34"/>
  <c r="L42" i="34"/>
  <c r="L41" i="34"/>
  <c r="L40" i="34"/>
  <c r="L39" i="34"/>
  <c r="L38" i="34"/>
  <c r="L37" i="34"/>
  <c r="L36" i="34"/>
  <c r="L35" i="34"/>
  <c r="L29" i="34"/>
  <c r="L28" i="34"/>
  <c r="L27" i="34"/>
  <c r="L26" i="34"/>
  <c r="L25" i="34"/>
  <c r="L24" i="34"/>
  <c r="L23" i="34"/>
  <c r="L22" i="34"/>
  <c r="L21" i="34"/>
  <c r="L134" i="35"/>
  <c r="L133" i="35"/>
  <c r="L132" i="35"/>
  <c r="L131" i="35"/>
  <c r="L130" i="35"/>
  <c r="L129" i="35"/>
  <c r="L128" i="35"/>
  <c r="L127" i="35"/>
  <c r="L126" i="35"/>
  <c r="L125" i="35"/>
  <c r="L118" i="35"/>
  <c r="L117" i="35"/>
  <c r="L116" i="35"/>
  <c r="L115" i="35"/>
  <c r="L114" i="35"/>
  <c r="L113" i="35"/>
  <c r="L112" i="35"/>
  <c r="L111" i="35"/>
  <c r="L110" i="35"/>
  <c r="L109" i="35"/>
  <c r="L103" i="35"/>
  <c r="L102" i="35"/>
  <c r="L101" i="35"/>
  <c r="L100" i="35"/>
  <c r="L99" i="35"/>
  <c r="L98" i="35"/>
  <c r="L97" i="35"/>
  <c r="L96" i="35"/>
  <c r="L95" i="35"/>
  <c r="L94" i="35"/>
  <c r="L93" i="35"/>
  <c r="L87" i="35"/>
  <c r="L86" i="35"/>
  <c r="L85" i="35"/>
  <c r="L84" i="35"/>
  <c r="L83" i="35"/>
  <c r="L82" i="35"/>
  <c r="L81" i="35"/>
  <c r="L80" i="35"/>
  <c r="L79" i="35"/>
  <c r="L78" i="35"/>
  <c r="L72" i="35"/>
  <c r="L71" i="35"/>
  <c r="L70" i="35"/>
  <c r="L69" i="35"/>
  <c r="L68" i="35"/>
  <c r="L67" i="35"/>
  <c r="L66" i="35"/>
  <c r="L65" i="35"/>
  <c r="L64" i="35"/>
  <c r="L58" i="35"/>
  <c r="L57" i="35"/>
  <c r="L56" i="35"/>
  <c r="L55" i="35"/>
  <c r="L54" i="35"/>
  <c r="L53" i="35"/>
  <c r="L52" i="35"/>
  <c r="L51" i="35"/>
  <c r="L50" i="35"/>
  <c r="L49" i="35"/>
  <c r="L43" i="35"/>
  <c r="L42" i="35"/>
  <c r="L41" i="35"/>
  <c r="L40" i="35"/>
  <c r="L39" i="35"/>
  <c r="L38" i="35"/>
  <c r="L37" i="35"/>
  <c r="L36" i="35"/>
  <c r="L35" i="35"/>
  <c r="L15" i="35"/>
  <c r="L14" i="35"/>
  <c r="L13" i="35"/>
  <c r="L12" i="35"/>
  <c r="L11" i="35"/>
  <c r="L10" i="35"/>
  <c r="L9" i="35"/>
  <c r="L3" i="35"/>
  <c r="L136" i="36"/>
  <c r="L135" i="36"/>
  <c r="L134" i="36"/>
  <c r="L133" i="36"/>
  <c r="L132" i="36"/>
  <c r="L131" i="36"/>
  <c r="L130" i="36"/>
  <c r="L129" i="36"/>
  <c r="L128" i="36"/>
  <c r="L127" i="36"/>
  <c r="L120" i="36"/>
  <c r="L119" i="36"/>
  <c r="L118" i="36"/>
  <c r="L117" i="36"/>
  <c r="L116" i="36"/>
  <c r="L115" i="36"/>
  <c r="L114" i="36"/>
  <c r="L113" i="36"/>
  <c r="L112" i="36"/>
  <c r="L111" i="36"/>
  <c r="L105" i="36"/>
  <c r="L104" i="36"/>
  <c r="L103" i="36"/>
  <c r="L102" i="36"/>
  <c r="L101" i="36"/>
  <c r="L100" i="36"/>
  <c r="L99" i="36"/>
  <c r="L98" i="36"/>
  <c r="L97" i="36"/>
  <c r="L96" i="36"/>
  <c r="L95" i="36"/>
  <c r="L89" i="36"/>
  <c r="L88" i="36"/>
  <c r="L87" i="36"/>
  <c r="L86" i="36"/>
  <c r="L85" i="36"/>
  <c r="L84" i="36"/>
  <c r="L83" i="36"/>
  <c r="L82" i="36"/>
  <c r="L81" i="36"/>
  <c r="L80" i="36"/>
  <c r="L74" i="36"/>
  <c r="L73" i="36"/>
  <c r="L72" i="36"/>
  <c r="L71" i="36"/>
  <c r="L70" i="36"/>
  <c r="L69" i="36"/>
  <c r="L68" i="36"/>
  <c r="L67" i="36"/>
  <c r="L66" i="36"/>
  <c r="L60" i="36"/>
  <c r="L59" i="36"/>
  <c r="L58" i="36"/>
  <c r="L57" i="36"/>
  <c r="L56" i="36"/>
  <c r="L55" i="36"/>
  <c r="L54" i="36"/>
  <c r="L53" i="36"/>
  <c r="L52" i="36"/>
  <c r="L51" i="36"/>
  <c r="L45" i="36"/>
  <c r="L44" i="36"/>
  <c r="L43" i="36"/>
  <c r="L42" i="36"/>
  <c r="L41" i="36"/>
  <c r="L40" i="36"/>
  <c r="L39" i="36"/>
  <c r="L38" i="36"/>
  <c r="L37" i="36"/>
  <c r="L27" i="36"/>
  <c r="L26" i="36"/>
  <c r="L23" i="36"/>
  <c r="L24" i="36"/>
  <c r="L25" i="36"/>
  <c r="L28" i="36"/>
  <c r="L29" i="36"/>
  <c r="L31" i="36"/>
  <c r="L30" i="36"/>
  <c r="L17" i="36"/>
  <c r="L16" i="36"/>
  <c r="L15" i="36"/>
  <c r="L14" i="36"/>
  <c r="L13" i="36"/>
  <c r="L12" i="36"/>
  <c r="L11" i="36"/>
  <c r="L10" i="36"/>
  <c r="L9" i="36"/>
  <c r="L3" i="36"/>
  <c r="L152" i="29"/>
  <c r="L151" i="29"/>
  <c r="L150" i="29"/>
  <c r="L149" i="29"/>
  <c r="L148" i="29"/>
  <c r="L147" i="29"/>
  <c r="L146" i="29"/>
  <c r="L145" i="29"/>
  <c r="L144" i="29"/>
  <c r="L143" i="29"/>
  <c r="L136" i="29"/>
  <c r="L135" i="29"/>
  <c r="L134" i="29"/>
  <c r="L133" i="29"/>
  <c r="L132" i="29"/>
  <c r="L131" i="29"/>
  <c r="L130" i="29"/>
  <c r="L129" i="29"/>
  <c r="L128" i="29"/>
  <c r="L127" i="29"/>
  <c r="L121" i="29"/>
  <c r="L120" i="29"/>
  <c r="L119" i="29"/>
  <c r="L118" i="29"/>
  <c r="L117" i="29"/>
  <c r="L116" i="29"/>
  <c r="L115" i="29"/>
  <c r="L114" i="29"/>
  <c r="L113" i="29"/>
  <c r="L112" i="29"/>
  <c r="L111" i="29"/>
  <c r="L105" i="29"/>
  <c r="L104" i="29"/>
  <c r="L103" i="29"/>
  <c r="L102" i="29"/>
  <c r="L101" i="29"/>
  <c r="L100" i="29"/>
  <c r="L99" i="29"/>
  <c r="L98" i="29"/>
  <c r="L97" i="29"/>
  <c r="L96" i="29"/>
  <c r="L90" i="29"/>
  <c r="L89" i="29"/>
  <c r="L88" i="29"/>
  <c r="L87" i="29"/>
  <c r="L86" i="29"/>
  <c r="L85" i="29"/>
  <c r="L84" i="29"/>
  <c r="L83" i="29"/>
  <c r="L82" i="29"/>
  <c r="L76" i="29"/>
  <c r="L75" i="29"/>
  <c r="L74" i="29"/>
  <c r="L73" i="29"/>
  <c r="L72" i="29"/>
  <c r="L71" i="29"/>
  <c r="L70" i="29"/>
  <c r="L69" i="29"/>
  <c r="L68" i="29"/>
  <c r="L67" i="29"/>
  <c r="L61" i="29"/>
  <c r="L60" i="29"/>
  <c r="L59" i="29"/>
  <c r="L58" i="29"/>
  <c r="L57" i="29"/>
  <c r="L56" i="29"/>
  <c r="L55" i="29"/>
  <c r="L54" i="29"/>
  <c r="L53" i="29"/>
  <c r="L25" i="29"/>
  <c r="L24" i="29"/>
  <c r="L23" i="29"/>
  <c r="L22" i="29"/>
  <c r="L18" i="29"/>
  <c r="L17" i="29"/>
  <c r="L16" i="29"/>
  <c r="L15" i="29"/>
  <c r="L14" i="29"/>
  <c r="L8" i="29"/>
  <c r="L7" i="29"/>
  <c r="L6" i="29"/>
  <c r="L5" i="29"/>
  <c r="L4" i="29"/>
  <c r="L3" i="29"/>
  <c r="L194" i="37" l="1"/>
  <c r="L210" i="37"/>
  <c r="L105" i="37"/>
  <c r="L41" i="37"/>
  <c r="AP40" i="57" s="1"/>
  <c r="L119" i="37"/>
  <c r="L134" i="37"/>
  <c r="L148" i="37"/>
  <c r="L163" i="37"/>
  <c r="L179" i="37"/>
  <c r="L30" i="33"/>
  <c r="L45" i="33"/>
  <c r="L59" i="33"/>
  <c r="L74" i="33"/>
  <c r="L90" i="33"/>
  <c r="L105" i="33"/>
  <c r="L120" i="33"/>
  <c r="AP126" i="57" s="1"/>
  <c r="L18" i="32"/>
  <c r="AP48" i="57" s="1"/>
  <c r="L32" i="32"/>
  <c r="L10" i="30" l="1"/>
  <c r="AP44" i="57"/>
  <c r="AP134" i="5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Julius  AYANSOLA</author>
  </authors>
  <commentList>
    <comment ref="G31" authorId="0" shapeId="0" xr:uid="{5A07F5A3-B807-4423-B0C4-A1BF6EBA6EC5}">
      <text>
        <r>
          <rPr>
            <b/>
            <sz val="9"/>
            <color indexed="81"/>
            <rFont val="Tahoma"/>
            <family val="2"/>
          </rPr>
          <t>Julius  AYANSOLA:</t>
        </r>
        <r>
          <rPr>
            <sz val="9"/>
            <color indexed="81"/>
            <rFont val="Tahoma"/>
            <family val="2"/>
          </rPr>
          <t xml:space="preserve">
Action achieved in June</t>
        </r>
      </text>
    </comment>
    <comment ref="G37" authorId="0" shapeId="0" xr:uid="{962B6B5F-11F9-4198-ABCD-FE22F8C8E64A}">
      <text>
        <r>
          <rPr>
            <b/>
            <sz val="9"/>
            <color indexed="81"/>
            <rFont val="Tahoma"/>
            <family val="2"/>
          </rPr>
          <t>Julius  AYANSOLA:</t>
        </r>
        <r>
          <rPr>
            <sz val="9"/>
            <color indexed="81"/>
            <rFont val="Tahoma"/>
            <family val="2"/>
          </rPr>
          <t xml:space="preserve">
Action achieved in June</t>
        </r>
      </text>
    </comment>
    <comment ref="P38" authorId="0" shapeId="0" xr:uid="{A22A275B-EF70-429C-9E78-D42A9AAC115E}">
      <text>
        <r>
          <rPr>
            <b/>
            <sz val="9"/>
            <color indexed="81"/>
            <rFont val="Tahoma"/>
            <family val="2"/>
          </rPr>
          <t>Julius  AYANSOLA:</t>
        </r>
        <r>
          <rPr>
            <sz val="9"/>
            <color indexed="81"/>
            <rFont val="Tahoma"/>
            <family val="2"/>
          </rPr>
          <t xml:space="preserve">
ISO audits (QMS, EMS, OHSMS) conducted in May, 2023</t>
        </r>
      </text>
    </comment>
    <comment ref="F49" authorId="0" shapeId="0" xr:uid="{FBD9BAB7-8F14-4E65-BE0F-714FA4A12778}">
      <text>
        <r>
          <rPr>
            <b/>
            <sz val="9"/>
            <color indexed="81"/>
            <rFont val="Tahoma"/>
            <family val="2"/>
          </rPr>
          <t>Julius  AYANSOLA:</t>
        </r>
        <r>
          <rPr>
            <sz val="9"/>
            <color indexed="81"/>
            <rFont val="Tahoma"/>
            <family val="2"/>
          </rPr>
          <t xml:space="preserve">
Action achieved in July</t>
        </r>
      </text>
    </comment>
    <comment ref="G51" authorId="0" shapeId="0" xr:uid="{0A176F87-2972-4A92-8792-B6C3C818B41E}">
      <text>
        <r>
          <rPr>
            <b/>
            <sz val="9"/>
            <color indexed="81"/>
            <rFont val="Tahoma"/>
            <family val="2"/>
          </rPr>
          <t>Julius  AYANSOLA:</t>
        </r>
        <r>
          <rPr>
            <sz val="9"/>
            <color indexed="81"/>
            <rFont val="Tahoma"/>
            <family val="2"/>
          </rPr>
          <t xml:space="preserve">
Action achieved in June</t>
        </r>
      </text>
    </comment>
    <comment ref="G54" authorId="0" shapeId="0" xr:uid="{14EA80A8-7EDA-464B-913E-550E8FBAB91F}">
      <text>
        <r>
          <rPr>
            <b/>
            <sz val="9"/>
            <color indexed="81"/>
            <rFont val="Tahoma"/>
            <family val="2"/>
          </rPr>
          <t>Julius  AYANSOLA:</t>
        </r>
        <r>
          <rPr>
            <sz val="9"/>
            <color indexed="81"/>
            <rFont val="Tahoma"/>
            <family val="2"/>
          </rPr>
          <t xml:space="preserve">
Action achieved in June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Chidiebere OBIDINMA</author>
  </authors>
  <commentList>
    <comment ref="N37" authorId="0" shapeId="0" xr:uid="{51694327-C7CD-4205-B161-C1332210C17B}">
      <text>
        <r>
          <rPr>
            <b/>
            <sz val="9"/>
            <color indexed="81"/>
            <rFont val="Tahoma"/>
            <family val="2"/>
          </rPr>
          <t>Chidiebere OBIDINMA:</t>
        </r>
        <r>
          <rPr>
            <sz val="9"/>
            <color indexed="81"/>
            <rFont val="Tahoma"/>
            <family val="2"/>
          </rPr>
          <t xml:space="preserve">
Wale had to treat the injury he got on his eye from that truck but still had to go to the hospital for proper checkup</t>
        </r>
      </text>
    </comment>
  </commentList>
</comments>
</file>

<file path=xl/sharedStrings.xml><?xml version="1.0" encoding="utf-8"?>
<sst xmlns="http://schemas.openxmlformats.org/spreadsheetml/2006/main" count="2362" uniqueCount="486">
  <si>
    <t xml:space="preserve">Fatality </t>
  </si>
  <si>
    <t>Disability</t>
  </si>
  <si>
    <t>OTIS</t>
  </si>
  <si>
    <t>YAMAHA</t>
  </si>
  <si>
    <t>AUTOFAST</t>
  </si>
  <si>
    <t>WINPART</t>
  </si>
  <si>
    <t>SUZUKI, VI</t>
  </si>
  <si>
    <t>TOYOTA</t>
  </si>
  <si>
    <t>ABUJA</t>
  </si>
  <si>
    <t>PORT HARCOURT</t>
  </si>
  <si>
    <t>EQUIPMENT &amp; SUZUKI</t>
  </si>
  <si>
    <t>QHSE Audit</t>
  </si>
  <si>
    <t>WASTE OIL (DRUM)</t>
  </si>
  <si>
    <t>MASSILIA</t>
  </si>
  <si>
    <t>5S SCORES</t>
  </si>
  <si>
    <t>DATE</t>
  </si>
  <si>
    <t>CUSTOMERS</t>
  </si>
  <si>
    <t>BRAND</t>
  </si>
  <si>
    <t xml:space="preserve">DEPARTMENT </t>
  </si>
  <si>
    <t>CUSTOMER'S REQUIREMENTS</t>
  </si>
  <si>
    <t>MARKETING INTERACTIONS</t>
  </si>
  <si>
    <t>EMPLOYEE COMPETENCY</t>
  </si>
  <si>
    <t>RESPONSE TIME (QUOTES)</t>
  </si>
  <si>
    <t>ONTIME DELIVERY</t>
  </si>
  <si>
    <t>PRODUCTS/ SERVICE SATISFACTION</t>
  </si>
  <si>
    <t>PRODUCTS/ SERVICE RECOMMENDATION TO OTHERS</t>
  </si>
  <si>
    <t>CUSTOMER SATISFACTION RATIO</t>
  </si>
  <si>
    <t>TACML</t>
  </si>
  <si>
    <t>KING LONG</t>
  </si>
  <si>
    <t>WORKSHOP</t>
  </si>
  <si>
    <t>AFRICA WORLDWIDE</t>
  </si>
  <si>
    <t>FUSO</t>
  </si>
  <si>
    <t>JUST FOODS</t>
  </si>
  <si>
    <t>MITSUBISHI</t>
  </si>
  <si>
    <t>MART GLOBAL</t>
  </si>
  <si>
    <t>BOLLORE</t>
  </si>
  <si>
    <t>L200</t>
  </si>
  <si>
    <t>CHI LIMITED</t>
  </si>
  <si>
    <t>KEY PARAMETER-WISE RATIO</t>
  </si>
  <si>
    <t xml:space="preserve">CHI </t>
  </si>
  <si>
    <t>VISIBLE IMAGE</t>
  </si>
  <si>
    <t>KEY PARAMETER WISE RATIO</t>
  </si>
  <si>
    <t>LEADING INDICATORS</t>
  </si>
  <si>
    <t>LAGGING INDICATORS</t>
  </si>
  <si>
    <t>UCHENDU OGONNA</t>
  </si>
  <si>
    <t>SWIFT</t>
  </si>
  <si>
    <t>KGM INDUSTRIES</t>
  </si>
  <si>
    <t>DZIRE</t>
  </si>
  <si>
    <t>JEROME</t>
  </si>
  <si>
    <t>SPRESSO</t>
  </si>
  <si>
    <t>MONDAY LEONARD</t>
  </si>
  <si>
    <t>CIAZ</t>
  </si>
  <si>
    <t>IKEMA ALO</t>
  </si>
  <si>
    <t>AMUWO, WORKSHOP</t>
  </si>
  <si>
    <t>INTERNATIONAL BREWERIES</t>
  </si>
  <si>
    <t>PROMASIDOR</t>
  </si>
  <si>
    <t>KINGSLEY</t>
  </si>
  <si>
    <t>CFAO MOTORS NIGERIA</t>
  </si>
  <si>
    <t>Document Name:</t>
  </si>
  <si>
    <t>QHSE Report</t>
  </si>
  <si>
    <t>Document No.:</t>
  </si>
  <si>
    <t>CFAO-LAH-QC-QHSERF-001</t>
  </si>
  <si>
    <t>Issue Date:</t>
  </si>
  <si>
    <t>Rev. No.:</t>
  </si>
  <si>
    <t>00</t>
  </si>
  <si>
    <t>Rev. Date:</t>
  </si>
  <si>
    <t>-</t>
  </si>
  <si>
    <t>Prepared &amp; Issued By:</t>
  </si>
  <si>
    <t>QHSE Manager</t>
  </si>
  <si>
    <t>Reviewed By:</t>
  </si>
  <si>
    <t>Head of HR</t>
  </si>
  <si>
    <t>Approved By:</t>
  </si>
  <si>
    <t>Managing Director</t>
  </si>
  <si>
    <t>INSTRUCTION MANUAL</t>
  </si>
  <si>
    <t>SAFETY ACTIVITY PLAN</t>
  </si>
  <si>
    <t>Amend to reflect health, safety and environment activities in your area of coverage</t>
  </si>
  <si>
    <t>Input values for parameters listed</t>
  </si>
  <si>
    <t>5S AUDITS</t>
  </si>
  <si>
    <t>Input values, average scores will automatically update</t>
  </si>
  <si>
    <t>ENVIRONMENTAL CONTROL INDICATORS</t>
  </si>
  <si>
    <t>SAFETY TRAINING INDICATORS</t>
  </si>
  <si>
    <t>QUALITY CONTROL INDICATORS</t>
  </si>
  <si>
    <t>Input values for parameters listed, Customer Satisfaction Ratio and Key Parameter Wise Ratio will automatically update</t>
  </si>
  <si>
    <t>ANZEN REPORT</t>
  </si>
  <si>
    <t>Values will automatically update</t>
  </si>
  <si>
    <t>CONSOLIDATED KPIs</t>
  </si>
  <si>
    <t>HSE DASHBOARD</t>
  </si>
  <si>
    <t>KPW DASHBOARD</t>
  </si>
  <si>
    <t>CSR DASHBOARD</t>
  </si>
  <si>
    <t>CFAO MOTORS NIGERIA LIMITED</t>
  </si>
  <si>
    <t>AMUWO</t>
  </si>
  <si>
    <t xml:space="preserve">FY 2023 HSE (ANZEN) IMPLEMENTATION PLAN </t>
  </si>
  <si>
    <t>PROJECT GOAL</t>
  </si>
  <si>
    <t>KEY</t>
  </si>
  <si>
    <t>TRACKING OF RESULTS</t>
  </si>
  <si>
    <t>QHSE COMMITTEE TEAM</t>
  </si>
  <si>
    <t>Develop and improve a sustainable HSE (Anzen) culture within the company and amongst the stakeholders which will lead to a sustainable environment and make CFAO MOTORS Nigeria (Equipment division), a safe working place. Our target is achieving an 'accident free' workplace.</t>
  </si>
  <si>
    <t>Mid-End Tracking</t>
  </si>
  <si>
    <t>Year-End Tracking</t>
  </si>
  <si>
    <t>FRANCOIS VAN BLADEL</t>
  </si>
  <si>
    <t>Planned Action Area</t>
  </si>
  <si>
    <t>A</t>
  </si>
  <si>
    <t>O</t>
  </si>
  <si>
    <t>LAWAL ADEBOLA</t>
  </si>
  <si>
    <t>Action Area Achieved</t>
  </si>
  <si>
    <t>M</t>
  </si>
  <si>
    <t>N</t>
  </si>
  <si>
    <t>MOSES ABENA</t>
  </si>
  <si>
    <t>Action Area not Achieved</t>
  </si>
  <si>
    <t>J</t>
  </si>
  <si>
    <t>D</t>
  </si>
  <si>
    <t>AYANSOLA JULIUS</t>
  </si>
  <si>
    <t>Action area achieved but not as scheduled</t>
  </si>
  <si>
    <t>ELUU CHINWE</t>
  </si>
  <si>
    <t>F</t>
  </si>
  <si>
    <t>ABAYOMI ADEKOLA</t>
  </si>
  <si>
    <t>S</t>
  </si>
  <si>
    <t>AGIM JUDE</t>
  </si>
  <si>
    <t>UBI IGBOR</t>
  </si>
  <si>
    <t>BISOLA LAWAL</t>
  </si>
  <si>
    <t>PLANNED PERCENTAGE COMPLETION</t>
  </si>
  <si>
    <t>ACTUAL PERCENTAGE COMPLETION</t>
  </si>
  <si>
    <t>PROJECT PLAN</t>
  </si>
  <si>
    <t>Q1</t>
  </si>
  <si>
    <t>Q2</t>
  </si>
  <si>
    <t>Q3</t>
  </si>
  <si>
    <t>Q4</t>
  </si>
  <si>
    <t>RESULTS</t>
  </si>
  <si>
    <t>APR</t>
  </si>
  <si>
    <t>MAY</t>
  </si>
  <si>
    <t>JUN</t>
  </si>
  <si>
    <t>JUL</t>
  </si>
  <si>
    <t>AUG</t>
  </si>
  <si>
    <t>SEP</t>
  </si>
  <si>
    <t>OCT</t>
  </si>
  <si>
    <t>NOV</t>
  </si>
  <si>
    <t>DEC</t>
  </si>
  <si>
    <t>JAN</t>
  </si>
  <si>
    <t>FEB</t>
  </si>
  <si>
    <t>MAR</t>
  </si>
  <si>
    <t>No. of action area per month</t>
  </si>
  <si>
    <t>Completed</t>
  </si>
  <si>
    <t>Total action areas</t>
  </si>
  <si>
    <t>Total Completed</t>
  </si>
  <si>
    <t>Planned percentage completion</t>
  </si>
  <si>
    <t>%age Completed</t>
  </si>
  <si>
    <t>Achievement</t>
  </si>
  <si>
    <t xml:space="preserve">Safety Documentation </t>
  </si>
  <si>
    <t>TRAININGS</t>
  </si>
  <si>
    <t>Target participants</t>
  </si>
  <si>
    <t>Reviewing and updating Anzen Organisation Chart</t>
  </si>
  <si>
    <t xml:space="preserve">General training of ANZEN champions - April </t>
  </si>
  <si>
    <t>ANZEN Champions, HSE Coordinators</t>
  </si>
  <si>
    <t>Checking and reviewing work instruction</t>
  </si>
  <si>
    <t xml:space="preserve">Reviewing, Updating and displaying Evacuation Plan and Emergency numbers </t>
  </si>
  <si>
    <t>Kaizen &amp; 5S - April</t>
  </si>
  <si>
    <t>Aftersales Staff</t>
  </si>
  <si>
    <t>Review the Material Safety Data Sheets for all substances and ensure the documents are accessible for everyone</t>
  </si>
  <si>
    <t>Checking and updating Hazard maps and ensure everyone understands</t>
  </si>
  <si>
    <t>Hazard Identification &amp; Risk Assessment - May</t>
  </si>
  <si>
    <t>Aftersales Staff (Team Leads, Service Managers &amp; Assistants)</t>
  </si>
  <si>
    <t xml:space="preserve">Analysis of Safety Status </t>
  </si>
  <si>
    <t>HSE Campaigns and Rallies</t>
  </si>
  <si>
    <t>Workplace Safety Awareness - May</t>
  </si>
  <si>
    <t>All Staff</t>
  </si>
  <si>
    <t>Identifying harmful work areas and educating the team</t>
  </si>
  <si>
    <t>Work Instructions - May</t>
  </si>
  <si>
    <t>QHSE Committee Meeting</t>
  </si>
  <si>
    <t>Safety Patrols with Senior Management Team</t>
  </si>
  <si>
    <t>Manual Handling - June</t>
  </si>
  <si>
    <t>Management of Equipment, Safety Gear &amp; Facilities</t>
  </si>
  <si>
    <t>Inspection and Servicing of Fire Extinguishers</t>
  </si>
  <si>
    <t>First Aid &amp; CPR - July</t>
  </si>
  <si>
    <t>Anzen Champions &amp; Interested Staff</t>
  </si>
  <si>
    <t>Inspection &amp; servicing (preventive maintenance) of post lifts</t>
  </si>
  <si>
    <t>Emergency evacuation drill</t>
  </si>
  <si>
    <t>Ergonomics - August</t>
  </si>
  <si>
    <t>Certification of Post lifts</t>
  </si>
  <si>
    <t>Servicing of Spray boot</t>
  </si>
  <si>
    <t>Personal Protective Equipment - October</t>
  </si>
  <si>
    <t>EHS visual signage repair and improvement (speed limits, parking etc)</t>
  </si>
  <si>
    <t>Training</t>
  </si>
  <si>
    <t>Basic Fire Prevention &amp; Control - November</t>
  </si>
  <si>
    <t>Team Leads &amp; Fire Fighters</t>
  </si>
  <si>
    <t xml:space="preserve">General training of Anzen Champions - </t>
  </si>
  <si>
    <t>First aid and CPR</t>
  </si>
  <si>
    <t>Occupational Hygiene - December</t>
  </si>
  <si>
    <t xml:space="preserve">Hazard identification &amp; risk assessment </t>
  </si>
  <si>
    <t xml:space="preserve">Basic fire prevention and control </t>
  </si>
  <si>
    <t>HSE CAMPAIGNS AND RALLIES</t>
  </si>
  <si>
    <t>Workplace safety awareness (HSE policy &amp; objectives)</t>
  </si>
  <si>
    <t>World Health Day</t>
  </si>
  <si>
    <t>April 7, 2023</t>
  </si>
  <si>
    <t>Work Instructions</t>
  </si>
  <si>
    <t>World Day for Safety &amp; Health  at Work</t>
  </si>
  <si>
    <t>April 28, 2023</t>
  </si>
  <si>
    <t>Kaizen &amp; 5S</t>
  </si>
  <si>
    <t>World Hepatitis Day</t>
  </si>
  <si>
    <t>July 28, 2023</t>
  </si>
  <si>
    <t>Manual Handling</t>
  </si>
  <si>
    <t>World Diabetes Day</t>
  </si>
  <si>
    <t>November 14, 2023</t>
  </si>
  <si>
    <t>Occupational hygiene</t>
  </si>
  <si>
    <t>World AIDS day</t>
  </si>
  <si>
    <t>December 1, 2023</t>
  </si>
  <si>
    <t xml:space="preserve">Personal Protective Equipment  </t>
  </si>
  <si>
    <t>World Tuberculosis Day</t>
  </si>
  <si>
    <t>March 24, 2024</t>
  </si>
  <si>
    <t xml:space="preserve">Ergonomics </t>
  </si>
  <si>
    <t>NIMATA PRATT</t>
  </si>
  <si>
    <t>ATLANTIC SHRIMPERS</t>
  </si>
  <si>
    <t>JUBAILI BROS</t>
  </si>
  <si>
    <t>HAMZAT OLADAPO</t>
  </si>
  <si>
    <t>PAJERO</t>
  </si>
  <si>
    <t>ADEYEMO HAKEEM</t>
  </si>
  <si>
    <t>ORRITECH</t>
  </si>
  <si>
    <t>HEAD OFFICE</t>
  </si>
  <si>
    <t>Oloyede Olaniyi</t>
  </si>
  <si>
    <t>Toyota</t>
  </si>
  <si>
    <t>Spare Parts</t>
  </si>
  <si>
    <t>Stephen</t>
  </si>
  <si>
    <t>Diagnoste</t>
  </si>
  <si>
    <t>SOJ &amp; BROTHERS</t>
  </si>
  <si>
    <t>Yamaha</t>
  </si>
  <si>
    <t>SOLITEK UNIV. SERV. LTD</t>
  </si>
  <si>
    <t>BISOLA OBEMBE</t>
  </si>
  <si>
    <t>NISSAN XTRAIL</t>
  </si>
  <si>
    <t xml:space="preserve">AUTO </t>
  </si>
  <si>
    <t>17/07/203</t>
  </si>
  <si>
    <t>THE CHURCH</t>
  </si>
  <si>
    <t>OUTLANDER</t>
  </si>
  <si>
    <t xml:space="preserve">INDORAMA </t>
  </si>
  <si>
    <t>TRUCK</t>
  </si>
  <si>
    <t>BAKER HUGHES</t>
  </si>
  <si>
    <t>KINGLONG</t>
  </si>
  <si>
    <t>WORLDWIDE</t>
  </si>
  <si>
    <t>SUZUKI</t>
  </si>
  <si>
    <t xml:space="preserve">C &amp; I LEASING </t>
  </si>
  <si>
    <t>BAT</t>
  </si>
  <si>
    <t>BUREAU VERITAS</t>
  </si>
  <si>
    <t>Guinness</t>
  </si>
  <si>
    <t>Mitsubushi L200</t>
  </si>
  <si>
    <t>Workshop</t>
  </si>
  <si>
    <t>FMG</t>
  </si>
  <si>
    <t>WorldWide Healthcar</t>
  </si>
  <si>
    <t>Suzuki Dzire</t>
  </si>
  <si>
    <t>Worsksop</t>
  </si>
  <si>
    <t>Toyin Onaypo</t>
  </si>
  <si>
    <t>Mitsubushi Pajero</t>
  </si>
  <si>
    <t>Tobi okafor</t>
  </si>
  <si>
    <t>Tunde ademoye</t>
  </si>
  <si>
    <t>Ocheme joshua</t>
  </si>
  <si>
    <t>Yusuf Nafiu Akorede</t>
  </si>
  <si>
    <t>Henry felix</t>
  </si>
  <si>
    <t>Musa Mohammed</t>
  </si>
  <si>
    <t>Okesanya adedayo</t>
  </si>
  <si>
    <t>James Ajomafuwe</t>
  </si>
  <si>
    <t>Victor Nasara</t>
  </si>
  <si>
    <t>Akinde Oseli</t>
  </si>
  <si>
    <t>Sunday shetima</t>
  </si>
  <si>
    <t>Segun Ibrahim</t>
  </si>
  <si>
    <t>Victor</t>
  </si>
  <si>
    <t>Monday</t>
  </si>
  <si>
    <t>Faderin Alex</t>
  </si>
  <si>
    <t>Sunday Dada</t>
  </si>
  <si>
    <t>Kazy</t>
  </si>
  <si>
    <t>Tomlinson Olowoyeye (International Breweries Plc)</t>
  </si>
  <si>
    <t>Olumuyiwa Oyeleye</t>
  </si>
  <si>
    <t>Kolawole  Oyabiyi - Lotus Bank</t>
  </si>
  <si>
    <t>Makinde oluwasegun</t>
  </si>
  <si>
    <t>Balogun Akinola</t>
  </si>
  <si>
    <t>ADEJUMO PETER OLUMIDE</t>
  </si>
  <si>
    <t>Mitsubishi Pajero</t>
  </si>
  <si>
    <t>Suzuki Baleno (Sanlam General)</t>
  </si>
  <si>
    <t>Suzuki Baleno (Sanlam General Insurance)</t>
  </si>
  <si>
    <t>Suzuki Ertiga</t>
  </si>
  <si>
    <t xml:space="preserve">Mitsubishi Pajero </t>
  </si>
  <si>
    <t>Suzuki Supercarry(Smirdu Nig. Ltd.)</t>
  </si>
  <si>
    <t>Mitsubishi L200</t>
  </si>
  <si>
    <t>Suzuki vitara</t>
  </si>
  <si>
    <t>Suzuki Ciaz</t>
  </si>
  <si>
    <t>Pajero sport</t>
  </si>
  <si>
    <t>Suzuki Baleno</t>
  </si>
  <si>
    <t>Suzuki baleno</t>
  </si>
  <si>
    <t>Suzuki Spresso</t>
  </si>
  <si>
    <t>Mitsubishi Montero Geep</t>
  </si>
  <si>
    <t>XPANDA MISTIBUSIH</t>
  </si>
  <si>
    <t>AKIN ADESOLA, WORKSOP</t>
  </si>
  <si>
    <t>UCHENNA NTAGU</t>
  </si>
  <si>
    <t>ADENIYI BOLADE</t>
  </si>
  <si>
    <t>JOHN DANIEL AYEGBA</t>
  </si>
  <si>
    <t>YAMAHA AG200</t>
  </si>
  <si>
    <t>SERVICE</t>
  </si>
  <si>
    <t>PASTOR LUGARD</t>
  </si>
  <si>
    <t>YAMAHA MZ300</t>
  </si>
  <si>
    <t>Adekunle</t>
  </si>
  <si>
    <t>Aftersales</t>
  </si>
  <si>
    <t>WorldWide HealthCare</t>
  </si>
  <si>
    <t xml:space="preserve">Suzuki Dzire </t>
  </si>
  <si>
    <t>Promsaisdor</t>
  </si>
  <si>
    <t>Suzuki Alto</t>
  </si>
  <si>
    <t>Noah Manassea</t>
  </si>
  <si>
    <t>Valeo</t>
  </si>
  <si>
    <t xml:space="preserve">Spare Part </t>
  </si>
  <si>
    <t>Nwogu Chinwe</t>
  </si>
  <si>
    <t>Mercedes-Benz</t>
  </si>
  <si>
    <t>INTERCONTINENTAL DISTILLERS</t>
  </si>
  <si>
    <t>CHI LTD</t>
  </si>
  <si>
    <t>GARUBA</t>
  </si>
  <si>
    <t>RENAULT</t>
  </si>
  <si>
    <t>AKINTODE OLASANMI</t>
  </si>
  <si>
    <t>LUKMAN</t>
  </si>
  <si>
    <t>EMMANUEL OAMEN</t>
  </si>
  <si>
    <t>KAREEM AHMED</t>
  </si>
  <si>
    <t>FAMODIN ALACKADE</t>
  </si>
  <si>
    <t>Folake Mustapha</t>
  </si>
  <si>
    <t>Toyota, Fuso, Bosch</t>
  </si>
  <si>
    <t>SPARE PARTS</t>
  </si>
  <si>
    <t>Oliyide Yusuf Owolabi</t>
  </si>
  <si>
    <t>BAMIKOLE BENJAMIN</t>
  </si>
  <si>
    <t>JUMOKE ODUTOLA</t>
  </si>
  <si>
    <t>SALES</t>
  </si>
  <si>
    <t>INTEGRATED PROJECTS LIMITED</t>
  </si>
  <si>
    <t>Adeyinka ekisanya</t>
  </si>
  <si>
    <t>Suzuki super carry</t>
  </si>
  <si>
    <t>Gabriel</t>
  </si>
  <si>
    <t>Suzuki Maruti Dzire</t>
  </si>
  <si>
    <t>Sulaimon</t>
  </si>
  <si>
    <t>Eclipse cross mitsubishi</t>
  </si>
  <si>
    <t>Emmanuel.T.Umoh</t>
  </si>
  <si>
    <t>Chizuru Nwankwonta</t>
  </si>
  <si>
    <t>Mitsubishi Asx</t>
  </si>
  <si>
    <t>Akinwale ishola</t>
  </si>
  <si>
    <t>Outlander</t>
  </si>
  <si>
    <t>Abimbola olusoga</t>
  </si>
  <si>
    <t>Dzire</t>
  </si>
  <si>
    <t>Kazeem</t>
  </si>
  <si>
    <t>Gusi chukwudi monday</t>
  </si>
  <si>
    <t>Samuel ijoga</t>
  </si>
  <si>
    <t>Mitsubishi Pajero sport</t>
  </si>
  <si>
    <t>Mustapha luqman</t>
  </si>
  <si>
    <t>Suzuki Super carry</t>
  </si>
  <si>
    <t>Adekunle Atinuke</t>
  </si>
  <si>
    <t>Suzuki Belano</t>
  </si>
  <si>
    <t>Okoosi Abdulafeez</t>
  </si>
  <si>
    <t>Suzuki Vitara</t>
  </si>
  <si>
    <t>Mr seun olaniyan</t>
  </si>
  <si>
    <t>Palermo mitsubishi</t>
  </si>
  <si>
    <t>Mr Idowu Eniola</t>
  </si>
  <si>
    <t>OGEGE SOLOMON</t>
  </si>
  <si>
    <t>SUZUKI ALTO</t>
  </si>
  <si>
    <t>OLUWAFEMI  JOSEPH</t>
  </si>
  <si>
    <t>ADEKUNLE KABIRU</t>
  </si>
  <si>
    <t>DAVID</t>
  </si>
  <si>
    <t>ADENEKAN LATEEF</t>
  </si>
  <si>
    <t>SUZUKI DZIRE</t>
  </si>
  <si>
    <t>IBRAHIM MUNTER</t>
  </si>
  <si>
    <t>BALENO</t>
  </si>
  <si>
    <t>Oluwajoba omoola (Ajinomoto)</t>
  </si>
  <si>
    <t>Richard yakubu John ( ajinomotor)</t>
  </si>
  <si>
    <t>Mr godwin</t>
  </si>
  <si>
    <t>Mitsubishi montero sport</t>
  </si>
  <si>
    <t xml:space="preserve">Rev'd Nwagboso Uchechukwu Stanley </t>
  </si>
  <si>
    <t>Wasiu</t>
  </si>
  <si>
    <t>Friday Oduwole</t>
  </si>
  <si>
    <t>Nimdiya nansel kumtur</t>
  </si>
  <si>
    <t>L200 mitsubishi</t>
  </si>
  <si>
    <t>Alex Dauda</t>
  </si>
  <si>
    <t>Emmanuel</t>
  </si>
  <si>
    <t>Suzuki dzire</t>
  </si>
  <si>
    <t>Lawrence</t>
  </si>
  <si>
    <t>Olowajoba omoola</t>
  </si>
  <si>
    <t>Kehinde oriade</t>
  </si>
  <si>
    <t>Suzuki ciaz</t>
  </si>
  <si>
    <t>Solomon</t>
  </si>
  <si>
    <t>Hyacinth</t>
  </si>
  <si>
    <t>Kingsley</t>
  </si>
  <si>
    <t>Mitsubishi pajero</t>
  </si>
  <si>
    <t>Oliver okoro</t>
  </si>
  <si>
    <t>Mr. Taofeek</t>
  </si>
  <si>
    <t>Mr Alamu</t>
  </si>
  <si>
    <t>Mr. Aro Abdullahi</t>
  </si>
  <si>
    <t>Dolapo</t>
  </si>
  <si>
    <t>Mr. Joseph Thomas</t>
  </si>
  <si>
    <t>Sunday</t>
  </si>
  <si>
    <t>Mr Adeboye kayode</t>
  </si>
  <si>
    <t>Mr. Manfred</t>
  </si>
  <si>
    <t>Mr. Joel</t>
  </si>
  <si>
    <t>Mr lukman</t>
  </si>
  <si>
    <t>Uyi</t>
  </si>
  <si>
    <t>Pajero mitsubishi</t>
  </si>
  <si>
    <t>Saheed</t>
  </si>
  <si>
    <t>Boniface</t>
  </si>
  <si>
    <t>Mr friday</t>
  </si>
  <si>
    <t>Mr. Yusuf</t>
  </si>
  <si>
    <t>Mr Samuel</t>
  </si>
  <si>
    <t>Mr. John Adewale Akingbade</t>
  </si>
  <si>
    <t>Suzuki Jimny</t>
  </si>
  <si>
    <t xml:space="preserve">Mr. Keene </t>
  </si>
  <si>
    <t>Suzuki swift</t>
  </si>
  <si>
    <t>Francis</t>
  </si>
  <si>
    <t>Jibunoh Newton Chuka</t>
  </si>
  <si>
    <t>AUTO</t>
  </si>
  <si>
    <t>B.A.T</t>
  </si>
  <si>
    <t>TGI</t>
  </si>
  <si>
    <t>BARR PHILIP</t>
  </si>
  <si>
    <t>SUNDRY</t>
  </si>
  <si>
    <t>Grand Total</t>
  </si>
  <si>
    <t>(All)</t>
  </si>
  <si>
    <t>Years</t>
  </si>
  <si>
    <t xml:space="preserve">                                                                                                                                                                                                                                                                                                                                                                                                                                                                                                                                                                                                                                                                                                                                                                                                                            </t>
  </si>
  <si>
    <t>GENERATED WASTE</t>
  </si>
  <si>
    <t>ENERGY USAGE</t>
  </si>
  <si>
    <t>GHG EMISSIONS</t>
  </si>
  <si>
    <t>TARGET vs ACTUAL TRAINEES</t>
  </si>
  <si>
    <t>TRAINING COST</t>
  </si>
  <si>
    <t>CSR</t>
  </si>
  <si>
    <t xml:space="preserve"> </t>
  </si>
  <si>
    <t>DAYS WITHOUT ACCIDENTS</t>
  </si>
  <si>
    <t>`</t>
  </si>
  <si>
    <t>ToolboxTalk</t>
  </si>
  <si>
    <t>NearMiss</t>
  </si>
  <si>
    <t>QHSEAudit</t>
  </si>
  <si>
    <t>QHSEMeeting</t>
  </si>
  <si>
    <t>EmergencyDrill</t>
  </si>
  <si>
    <t>SafetyPatrol</t>
  </si>
  <si>
    <t xml:space="preserve">LostTimeInjury  (LTI) </t>
  </si>
  <si>
    <t xml:space="preserve">FireIncident </t>
  </si>
  <si>
    <t>RoadTrafficIncident (RTI)</t>
  </si>
  <si>
    <t xml:space="preserve">MedicalTreatmentCase (MTC) </t>
  </si>
  <si>
    <t xml:space="preserve">FirstAidCase FAC) </t>
  </si>
  <si>
    <t>PropertyDamageAccident (PDA)</t>
  </si>
  <si>
    <t>DaysWithoutAccident</t>
  </si>
  <si>
    <t>5sSCORES</t>
  </si>
  <si>
    <t>CondemnedTyres</t>
  </si>
  <si>
    <t>CondemnedBatteries</t>
  </si>
  <si>
    <t>WasteOil (DRUM)</t>
  </si>
  <si>
    <t>DieselConsumption_Generator (Lt)</t>
  </si>
  <si>
    <t>ElectricityUsage (KWh)</t>
  </si>
  <si>
    <t>GHGEmission_Generator (KgCO2e)</t>
  </si>
  <si>
    <t>GHGEmission_Electricity (KgCO2e)</t>
  </si>
  <si>
    <t>TotalEmission (KgCO2e)</t>
  </si>
  <si>
    <t>Spill</t>
  </si>
  <si>
    <t>GeeneratorHourRun</t>
  </si>
  <si>
    <t>No_SafetyTrainings</t>
  </si>
  <si>
    <t>No_TargetedTrainees</t>
  </si>
  <si>
    <t>No_ActualTrainees</t>
  </si>
  <si>
    <t>TrainingHours</t>
  </si>
  <si>
    <t>TrainingCost</t>
  </si>
  <si>
    <t>Customer'sRequirements</t>
  </si>
  <si>
    <t>MarketingInteractions</t>
  </si>
  <si>
    <t>EmployeeCompetencies</t>
  </si>
  <si>
    <t>QuoteResponseTime</t>
  </si>
  <si>
    <t>OntimeDelivery</t>
  </si>
  <si>
    <t>Products/Service Satisfaction</t>
  </si>
  <si>
    <t>Products/Service SatisfactionToOthers</t>
  </si>
  <si>
    <t>AverageCSR</t>
  </si>
  <si>
    <t>Dates</t>
  </si>
  <si>
    <t>BusinessUnits</t>
  </si>
  <si>
    <t>DISABILITIES</t>
  </si>
  <si>
    <t>FIRE INCIDENTS</t>
  </si>
  <si>
    <t>ROAD TRAFFIC INCIDENTS (RTI)</t>
  </si>
  <si>
    <t>PROPERTY DAMAGE ACCIDENTS (PDA)</t>
  </si>
  <si>
    <t>FIRST AID CASES</t>
  </si>
  <si>
    <t>MEDICAL TREATMENT CASES (MTC)</t>
  </si>
  <si>
    <t>FATALITIES</t>
  </si>
  <si>
    <t xml:space="preserve">LOST TIME INJURIES (LTI) </t>
  </si>
  <si>
    <t>BUSINESS UNITS</t>
  </si>
  <si>
    <t>TOOLBOX TALK</t>
  </si>
  <si>
    <t>NEAR MISS</t>
  </si>
  <si>
    <t>QHSE AUDITS</t>
  </si>
  <si>
    <t>QHSE MEETINGS</t>
  </si>
  <si>
    <t>EMERGENCY DRILLS</t>
  </si>
  <si>
    <t>SAFETY PATROL</t>
  </si>
  <si>
    <t>CSR SCORE</t>
  </si>
  <si>
    <t>TRAINING COSTS</t>
  </si>
  <si>
    <t>NO TARGETED TRAINEES</t>
  </si>
  <si>
    <t>NO ACTUAL TRAINEES</t>
  </si>
  <si>
    <t>ELECTRICITY GHG EMISSION</t>
  </si>
  <si>
    <t>GENERATOR GHG EMISSION</t>
  </si>
  <si>
    <t>GENERATOR DIESEL CONSUMPTION (Lt)</t>
  </si>
  <si>
    <t>ELECTRICITY USAGE (KWh)</t>
  </si>
  <si>
    <t>NO CONDEMNED TYRES</t>
  </si>
  <si>
    <t>NO CONDEMNED BATTERIES</t>
  </si>
  <si>
    <t>DaysWithAccident</t>
  </si>
  <si>
    <t>DAYS WITH ACCIDENTS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</si>
</sst>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 @"/>
    <numFmt numFmtId="165" formatCode="0.0%"/>
    <numFmt numFmtId="166" formatCode="_(* #,##0.0_);_(* \(#,##0.0\);_(* &quot;-&quot;??_);_(@_)"/>
    <numFmt numFmtId="167" formatCode="_(* #,##0_);_(* \(#,##0\);_(* &quot;-&quot;??_);_(@_)"/>
  </numFmts>
  <fonts count="33" x14ac:knownFonts="1">
    <font>
      <sz val="10"/>
      <color theme="1"/>
      <name val="Arial Narrow"/>
      <family val="2"/>
    </font>
    <font>
      <sz val="10"/>
      <color theme="1"/>
      <name val="Arial Narrow"/>
      <family val="2"/>
    </font>
    <font>
      <sz val="12"/>
      <color theme="1"/>
      <name val="Arial Narrow"/>
      <family val="2"/>
    </font>
    <font>
      <sz val="10"/>
      <name val="Arial"/>
      <family val="2"/>
    </font>
    <font>
      <sz val="12"/>
      <name val="Arial Narrow"/>
      <family val="2"/>
    </font>
    <font>
      <b/>
      <sz val="12"/>
      <name val="Arial Narrow"/>
      <family val="2"/>
    </font>
    <font>
      <sz val="12"/>
      <color theme="1"/>
      <name val="Calibri Light"/>
      <family val="1"/>
      <scheme val="major"/>
    </font>
    <font>
      <b/>
      <sz val="14"/>
      <color theme="1"/>
      <name val="Arial Narrow"/>
      <family val="2"/>
    </font>
    <font>
      <sz val="14"/>
      <color theme="1"/>
      <name val="Arial Narrow"/>
      <family val="2"/>
    </font>
    <font>
      <b/>
      <sz val="10"/>
      <color indexed="12"/>
      <name val="Arial"/>
      <family val="2"/>
    </font>
    <font>
      <sz val="12"/>
      <name val="Arial Black"/>
      <family val="2"/>
    </font>
    <font>
      <sz val="16"/>
      <color indexed="9"/>
      <name val="Arial Black"/>
      <family val="2"/>
    </font>
    <font>
      <b/>
      <sz val="12"/>
      <color indexed="12"/>
      <name val="Arial Black"/>
      <family val="2"/>
    </font>
    <font>
      <b/>
      <sz val="12"/>
      <color indexed="9"/>
      <name val="Arial Black"/>
      <family val="2"/>
    </font>
    <font>
      <sz val="16"/>
      <name val="Arial"/>
      <family val="2"/>
    </font>
    <font>
      <b/>
      <sz val="16"/>
      <color indexed="12"/>
      <name val="Arial"/>
      <family val="2"/>
    </font>
    <font>
      <sz val="12"/>
      <color indexed="12"/>
      <name val="Arial Black"/>
      <family val="2"/>
    </font>
    <font>
      <b/>
      <sz val="10"/>
      <name val="Arial"/>
      <family val="2"/>
    </font>
    <font>
      <b/>
      <sz val="10"/>
      <color indexed="9"/>
      <name val="Arial"/>
      <family val="2"/>
    </font>
    <font>
      <b/>
      <sz val="10"/>
      <color theme="0"/>
      <name val="Arial"/>
      <family val="2"/>
    </font>
    <font>
      <b/>
      <sz val="10"/>
      <color indexed="10"/>
      <name val="Arial"/>
      <family val="2"/>
    </font>
    <font>
      <b/>
      <sz val="8"/>
      <name val="Arial"/>
      <family val="2"/>
    </font>
    <font>
      <b/>
      <sz val="9.5"/>
      <name val="Arial"/>
      <family val="2"/>
    </font>
    <font>
      <b/>
      <u/>
      <sz val="10"/>
      <name val="Arial"/>
      <family val="2"/>
    </font>
    <font>
      <b/>
      <sz val="9"/>
      <color indexed="81"/>
      <name val="Tahoma"/>
      <family val="2"/>
    </font>
    <font>
      <sz val="9"/>
      <color indexed="81"/>
      <name val="Tahoma"/>
      <family val="2"/>
    </font>
    <font>
      <sz val="11"/>
      <color theme="1"/>
      <name val="Cambria"/>
      <family val="1"/>
    </font>
    <font>
      <sz val="10"/>
      <color theme="1"/>
      <name val="Cambria"/>
      <family val="1"/>
    </font>
    <font>
      <b/>
      <sz val="11"/>
      <color theme="1"/>
      <name val="Cambria"/>
      <family val="1"/>
    </font>
    <font>
      <b/>
      <sz val="11"/>
      <color theme="1"/>
      <name val="Arial Narrow"/>
      <family val="2"/>
    </font>
    <font>
      <b/>
      <sz val="28"/>
      <color theme="1"/>
      <name val="Cambria"/>
      <family val="1"/>
    </font>
    <font>
      <b/>
      <sz val="36"/>
      <color theme="1"/>
      <name val="Cambria"/>
      <family val="1"/>
    </font>
    <font>
      <sz val="12"/>
      <color theme="1"/>
      <name val="Cambria"/>
      <family val="1"/>
    </font>
  </fonts>
  <fills count="17">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
      <patternFill patternType="solid">
        <fgColor indexed="22"/>
        <bgColor indexed="64"/>
      </patternFill>
    </fill>
    <fill>
      <patternFill patternType="solid">
        <fgColor theme="0"/>
        <bgColor indexed="64"/>
      </patternFill>
    </fill>
    <fill>
      <patternFill patternType="solid">
        <fgColor indexed="23"/>
        <bgColor indexed="64"/>
      </patternFill>
    </fill>
    <fill>
      <patternFill patternType="solid">
        <fgColor indexed="9"/>
        <bgColor indexed="64"/>
      </patternFill>
    </fill>
    <fill>
      <patternFill patternType="solid">
        <fgColor indexed="12"/>
        <bgColor indexed="64"/>
      </patternFill>
    </fill>
    <fill>
      <patternFill patternType="solid">
        <fgColor indexed="53"/>
        <bgColor indexed="64"/>
      </patternFill>
    </fill>
    <fill>
      <patternFill patternType="solid">
        <fgColor rgb="FF00B050"/>
        <bgColor indexed="64"/>
      </patternFill>
    </fill>
    <fill>
      <patternFill patternType="solid">
        <fgColor rgb="FFFF0000"/>
        <bgColor indexed="64"/>
      </patternFill>
    </fill>
    <fill>
      <patternFill patternType="solid">
        <fgColor rgb="FF00B0F0"/>
        <bgColor indexed="64"/>
      </patternFill>
    </fill>
    <fill>
      <patternFill patternType="solid">
        <fgColor rgb="FFFFFF00"/>
        <bgColor indexed="64"/>
      </patternFill>
    </fill>
    <fill>
      <patternFill patternType="solid">
        <fgColor theme="0"/>
        <bgColor theme="4" tint="0.79998168889431442"/>
      </patternFill>
    </fill>
    <fill>
      <patternFill patternType="solid">
        <fgColor rgb="FF0070C0"/>
        <bgColor indexed="64"/>
      </patternFill>
    </fill>
    <fill>
      <patternFill patternType="solid">
        <fgColor theme="0" tint="-4.9989318521683403E-2"/>
        <bgColor indexed="64"/>
      </patternFill>
    </fill>
  </fills>
  <borders count="10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style="dotted">
        <color indexed="64"/>
      </left>
      <right/>
      <top style="dotted">
        <color indexed="64"/>
      </top>
      <bottom/>
      <diagonal/>
    </border>
    <border>
      <left/>
      <right/>
      <top style="dotted">
        <color indexed="64"/>
      </top>
      <bottom/>
      <diagonal/>
    </border>
    <border>
      <left/>
      <right style="dotted">
        <color indexed="64"/>
      </right>
      <top style="dotted">
        <color indexed="64"/>
      </top>
      <bottom/>
      <diagonal/>
    </border>
    <border>
      <left/>
      <right style="medium">
        <color indexed="64"/>
      </right>
      <top/>
      <bottom/>
      <diagonal/>
    </border>
    <border>
      <left style="dotted">
        <color indexed="64"/>
      </left>
      <right/>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right style="double">
        <color indexed="64"/>
      </right>
      <top style="double">
        <color indexed="64"/>
      </top>
      <bottom style="double">
        <color indexed="64"/>
      </bottom>
      <diagonal/>
    </border>
    <border>
      <left/>
      <right style="dotted">
        <color indexed="64"/>
      </right>
      <top/>
      <bottom/>
      <diagonal/>
    </border>
    <border>
      <left style="dashed">
        <color indexed="64"/>
      </left>
      <right/>
      <top/>
      <bottom/>
      <diagonal/>
    </border>
    <border>
      <left style="double">
        <color indexed="64"/>
      </left>
      <right style="double">
        <color indexed="64"/>
      </right>
      <top style="double">
        <color indexed="64"/>
      </top>
      <bottom style="hair">
        <color indexed="64"/>
      </bottom>
      <diagonal/>
    </border>
    <border>
      <left style="double">
        <color indexed="64"/>
      </left>
      <right/>
      <top style="double">
        <color indexed="64"/>
      </top>
      <bottom style="hair">
        <color indexed="64"/>
      </bottom>
      <diagonal/>
    </border>
    <border>
      <left/>
      <right/>
      <top style="double">
        <color indexed="64"/>
      </top>
      <bottom style="hair">
        <color indexed="64"/>
      </bottom>
      <diagonal/>
    </border>
    <border>
      <left/>
      <right style="double">
        <color indexed="64"/>
      </right>
      <top style="double">
        <color indexed="64"/>
      </top>
      <bottom style="hair">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style="double">
        <color indexed="64"/>
      </right>
      <top/>
      <bottom/>
      <diagonal/>
    </border>
    <border>
      <left style="double">
        <color indexed="64"/>
      </left>
      <right/>
      <top/>
      <bottom/>
      <diagonal/>
    </border>
    <border>
      <left/>
      <right style="double">
        <color indexed="64"/>
      </right>
      <top/>
      <bottom/>
      <diagonal/>
    </border>
    <border>
      <left style="double">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style="hair">
        <color indexed="64"/>
      </top>
      <bottom/>
      <diagonal/>
    </border>
    <border>
      <left/>
      <right style="double">
        <color indexed="64"/>
      </right>
      <top style="hair">
        <color indexed="64"/>
      </top>
      <bottom/>
      <diagonal/>
    </border>
    <border>
      <left style="double">
        <color indexed="64"/>
      </left>
      <right style="double">
        <color indexed="64"/>
      </right>
      <top/>
      <bottom style="double">
        <color indexed="64"/>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dashed">
        <color indexed="64"/>
      </left>
      <right/>
      <top/>
      <bottom style="dashed">
        <color indexed="64"/>
      </bottom>
      <diagonal/>
    </border>
    <border>
      <left/>
      <right/>
      <top/>
      <bottom style="dashed">
        <color indexed="64"/>
      </bottom>
      <diagonal/>
    </border>
    <border>
      <left/>
      <right/>
      <top/>
      <bottom style="dotted">
        <color indexed="64"/>
      </bottom>
      <diagonal/>
    </border>
    <border>
      <left/>
      <right style="dotted">
        <color indexed="64"/>
      </right>
      <top/>
      <bottom style="dotted">
        <color indexed="64"/>
      </bottom>
      <diagonal/>
    </border>
    <border>
      <left style="dashed">
        <color indexed="64"/>
      </left>
      <right/>
      <top style="dashed">
        <color indexed="64"/>
      </top>
      <bottom/>
      <diagonal/>
    </border>
    <border>
      <left/>
      <right/>
      <top style="dashed">
        <color indexed="64"/>
      </top>
      <bottom/>
      <diagonal/>
    </border>
    <border>
      <left/>
      <right style="dashed">
        <color indexed="64"/>
      </right>
      <top style="dashed">
        <color indexed="64"/>
      </top>
      <bottom/>
      <diagonal/>
    </border>
    <border>
      <left/>
      <right style="dashed">
        <color indexed="64"/>
      </right>
      <top/>
      <bottom/>
      <diagonal/>
    </border>
    <border>
      <left style="dashed">
        <color indexed="64"/>
      </left>
      <right/>
      <top/>
      <bottom style="hair">
        <color indexed="64"/>
      </bottom>
      <diagonal/>
    </border>
    <border>
      <left/>
      <right/>
      <top/>
      <bottom style="hair">
        <color indexed="64"/>
      </bottom>
      <diagonal/>
    </border>
    <border>
      <left/>
      <right style="dashed">
        <color indexed="64"/>
      </right>
      <top/>
      <bottom style="hair">
        <color indexed="64"/>
      </bottom>
      <diagonal/>
    </border>
    <border>
      <left/>
      <right style="hair">
        <color indexed="64"/>
      </right>
      <top style="dashed">
        <color indexed="64"/>
      </top>
      <bottom/>
      <diagonal/>
    </border>
    <border>
      <left/>
      <right/>
      <top style="dashed">
        <color indexed="64"/>
      </top>
      <bottom style="hair">
        <color indexed="64"/>
      </bottom>
      <diagonal/>
    </border>
    <border>
      <left/>
      <right style="hair">
        <color indexed="64"/>
      </right>
      <top style="dashed">
        <color indexed="64"/>
      </top>
      <bottom style="hair">
        <color indexed="64"/>
      </bottom>
      <diagonal/>
    </border>
    <border>
      <left style="hair">
        <color indexed="64"/>
      </left>
      <right/>
      <top style="dashed">
        <color indexed="64"/>
      </top>
      <bottom style="hair">
        <color indexed="64"/>
      </bottom>
      <diagonal/>
    </border>
    <border>
      <left/>
      <right style="dashed">
        <color indexed="64"/>
      </right>
      <top style="dashed">
        <color indexed="64"/>
      </top>
      <bottom style="hair">
        <color indexed="64"/>
      </bottom>
      <diagonal/>
    </border>
    <border>
      <left style="dashed">
        <color indexed="64"/>
      </left>
      <right/>
      <top style="hair">
        <color indexed="64"/>
      </top>
      <bottom/>
      <diagonal/>
    </border>
    <border>
      <left style="hair">
        <color indexed="64"/>
      </left>
      <right/>
      <top style="hair">
        <color indexed="64"/>
      </top>
      <bottom style="hair">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style="dashed">
        <color indexed="64"/>
      </right>
      <top style="hair">
        <color indexed="64"/>
      </top>
      <bottom style="hair">
        <color indexed="64"/>
      </bottom>
      <diagonal/>
    </border>
    <border>
      <left/>
      <right style="hair">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style="dashed">
        <color indexed="64"/>
      </right>
      <top style="hair">
        <color indexed="64"/>
      </top>
      <bottom style="hair">
        <color indexed="64"/>
      </bottom>
      <diagonal/>
    </border>
    <border>
      <left/>
      <right style="hair">
        <color indexed="64"/>
      </right>
      <top/>
      <bottom/>
      <diagonal/>
    </border>
    <border>
      <left style="hair">
        <color indexed="64"/>
      </left>
      <right style="hair">
        <color indexed="64"/>
      </right>
      <top style="hair">
        <color indexed="64"/>
      </top>
      <bottom style="dashed">
        <color indexed="64"/>
      </bottom>
      <diagonal/>
    </border>
    <border>
      <left style="hair">
        <color indexed="64"/>
      </left>
      <right style="dashed">
        <color indexed="64"/>
      </right>
      <top style="hair">
        <color indexed="64"/>
      </top>
      <bottom style="dashed">
        <color indexed="64"/>
      </bottom>
      <diagonal/>
    </border>
    <border>
      <left/>
      <right style="hair">
        <color indexed="64"/>
      </right>
      <top/>
      <bottom style="dashed">
        <color indexed="64"/>
      </bottom>
      <diagonal/>
    </border>
    <border>
      <left style="dotted">
        <color indexed="64"/>
      </left>
      <right/>
      <top style="hair">
        <color indexed="64"/>
      </top>
      <bottom style="hair">
        <color indexed="64"/>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thin">
        <color theme="2"/>
      </left>
      <right style="thin">
        <color theme="2"/>
      </right>
      <top style="thin">
        <color theme="2"/>
      </top>
      <bottom style="thin">
        <color theme="2"/>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right style="medium">
        <color indexed="64"/>
      </right>
      <top style="thin">
        <color indexed="64"/>
      </top>
      <bottom/>
      <diagonal/>
    </border>
    <border>
      <left style="medium">
        <color indexed="64"/>
      </left>
      <right style="medium">
        <color indexed="64"/>
      </right>
      <top style="thin">
        <color indexed="64"/>
      </top>
      <bottom/>
      <diagonal/>
    </border>
    <border>
      <left/>
      <right style="thin">
        <color theme="2"/>
      </right>
      <top style="thin">
        <color theme="2"/>
      </top>
      <bottom style="thin">
        <color theme="2"/>
      </bottom>
      <diagonal/>
    </border>
    <border>
      <left/>
      <right style="thin">
        <color indexed="64"/>
      </right>
      <top/>
      <bottom/>
      <diagonal/>
    </border>
  </borders>
  <cellStyleXfs count="4">
    <xf numFmtId="0" fontId="0" fillId="0" borderId="0"/>
    <xf numFmtId="9" fontId="1" fillId="0" borderId="0" applyFont="0" applyFill="0" applyBorder="0" applyAlignment="0" applyProtection="0"/>
    <xf numFmtId="0" fontId="3" fillId="0" borderId="0"/>
    <xf numFmtId="43" fontId="1" fillId="0" borderId="0" applyFont="0" applyFill="0" applyBorder="0" applyAlignment="0" applyProtection="0"/>
  </cellStyleXfs>
  <cellXfs count="380">
    <xf numFmtId="0" fontId="0" fillId="0" borderId="0" xfId="0"/>
    <xf numFmtId="0" fontId="6" fillId="0" borderId="0" xfId="0" applyFont="1" applyAlignment="1"/>
    <xf numFmtId="0" fontId="4" fillId="0" borderId="1" xfId="2" applyFont="1" applyBorder="1"/>
    <xf numFmtId="0" fontId="2" fillId="0" borderId="1" xfId="0" applyFont="1" applyBorder="1" applyAlignment="1">
      <alignment horizontal="left" vertical="center" wrapText="1"/>
    </xf>
    <xf numFmtId="14" fontId="4" fillId="0" borderId="1" xfId="2" applyNumberFormat="1" applyFont="1" applyBorder="1" applyAlignment="1">
      <alignment horizontal="left"/>
    </xf>
    <xf numFmtId="0" fontId="4" fillId="0" borderId="1" xfId="2" quotePrefix="1" applyFont="1" applyBorder="1"/>
    <xf numFmtId="0" fontId="4" fillId="0" borderId="1" xfId="2" applyFont="1" applyBorder="1" applyAlignment="1">
      <alignment wrapText="1"/>
    </xf>
    <xf numFmtId="0" fontId="8" fillId="0" borderId="0" xfId="0" applyFont="1" applyAlignment="1">
      <alignment horizontal="center" vertical="center"/>
    </xf>
    <xf numFmtId="0" fontId="8" fillId="0" borderId="1" xfId="0" applyFont="1" applyBorder="1" applyAlignment="1">
      <alignment horizontal="center" vertical="center"/>
    </xf>
    <xf numFmtId="0" fontId="8" fillId="0" borderId="1" xfId="0" applyFont="1" applyBorder="1" applyAlignment="1">
      <alignment horizontal="center" vertical="center" wrapText="1"/>
    </xf>
    <xf numFmtId="0" fontId="0" fillId="4" borderId="0" xfId="0" applyFill="1"/>
    <xf numFmtId="0" fontId="0" fillId="5" borderId="0" xfId="0" applyFill="1"/>
    <xf numFmtId="0" fontId="0" fillId="6" borderId="7" xfId="0" applyFill="1" applyBorder="1"/>
    <xf numFmtId="0" fontId="0" fillId="6" borderId="8" xfId="0" applyFill="1" applyBorder="1"/>
    <xf numFmtId="0" fontId="0" fillId="6" borderId="9" xfId="0" applyFill="1" applyBorder="1"/>
    <xf numFmtId="0" fontId="0" fillId="6" borderId="10" xfId="0" applyFill="1" applyBorder="1"/>
    <xf numFmtId="0" fontId="0" fillId="7" borderId="11" xfId="0" applyFill="1" applyBorder="1"/>
    <xf numFmtId="0" fontId="0" fillId="7" borderId="12" xfId="0" applyFill="1" applyBorder="1"/>
    <xf numFmtId="0" fontId="9" fillId="7" borderId="12" xfId="0" applyFont="1" applyFill="1" applyBorder="1"/>
    <xf numFmtId="0" fontId="9" fillId="7" borderId="13" xfId="0" applyFont="1" applyFill="1" applyBorder="1"/>
    <xf numFmtId="0" fontId="0" fillId="6" borderId="14" xfId="0" applyFill="1" applyBorder="1"/>
    <xf numFmtId="0" fontId="10" fillId="4" borderId="0" xfId="0" applyFont="1" applyFill="1"/>
    <xf numFmtId="0" fontId="10" fillId="6" borderId="10" xfId="0" applyFont="1" applyFill="1" applyBorder="1"/>
    <xf numFmtId="0" fontId="10" fillId="7" borderId="15" xfId="0" applyFont="1" applyFill="1" applyBorder="1"/>
    <xf numFmtId="0" fontId="12" fillId="7" borderId="0" xfId="0" applyFont="1" applyFill="1" applyBorder="1"/>
    <xf numFmtId="0" fontId="10" fillId="7" borderId="0" xfId="0" applyFont="1" applyFill="1"/>
    <xf numFmtId="0" fontId="9" fillId="7" borderId="0" xfId="0" applyFont="1" applyFill="1" applyBorder="1"/>
    <xf numFmtId="0" fontId="12" fillId="7" borderId="19" xfId="0" applyFont="1" applyFill="1" applyBorder="1"/>
    <xf numFmtId="0" fontId="10" fillId="6" borderId="14" xfId="0" applyFont="1" applyFill="1" applyBorder="1"/>
    <xf numFmtId="0" fontId="10" fillId="5" borderId="0" xfId="0" applyFont="1" applyFill="1"/>
    <xf numFmtId="0" fontId="10" fillId="0" borderId="0" xfId="0" applyFont="1"/>
    <xf numFmtId="0" fontId="0" fillId="7" borderId="15" xfId="0" applyFill="1" applyBorder="1"/>
    <xf numFmtId="0" fontId="14" fillId="7" borderId="0" xfId="0" applyFont="1" applyFill="1" applyBorder="1"/>
    <xf numFmtId="0" fontId="15" fillId="7" borderId="0" xfId="0" applyFont="1" applyFill="1" applyBorder="1"/>
    <xf numFmtId="0" fontId="9" fillId="7" borderId="19" xfId="0" applyFont="1" applyFill="1" applyBorder="1"/>
    <xf numFmtId="0" fontId="0" fillId="7" borderId="0" xfId="0" applyFill="1" applyBorder="1"/>
    <xf numFmtId="0" fontId="16" fillId="4" borderId="0" xfId="0" applyFont="1" applyFill="1"/>
    <xf numFmtId="0" fontId="16" fillId="6" borderId="10" xfId="0" applyFont="1" applyFill="1" applyBorder="1"/>
    <xf numFmtId="0" fontId="17" fillId="7" borderId="20" xfId="0" applyFont="1" applyFill="1" applyBorder="1" applyAlignment="1">
      <alignment vertical="center"/>
    </xf>
    <xf numFmtId="0" fontId="17" fillId="7" borderId="0" xfId="0" applyFont="1" applyFill="1" applyBorder="1" applyAlignment="1">
      <alignment vertical="center"/>
    </xf>
    <xf numFmtId="0" fontId="16" fillId="7" borderId="0" xfId="0" applyFont="1" applyFill="1" applyBorder="1" applyAlignment="1">
      <alignment horizontal="left"/>
    </xf>
    <xf numFmtId="0" fontId="12" fillId="7" borderId="0" xfId="0" applyFont="1" applyFill="1" applyBorder="1" applyAlignment="1"/>
    <xf numFmtId="0" fontId="16" fillId="6" borderId="14" xfId="0" applyFont="1" applyFill="1" applyBorder="1"/>
    <xf numFmtId="0" fontId="16" fillId="5" borderId="0" xfId="0" applyFont="1" applyFill="1"/>
    <xf numFmtId="0" fontId="16" fillId="0" borderId="0" xfId="0" applyFont="1"/>
    <xf numFmtId="0" fontId="17" fillId="7" borderId="21" xfId="0" applyFont="1" applyFill="1" applyBorder="1" applyAlignment="1">
      <alignment horizontal="center" vertical="center"/>
    </xf>
    <xf numFmtId="0" fontId="0" fillId="7" borderId="29" xfId="0" applyFill="1" applyBorder="1"/>
    <xf numFmtId="0" fontId="0" fillId="7" borderId="30" xfId="0" applyFill="1" applyBorder="1"/>
    <xf numFmtId="0" fontId="17" fillId="7" borderId="31" xfId="0" applyFont="1" applyFill="1" applyBorder="1" applyAlignment="1">
      <alignment vertical="center"/>
    </xf>
    <xf numFmtId="0" fontId="17" fillId="7" borderId="32" xfId="0" applyFont="1" applyFill="1" applyBorder="1" applyAlignment="1">
      <alignment vertical="center"/>
    </xf>
    <xf numFmtId="0" fontId="17" fillId="7" borderId="33" xfId="0" applyFont="1" applyFill="1" applyBorder="1" applyAlignment="1">
      <alignment vertical="center"/>
    </xf>
    <xf numFmtId="0" fontId="17" fillId="7" borderId="34" xfId="0" applyFont="1" applyFill="1" applyBorder="1" applyAlignment="1">
      <alignment vertical="center"/>
    </xf>
    <xf numFmtId="0" fontId="17" fillId="7" borderId="35" xfId="0" applyFont="1" applyFill="1" applyBorder="1" applyAlignment="1">
      <alignment vertical="center"/>
    </xf>
    <xf numFmtId="0" fontId="3" fillId="7" borderId="19" xfId="0" applyFont="1" applyFill="1" applyBorder="1"/>
    <xf numFmtId="0" fontId="0" fillId="4" borderId="0" xfId="0" applyFill="1" applyBorder="1"/>
    <xf numFmtId="0" fontId="17" fillId="7" borderId="1" xfId="0" applyFont="1" applyFill="1" applyBorder="1" applyAlignment="1">
      <alignment horizontal="center" vertical="center"/>
    </xf>
    <xf numFmtId="0" fontId="17" fillId="10" borderId="0" xfId="0" applyFont="1" applyFill="1" applyBorder="1" applyAlignment="1">
      <alignment horizontal="left" vertical="center"/>
    </xf>
    <xf numFmtId="0" fontId="17" fillId="11" borderId="0" xfId="0" applyFont="1" applyFill="1" applyBorder="1" applyAlignment="1">
      <alignment horizontal="left" vertical="center"/>
    </xf>
    <xf numFmtId="0" fontId="17" fillId="12" borderId="0" xfId="0" applyFont="1" applyFill="1" applyBorder="1" applyAlignment="1">
      <alignment horizontal="left" vertical="center"/>
    </xf>
    <xf numFmtId="0" fontId="17" fillId="7" borderId="0" xfId="0" applyFont="1" applyFill="1" applyBorder="1" applyAlignment="1">
      <alignment horizontal="left" vertical="center"/>
    </xf>
    <xf numFmtId="0" fontId="17" fillId="7" borderId="30" xfId="0" applyFont="1" applyFill="1" applyBorder="1" applyAlignment="1">
      <alignment horizontal="left" vertical="center"/>
    </xf>
    <xf numFmtId="0" fontId="0" fillId="7" borderId="37" xfId="0" applyFill="1" applyBorder="1"/>
    <xf numFmtId="0" fontId="0" fillId="7" borderId="38" xfId="0" applyFill="1" applyBorder="1"/>
    <xf numFmtId="0" fontId="17" fillId="7" borderId="38" xfId="0" applyFont="1" applyFill="1" applyBorder="1" applyAlignment="1">
      <alignment horizontal="left" vertical="center"/>
    </xf>
    <xf numFmtId="0" fontId="17" fillId="7" borderId="39" xfId="0" applyFont="1" applyFill="1" applyBorder="1" applyAlignment="1">
      <alignment horizontal="left" vertical="center"/>
    </xf>
    <xf numFmtId="0" fontId="19" fillId="0" borderId="0" xfId="0" applyFont="1" applyFill="1" applyBorder="1" applyAlignment="1">
      <alignment horizontal="left" vertical="center" wrapText="1"/>
    </xf>
    <xf numFmtId="0" fontId="17" fillId="7" borderId="0" xfId="0" applyFont="1" applyFill="1" applyBorder="1" applyAlignment="1">
      <alignment horizontal="center" vertical="center"/>
    </xf>
    <xf numFmtId="9" fontId="17" fillId="7" borderId="0" xfId="0" applyNumberFormat="1" applyFont="1" applyFill="1" applyBorder="1" applyAlignment="1">
      <alignment horizontal="center" vertical="center"/>
    </xf>
    <xf numFmtId="0" fontId="17" fillId="7" borderId="40" xfId="0" applyFont="1" applyFill="1" applyBorder="1" applyAlignment="1">
      <alignment vertical="center"/>
    </xf>
    <xf numFmtId="0" fontId="17" fillId="7" borderId="41" xfId="0" applyFont="1" applyFill="1" applyBorder="1" applyAlignment="1">
      <alignment vertical="center"/>
    </xf>
    <xf numFmtId="0" fontId="9" fillId="7" borderId="42" xfId="0" applyFont="1" applyFill="1" applyBorder="1"/>
    <xf numFmtId="0" fontId="0" fillId="7" borderId="42" xfId="0" applyFill="1" applyBorder="1"/>
    <xf numFmtId="0" fontId="3" fillId="7" borderId="42" xfId="0" applyFont="1" applyFill="1" applyBorder="1" applyAlignment="1">
      <alignment vertical="center"/>
    </xf>
    <xf numFmtId="0" fontId="0" fillId="7" borderId="43" xfId="0" applyFill="1" applyBorder="1"/>
    <xf numFmtId="0" fontId="9" fillId="6" borderId="0" xfId="0" applyFont="1" applyFill="1" applyBorder="1"/>
    <xf numFmtId="0" fontId="20" fillId="6" borderId="0" xfId="0" applyFont="1" applyFill="1" applyBorder="1"/>
    <xf numFmtId="0" fontId="0" fillId="6" borderId="0" xfId="0" applyFill="1" applyBorder="1"/>
    <xf numFmtId="0" fontId="0" fillId="6" borderId="12" xfId="0" applyFill="1" applyBorder="1"/>
    <xf numFmtId="0" fontId="3" fillId="6" borderId="0" xfId="0" applyFont="1" applyFill="1" applyBorder="1"/>
    <xf numFmtId="16" fontId="21" fillId="0" borderId="59" xfId="0" applyNumberFormat="1" applyFont="1" applyBorder="1" applyAlignment="1">
      <alignment horizontal="center" vertical="center"/>
    </xf>
    <xf numFmtId="0" fontId="21" fillId="0" borderId="62" xfId="0" applyFont="1" applyBorder="1" applyAlignment="1">
      <alignment horizontal="center" vertical="center"/>
    </xf>
    <xf numFmtId="0" fontId="21" fillId="0" borderId="63" xfId="0" applyFont="1" applyBorder="1" applyAlignment="1">
      <alignment horizontal="center" vertical="center"/>
    </xf>
    <xf numFmtId="16" fontId="21" fillId="0" borderId="62" xfId="0" applyNumberFormat="1" applyFont="1" applyBorder="1" applyAlignment="1">
      <alignment horizontal="center" vertical="center"/>
    </xf>
    <xf numFmtId="0" fontId="0" fillId="7" borderId="20" xfId="0" applyFill="1" applyBorder="1"/>
    <xf numFmtId="0" fontId="0" fillId="7" borderId="64" xfId="0" applyFill="1" applyBorder="1"/>
    <xf numFmtId="1" fontId="17" fillId="0" borderId="62" xfId="0" applyNumberFormat="1" applyFont="1" applyFill="1" applyBorder="1" applyAlignment="1">
      <alignment horizontal="center"/>
    </xf>
    <xf numFmtId="3" fontId="17" fillId="13" borderId="62" xfId="0" applyNumberFormat="1" applyFont="1" applyFill="1" applyBorder="1" applyAlignment="1">
      <alignment horizontal="center"/>
    </xf>
    <xf numFmtId="3" fontId="17" fillId="13" borderId="63" xfId="0" applyNumberFormat="1" applyFont="1" applyFill="1" applyBorder="1" applyAlignment="1">
      <alignment horizontal="center"/>
    </xf>
    <xf numFmtId="1" fontId="17" fillId="7" borderId="64" xfId="0" quotePrefix="1" applyNumberFormat="1" applyFont="1" applyFill="1" applyBorder="1" applyAlignment="1">
      <alignment horizontal="center" vertical="center"/>
    </xf>
    <xf numFmtId="1" fontId="17" fillId="0" borderId="63" xfId="0" applyNumberFormat="1" applyFont="1" applyFill="1" applyBorder="1" applyAlignment="1">
      <alignment horizontal="center"/>
    </xf>
    <xf numFmtId="3" fontId="17" fillId="0" borderId="62" xfId="0" applyNumberFormat="1" applyFont="1" applyFill="1" applyBorder="1" applyAlignment="1">
      <alignment horizontal="center"/>
    </xf>
    <xf numFmtId="3" fontId="17" fillId="0" borderId="63" xfId="0" applyNumberFormat="1" applyFont="1" applyFill="1" applyBorder="1" applyAlignment="1">
      <alignment horizontal="center"/>
    </xf>
    <xf numFmtId="0" fontId="3" fillId="7" borderId="40" xfId="0" applyFont="1" applyFill="1" applyBorder="1"/>
    <xf numFmtId="0" fontId="17" fillId="7" borderId="41" xfId="0" applyFont="1" applyFill="1" applyBorder="1" applyAlignment="1">
      <alignment horizontal="center" vertical="center"/>
    </xf>
    <xf numFmtId="0" fontId="3" fillId="7" borderId="41" xfId="0" applyFont="1" applyFill="1" applyBorder="1"/>
    <xf numFmtId="9" fontId="17" fillId="0" borderId="65" xfId="1" applyFont="1" applyFill="1" applyBorder="1" applyAlignment="1">
      <alignment horizontal="center"/>
    </xf>
    <xf numFmtId="9" fontId="22" fillId="0" borderId="66" xfId="1" applyFont="1" applyFill="1" applyBorder="1" applyAlignment="1">
      <alignment horizontal="center"/>
    </xf>
    <xf numFmtId="9" fontId="18" fillId="9" borderId="62" xfId="0" applyNumberFormat="1" applyFont="1" applyFill="1" applyBorder="1" applyAlignment="1">
      <alignment horizontal="center"/>
    </xf>
    <xf numFmtId="9" fontId="18" fillId="9" borderId="63" xfId="0" applyNumberFormat="1" applyFont="1" applyFill="1" applyBorder="1" applyAlignment="1">
      <alignment horizontal="center"/>
    </xf>
    <xf numFmtId="0" fontId="17" fillId="6" borderId="0" xfId="0" applyFont="1" applyFill="1" applyBorder="1" applyAlignment="1">
      <alignment horizontal="center" vertical="center"/>
    </xf>
    <xf numFmtId="9" fontId="17" fillId="6" borderId="0" xfId="0" applyNumberFormat="1" applyFont="1" applyFill="1" applyBorder="1" applyAlignment="1">
      <alignment horizontal="center"/>
    </xf>
    <xf numFmtId="9" fontId="17" fillId="7" borderId="65" xfId="1" applyFont="1" applyFill="1" applyBorder="1" applyAlignment="1">
      <alignment horizontal="center"/>
    </xf>
    <xf numFmtId="164" fontId="17" fillId="3" borderId="57" xfId="0" applyNumberFormat="1" applyFont="1" applyFill="1" applyBorder="1" applyAlignment="1">
      <alignment horizontal="center" vertical="center"/>
    </xf>
    <xf numFmtId="164" fontId="17" fillId="3" borderId="58" xfId="0" applyNumberFormat="1" applyFont="1" applyFill="1" applyBorder="1" applyAlignment="1">
      <alignment horizontal="center" vertical="center"/>
    </xf>
    <xf numFmtId="164" fontId="17" fillId="7" borderId="58" xfId="0" applyNumberFormat="1" applyFont="1" applyFill="1" applyBorder="1" applyAlignment="1">
      <alignment vertical="center"/>
    </xf>
    <xf numFmtId="1" fontId="3" fillId="5" borderId="62" xfId="0" applyNumberFormat="1" applyFont="1" applyFill="1" applyBorder="1" applyAlignment="1">
      <alignment horizontal="center" vertical="center"/>
    </xf>
    <xf numFmtId="1" fontId="3" fillId="10" borderId="62" xfId="0" applyNumberFormat="1" applyFont="1" applyFill="1" applyBorder="1" applyAlignment="1">
      <alignment horizontal="center" vertical="center"/>
    </xf>
    <xf numFmtId="1" fontId="3" fillId="12" borderId="62" xfId="0" applyNumberFormat="1" applyFont="1" applyFill="1" applyBorder="1" applyAlignment="1">
      <alignment horizontal="center" vertical="center"/>
    </xf>
    <xf numFmtId="164" fontId="17" fillId="7" borderId="62" xfId="0" applyNumberFormat="1" applyFont="1" applyFill="1" applyBorder="1" applyAlignment="1">
      <alignment vertical="center"/>
    </xf>
    <xf numFmtId="164" fontId="17" fillId="7" borderId="62" xfId="0" applyNumberFormat="1" applyFont="1" applyFill="1" applyBorder="1" applyAlignment="1">
      <alignment horizontal="left" vertical="center"/>
    </xf>
    <xf numFmtId="164" fontId="17" fillId="5" borderId="62" xfId="0" applyNumberFormat="1" applyFont="1" applyFill="1" applyBorder="1" applyAlignment="1">
      <alignment horizontal="left" vertical="center"/>
    </xf>
    <xf numFmtId="164" fontId="17" fillId="0" borderId="62" xfId="0" applyNumberFormat="1" applyFont="1" applyFill="1" applyBorder="1" applyAlignment="1">
      <alignment horizontal="left" vertical="center"/>
    </xf>
    <xf numFmtId="1" fontId="3" fillId="0" borderId="62" xfId="0" applyNumberFormat="1" applyFont="1" applyFill="1" applyBorder="1" applyAlignment="1">
      <alignment horizontal="center" vertical="center"/>
    </xf>
    <xf numFmtId="164" fontId="3" fillId="13" borderId="5" xfId="0" applyNumberFormat="1" applyFont="1" applyFill="1" applyBorder="1" applyAlignment="1">
      <alignment horizontal="center" vertical="center"/>
    </xf>
    <xf numFmtId="164" fontId="3" fillId="13" borderId="4" xfId="0" applyNumberFormat="1" applyFont="1" applyFill="1" applyBorder="1" applyAlignment="1">
      <alignment horizontal="center" vertical="center"/>
    </xf>
    <xf numFmtId="164" fontId="3" fillId="13" borderId="2" xfId="0" applyNumberFormat="1" applyFont="1" applyFill="1" applyBorder="1" applyAlignment="1">
      <alignment horizontal="center" vertical="center"/>
    </xf>
    <xf numFmtId="164" fontId="3" fillId="13" borderId="68" xfId="0" applyNumberFormat="1" applyFont="1" applyFill="1" applyBorder="1" applyAlignment="1">
      <alignment horizontal="left" vertical="center" wrapText="1"/>
    </xf>
    <xf numFmtId="164" fontId="3" fillId="13" borderId="59" xfId="0" applyNumberFormat="1" applyFont="1" applyFill="1" applyBorder="1" applyAlignment="1">
      <alignment horizontal="left" vertical="center" wrapText="1"/>
    </xf>
    <xf numFmtId="1" fontId="3" fillId="11" borderId="62" xfId="0" applyNumberFormat="1" applyFont="1" applyFill="1" applyBorder="1" applyAlignment="1">
      <alignment horizontal="center" vertical="center"/>
    </xf>
    <xf numFmtId="164" fontId="3" fillId="13" borderId="68" xfId="0" applyNumberFormat="1" applyFont="1" applyFill="1" applyBorder="1" applyAlignment="1">
      <alignment horizontal="left" vertical="center"/>
    </xf>
    <xf numFmtId="164" fontId="3" fillId="13" borderId="59" xfId="0" applyNumberFormat="1" applyFont="1" applyFill="1" applyBorder="1" applyAlignment="1">
      <alignment horizontal="left" vertical="center"/>
    </xf>
    <xf numFmtId="164" fontId="3" fillId="0" borderId="62" xfId="0" applyNumberFormat="1" applyFont="1" applyFill="1" applyBorder="1" applyAlignment="1">
      <alignment horizontal="left" vertical="center"/>
    </xf>
    <xf numFmtId="0" fontId="3" fillId="0" borderId="62" xfId="0" applyFont="1" applyFill="1" applyBorder="1" applyAlignment="1">
      <alignment horizontal="center"/>
    </xf>
    <xf numFmtId="0" fontId="3" fillId="0" borderId="0" xfId="0" applyFont="1" applyFill="1" applyBorder="1"/>
    <xf numFmtId="0" fontId="0" fillId="6" borderId="70" xfId="0" applyFill="1" applyBorder="1"/>
    <xf numFmtId="0" fontId="0" fillId="6" borderId="71" xfId="0" applyFill="1" applyBorder="1"/>
    <xf numFmtId="0" fontId="0" fillId="6" borderId="72" xfId="0" applyFill="1" applyBorder="1"/>
    <xf numFmtId="0" fontId="26" fillId="0" borderId="0" xfId="0" applyFont="1" applyAlignment="1">
      <alignment horizontal="center" vertical="center"/>
    </xf>
    <xf numFmtId="17" fontId="26" fillId="0" borderId="2" xfId="0" applyNumberFormat="1" applyFont="1" applyBorder="1" applyAlignment="1">
      <alignment horizontal="center" vertical="center"/>
    </xf>
    <xf numFmtId="0" fontId="26" fillId="0" borderId="79" xfId="0" applyFont="1" applyBorder="1" applyAlignment="1">
      <alignment horizontal="center" vertical="center"/>
    </xf>
    <xf numFmtId="0" fontId="26" fillId="0" borderId="1" xfId="0" applyFont="1" applyBorder="1" applyAlignment="1">
      <alignment horizontal="center" vertical="center"/>
    </xf>
    <xf numFmtId="0" fontId="26" fillId="0" borderId="80" xfId="0" applyFont="1" applyBorder="1" applyAlignment="1">
      <alignment horizontal="center" vertical="center"/>
    </xf>
    <xf numFmtId="0" fontId="26" fillId="0" borderId="84" xfId="0" applyFont="1" applyBorder="1" applyAlignment="1">
      <alignment horizontal="center" vertical="center"/>
    </xf>
    <xf numFmtId="0" fontId="26" fillId="0" borderId="3" xfId="0" applyFont="1" applyBorder="1" applyAlignment="1">
      <alignment horizontal="center" vertical="center"/>
    </xf>
    <xf numFmtId="0" fontId="26" fillId="0" borderId="85" xfId="0" applyFont="1" applyBorder="1" applyAlignment="1">
      <alignment horizontal="center" vertical="center"/>
    </xf>
    <xf numFmtId="17" fontId="26" fillId="0" borderId="73" xfId="0" applyNumberFormat="1" applyFont="1" applyBorder="1" applyAlignment="1">
      <alignment horizontal="center" vertical="center"/>
    </xf>
    <xf numFmtId="0" fontId="26" fillId="0" borderId="81" xfId="0" applyFont="1" applyBorder="1" applyAlignment="1">
      <alignment horizontal="center" vertical="center"/>
    </xf>
    <xf numFmtId="0" fontId="26" fillId="0" borderId="82" xfId="0" applyFont="1" applyBorder="1" applyAlignment="1">
      <alignment horizontal="center" vertical="center"/>
    </xf>
    <xf numFmtId="0" fontId="26" fillId="0" borderId="83" xfId="0" applyFont="1" applyBorder="1" applyAlignment="1">
      <alignment horizontal="center" vertical="center"/>
    </xf>
    <xf numFmtId="0" fontId="26" fillId="0" borderId="5" xfId="0" applyNumberFormat="1" applyFont="1" applyBorder="1" applyAlignment="1">
      <alignment horizontal="right" vertical="center"/>
    </xf>
    <xf numFmtId="0" fontId="26" fillId="0" borderId="0" xfId="0" applyNumberFormat="1" applyFont="1" applyAlignment="1">
      <alignment horizontal="right" vertical="center"/>
    </xf>
    <xf numFmtId="165" fontId="26" fillId="0" borderId="87" xfId="1" applyNumberFormat="1" applyFont="1" applyBorder="1" applyAlignment="1">
      <alignment horizontal="center" vertical="center"/>
    </xf>
    <xf numFmtId="165" fontId="26" fillId="0" borderId="88" xfId="1" applyNumberFormat="1" applyFont="1" applyBorder="1" applyAlignment="1">
      <alignment horizontal="center" vertical="center"/>
    </xf>
    <xf numFmtId="165" fontId="26" fillId="0" borderId="88" xfId="0" applyNumberFormat="1" applyFont="1" applyBorder="1" applyAlignment="1">
      <alignment horizontal="center" vertical="center"/>
    </xf>
    <xf numFmtId="165" fontId="26" fillId="0" borderId="89" xfId="0" applyNumberFormat="1" applyFont="1" applyBorder="1" applyAlignment="1">
      <alignment horizontal="center" vertical="center"/>
    </xf>
    <xf numFmtId="17" fontId="26" fillId="0" borderId="1" xfId="0" applyNumberFormat="1" applyFont="1" applyBorder="1" applyAlignment="1" applyProtection="1">
      <alignment horizontal="center" vertical="center"/>
      <protection locked="0" hidden="1"/>
    </xf>
    <xf numFmtId="0" fontId="26" fillId="0" borderId="0" xfId="0" applyFont="1" applyAlignment="1" applyProtection="1">
      <alignment horizontal="center" vertical="center"/>
      <protection locked="0" hidden="1"/>
    </xf>
    <xf numFmtId="0" fontId="26" fillId="0" borderId="1" xfId="0" applyFont="1" applyBorder="1" applyAlignment="1" applyProtection="1">
      <alignment horizontal="center" vertical="center"/>
      <protection locked="0" hidden="1"/>
    </xf>
    <xf numFmtId="0" fontId="26" fillId="0" borderId="1" xfId="0" applyFont="1" applyBorder="1" applyAlignment="1" applyProtection="1">
      <alignment horizontal="center" vertical="center" wrapText="1"/>
      <protection locked="0" hidden="1"/>
    </xf>
    <xf numFmtId="0" fontId="26" fillId="0" borderId="0" xfId="0" applyFont="1" applyAlignment="1" applyProtection="1">
      <alignment horizontal="center" vertical="center" wrapText="1"/>
      <protection locked="0" hidden="1"/>
    </xf>
    <xf numFmtId="10" fontId="26" fillId="0" borderId="1" xfId="0" applyNumberFormat="1" applyFont="1" applyBorder="1" applyAlignment="1" applyProtection="1">
      <alignment horizontal="center" vertical="center"/>
      <protection hidden="1"/>
    </xf>
    <xf numFmtId="0" fontId="26" fillId="0" borderId="0" xfId="0" applyFont="1" applyBorder="1" applyAlignment="1" applyProtection="1">
      <alignment horizontal="center" vertical="center"/>
      <protection locked="0" hidden="1"/>
    </xf>
    <xf numFmtId="0" fontId="26" fillId="0" borderId="2" xfId="0" applyFont="1" applyBorder="1" applyAlignment="1" applyProtection="1">
      <alignment horizontal="center" vertical="center" wrapText="1"/>
      <protection hidden="1"/>
    </xf>
    <xf numFmtId="0" fontId="26" fillId="0" borderId="0" xfId="0" applyFont="1" applyBorder="1" applyAlignment="1" applyProtection="1">
      <alignment horizontal="center" vertical="center" wrapText="1"/>
      <protection locked="0" hidden="1"/>
    </xf>
    <xf numFmtId="10" fontId="26" fillId="0" borderId="0" xfId="0" applyNumberFormat="1" applyFont="1" applyBorder="1" applyAlignment="1" applyProtection="1">
      <alignment horizontal="center" vertical="center"/>
      <protection locked="0" hidden="1"/>
    </xf>
    <xf numFmtId="14" fontId="26" fillId="0" borderId="1" xfId="0" applyNumberFormat="1" applyFont="1" applyBorder="1" applyAlignment="1" applyProtection="1">
      <alignment horizontal="center" vertical="center"/>
      <protection locked="0" hidden="1"/>
    </xf>
    <xf numFmtId="0" fontId="26" fillId="11" borderId="1" xfId="0" applyFont="1" applyFill="1" applyBorder="1" applyAlignment="1" applyProtection="1">
      <alignment horizontal="center" vertical="center"/>
      <protection locked="0" hidden="1"/>
    </xf>
    <xf numFmtId="0" fontId="26" fillId="0" borderId="3" xfId="0" applyFont="1" applyBorder="1" applyAlignment="1" applyProtection="1">
      <alignment horizontal="center" vertical="center" wrapText="1"/>
      <protection hidden="1"/>
    </xf>
    <xf numFmtId="0" fontId="26" fillId="0" borderId="1" xfId="0" applyFont="1" applyBorder="1" applyAlignment="1" applyProtection="1">
      <alignment horizontal="center" vertical="center" wrapText="1"/>
      <protection hidden="1"/>
    </xf>
    <xf numFmtId="165" fontId="26" fillId="0" borderId="1" xfId="0" applyNumberFormat="1" applyFont="1" applyBorder="1" applyAlignment="1" applyProtection="1">
      <alignment horizontal="center" vertical="center"/>
      <protection hidden="1"/>
    </xf>
    <xf numFmtId="0" fontId="26" fillId="0" borderId="3" xfId="0" applyFont="1" applyBorder="1" applyAlignment="1" applyProtection="1">
      <alignment horizontal="center" vertical="center"/>
      <protection locked="0" hidden="1"/>
    </xf>
    <xf numFmtId="17" fontId="26" fillId="0" borderId="0" xfId="0" applyNumberFormat="1" applyFont="1" applyBorder="1" applyAlignment="1" applyProtection="1">
      <alignment vertical="center"/>
      <protection locked="0" hidden="1"/>
    </xf>
    <xf numFmtId="17" fontId="26" fillId="0" borderId="0" xfId="0" applyNumberFormat="1" applyFont="1" applyBorder="1" applyAlignment="1" applyProtection="1">
      <alignment horizontal="center" vertical="center"/>
      <protection locked="0" hidden="1"/>
    </xf>
    <xf numFmtId="17" fontId="26" fillId="0" borderId="6" xfId="0" applyNumberFormat="1" applyFont="1" applyBorder="1" applyAlignment="1" applyProtection="1">
      <alignment horizontal="center" vertical="center"/>
      <protection locked="0" hidden="1"/>
    </xf>
    <xf numFmtId="9" fontId="26" fillId="0" borderId="1" xfId="1" applyFont="1" applyBorder="1" applyAlignment="1">
      <alignment horizontal="center" vertical="center"/>
    </xf>
    <xf numFmtId="10" fontId="26" fillId="0" borderId="1" xfId="0" applyNumberFormat="1" applyFont="1" applyBorder="1" applyAlignment="1">
      <alignment horizontal="center" vertical="center"/>
    </xf>
    <xf numFmtId="0" fontId="26" fillId="14" borderId="1" xfId="0" applyNumberFormat="1" applyFont="1" applyFill="1" applyBorder="1" applyAlignment="1">
      <alignment horizontal="center" vertical="center"/>
    </xf>
    <xf numFmtId="0" fontId="26" fillId="14" borderId="1" xfId="0" applyNumberFormat="1" applyFont="1" applyFill="1" applyBorder="1" applyAlignment="1">
      <alignment horizontal="center" vertical="center" wrapText="1"/>
    </xf>
    <xf numFmtId="0" fontId="26" fillId="14" borderId="1" xfId="0" applyFont="1" applyFill="1" applyBorder="1" applyAlignment="1">
      <alignment horizontal="center" vertical="center"/>
    </xf>
    <xf numFmtId="0" fontId="26" fillId="5" borderId="1" xfId="0" applyNumberFormat="1" applyFont="1" applyFill="1" applyBorder="1" applyAlignment="1">
      <alignment horizontal="center" vertical="center"/>
    </xf>
    <xf numFmtId="0" fontId="26" fillId="5" borderId="1" xfId="0" applyNumberFormat="1" applyFont="1" applyFill="1" applyBorder="1" applyAlignment="1">
      <alignment horizontal="center" vertical="center" wrapText="1"/>
    </xf>
    <xf numFmtId="0" fontId="26" fillId="5" borderId="1" xfId="0" applyFont="1" applyFill="1" applyBorder="1" applyAlignment="1">
      <alignment horizontal="center" vertical="center"/>
    </xf>
    <xf numFmtId="0" fontId="26" fillId="14" borderId="6" xfId="0" applyNumberFormat="1" applyFont="1" applyFill="1" applyBorder="1" applyAlignment="1">
      <alignment horizontal="center" vertical="center"/>
    </xf>
    <xf numFmtId="0" fontId="26" fillId="14" borderId="6" xfId="0" applyFont="1" applyFill="1" applyBorder="1" applyAlignment="1">
      <alignment horizontal="center" vertical="center"/>
    </xf>
    <xf numFmtId="10" fontId="26" fillId="0" borderId="1" xfId="1" applyNumberFormat="1" applyFont="1" applyBorder="1" applyAlignment="1" applyProtection="1">
      <alignment horizontal="center" vertical="center"/>
      <protection hidden="1"/>
    </xf>
    <xf numFmtId="17" fontId="26" fillId="0" borderId="1" xfId="0" applyNumberFormat="1" applyFont="1" applyBorder="1" applyAlignment="1" applyProtection="1">
      <alignment horizontal="left" vertical="center"/>
      <protection locked="0" hidden="1"/>
    </xf>
    <xf numFmtId="0" fontId="27" fillId="0" borderId="0" xfId="0" applyFont="1"/>
    <xf numFmtId="0" fontId="27" fillId="0" borderId="0" xfId="0" pivotButton="1" applyFont="1"/>
    <xf numFmtId="0" fontId="27" fillId="0" borderId="0" xfId="0" applyFont="1" applyAlignment="1">
      <alignment horizontal="left"/>
    </xf>
    <xf numFmtId="0" fontId="27" fillId="0" borderId="0" xfId="0" applyNumberFormat="1" applyFont="1"/>
    <xf numFmtId="9" fontId="27" fillId="0" borderId="0" xfId="0" applyNumberFormat="1" applyFont="1"/>
    <xf numFmtId="165" fontId="27" fillId="0" borderId="0" xfId="0" applyNumberFormat="1" applyFont="1"/>
    <xf numFmtId="0" fontId="27" fillId="0" borderId="0" xfId="0" applyFont="1" applyAlignment="1">
      <alignment horizontal="center" vertical="center" wrapText="1"/>
    </xf>
    <xf numFmtId="0" fontId="27" fillId="0" borderId="0" xfId="0" applyFont="1" applyAlignment="1">
      <alignment horizontal="center" wrapText="1"/>
    </xf>
    <xf numFmtId="0" fontId="27" fillId="0" borderId="0" xfId="0" applyFont="1" applyAlignment="1">
      <alignment horizontal="center" vertical="center"/>
    </xf>
    <xf numFmtId="0" fontId="26" fillId="15" borderId="75" xfId="0" applyFont="1" applyFill="1" applyBorder="1" applyAlignment="1">
      <alignment horizontal="center" vertical="center" wrapText="1"/>
    </xf>
    <xf numFmtId="0" fontId="26" fillId="15" borderId="74" xfId="0" applyNumberFormat="1" applyFont="1" applyFill="1" applyBorder="1" applyAlignment="1">
      <alignment horizontal="center" vertical="center" wrapText="1"/>
    </xf>
    <xf numFmtId="0" fontId="26" fillId="15" borderId="76" xfId="0" applyFont="1" applyFill="1" applyBorder="1" applyAlignment="1">
      <alignment horizontal="center" vertical="center" wrapText="1"/>
    </xf>
    <xf numFmtId="0" fontId="26" fillId="15" borderId="77" xfId="0" applyFont="1" applyFill="1" applyBorder="1" applyAlignment="1">
      <alignment horizontal="center" vertical="center" wrapText="1"/>
    </xf>
    <xf numFmtId="0" fontId="26" fillId="15" borderId="78" xfId="0" applyFont="1" applyFill="1" applyBorder="1" applyAlignment="1">
      <alignment horizontal="center" vertical="center" wrapText="1"/>
    </xf>
    <xf numFmtId="0" fontId="26" fillId="15" borderId="86" xfId="0" applyFont="1" applyFill="1" applyBorder="1" applyAlignment="1">
      <alignment horizontal="center" vertical="center" wrapText="1"/>
    </xf>
    <xf numFmtId="0" fontId="26" fillId="15" borderId="3" xfId="0" applyFont="1" applyFill="1" applyBorder="1" applyAlignment="1">
      <alignment horizontal="center" vertical="center" wrapText="1"/>
    </xf>
    <xf numFmtId="0" fontId="27" fillId="0" borderId="0" xfId="0" pivotButton="1" applyFont="1" applyAlignment="1">
      <alignment horizontal="left" wrapText="1"/>
    </xf>
    <xf numFmtId="0" fontId="27" fillId="0" borderId="0" xfId="0" pivotButton="1" applyFont="1" applyAlignment="1">
      <alignment horizontal="left" vertical="center" wrapText="1"/>
    </xf>
    <xf numFmtId="0" fontId="27" fillId="0" borderId="0" xfId="0" pivotButton="1" applyFont="1" applyAlignment="1">
      <alignment horizontal="left" vertical="center"/>
    </xf>
    <xf numFmtId="0" fontId="0" fillId="0" borderId="0" xfId="0" applyAlignment="1"/>
    <xf numFmtId="166" fontId="27" fillId="0" borderId="0" xfId="0" applyNumberFormat="1" applyFont="1"/>
    <xf numFmtId="0" fontId="26" fillId="15" borderId="93" xfId="0" applyFont="1" applyFill="1" applyBorder="1" applyAlignment="1">
      <alignment horizontal="center" vertical="center" wrapText="1"/>
    </xf>
    <xf numFmtId="0" fontId="26" fillId="0" borderId="94" xfId="0" applyFont="1" applyBorder="1" applyAlignment="1">
      <alignment horizontal="center" vertical="center"/>
    </xf>
    <xf numFmtId="0" fontId="26" fillId="0" borderId="95" xfId="0" applyFont="1" applyBorder="1" applyAlignment="1">
      <alignment horizontal="center" vertical="center"/>
    </xf>
    <xf numFmtId="0" fontId="26" fillId="0" borderId="96" xfId="0" applyFont="1" applyBorder="1" applyAlignment="1">
      <alignment horizontal="center" vertical="center"/>
    </xf>
    <xf numFmtId="3" fontId="26" fillId="15" borderId="78" xfId="0" applyNumberFormat="1" applyFont="1" applyFill="1" applyBorder="1" applyAlignment="1">
      <alignment horizontal="center" vertical="center" wrapText="1"/>
    </xf>
    <xf numFmtId="3" fontId="26" fillId="0" borderId="85" xfId="0" applyNumberFormat="1" applyFont="1" applyBorder="1" applyAlignment="1">
      <alignment horizontal="center" vertical="center"/>
    </xf>
    <xf numFmtId="3" fontId="26" fillId="0" borderId="80" xfId="0" applyNumberFormat="1" applyFont="1" applyBorder="1" applyAlignment="1">
      <alignment horizontal="center" vertical="center"/>
    </xf>
    <xf numFmtId="3" fontId="26" fillId="0" borderId="83" xfId="0" applyNumberFormat="1" applyFont="1" applyBorder="1" applyAlignment="1">
      <alignment horizontal="center" vertical="center"/>
    </xf>
    <xf numFmtId="3" fontId="26" fillId="0" borderId="0" xfId="0" applyNumberFormat="1" applyFont="1" applyAlignment="1">
      <alignment horizontal="center" vertical="center"/>
    </xf>
    <xf numFmtId="166" fontId="26" fillId="15" borderId="77" xfId="3" applyNumberFormat="1" applyFont="1" applyFill="1" applyBorder="1" applyAlignment="1">
      <alignment horizontal="center" vertical="center" wrapText="1"/>
    </xf>
    <xf numFmtId="166" fontId="26" fillId="0" borderId="3" xfId="3" applyNumberFormat="1" applyFont="1" applyBorder="1" applyAlignment="1">
      <alignment horizontal="center" vertical="center"/>
    </xf>
    <xf numFmtId="166" fontId="26" fillId="0" borderId="1" xfId="3" applyNumberFormat="1" applyFont="1" applyBorder="1" applyAlignment="1">
      <alignment horizontal="center" vertical="center"/>
    </xf>
    <xf numFmtId="166" fontId="26" fillId="0" borderId="82" xfId="3" applyNumberFormat="1" applyFont="1" applyBorder="1" applyAlignment="1">
      <alignment horizontal="center" vertical="center"/>
    </xf>
    <xf numFmtId="166" fontId="26" fillId="0" borderId="0" xfId="3" applyNumberFormat="1" applyFont="1" applyAlignment="1">
      <alignment horizontal="center" vertical="center"/>
    </xf>
    <xf numFmtId="167" fontId="26" fillId="15" borderId="77" xfId="3" applyNumberFormat="1" applyFont="1" applyFill="1" applyBorder="1" applyAlignment="1">
      <alignment horizontal="center" vertical="center" wrapText="1"/>
    </xf>
    <xf numFmtId="167" fontId="26" fillId="0" borderId="3" xfId="3" applyNumberFormat="1" applyFont="1" applyBorder="1" applyAlignment="1">
      <alignment horizontal="center" vertical="center"/>
    </xf>
    <xf numFmtId="167" fontId="26" fillId="0" borderId="1" xfId="3" applyNumberFormat="1" applyFont="1" applyBorder="1" applyAlignment="1">
      <alignment horizontal="center" vertical="center"/>
    </xf>
    <xf numFmtId="167" fontId="26" fillId="0" borderId="82" xfId="3" applyNumberFormat="1" applyFont="1" applyBorder="1" applyAlignment="1">
      <alignment horizontal="center" vertical="center"/>
    </xf>
    <xf numFmtId="167" fontId="26" fillId="0" borderId="0" xfId="3" applyNumberFormat="1" applyFont="1" applyAlignment="1">
      <alignment horizontal="center" vertical="center"/>
    </xf>
    <xf numFmtId="167" fontId="26" fillId="0" borderId="1" xfId="3" applyNumberFormat="1" applyFont="1" applyFill="1" applyBorder="1" applyAlignment="1">
      <alignment horizontal="center" vertical="center"/>
    </xf>
    <xf numFmtId="1" fontId="26" fillId="15" borderId="78" xfId="3" applyNumberFormat="1" applyFont="1" applyFill="1" applyBorder="1" applyAlignment="1">
      <alignment horizontal="center" vertical="center" wrapText="1"/>
    </xf>
    <xf numFmtId="1" fontId="26" fillId="0" borderId="85" xfId="3" applyNumberFormat="1" applyFont="1" applyBorder="1" applyAlignment="1">
      <alignment horizontal="center" vertical="center"/>
    </xf>
    <xf numFmtId="1" fontId="26" fillId="0" borderId="80" xfId="3" applyNumberFormat="1" applyFont="1" applyBorder="1" applyAlignment="1">
      <alignment horizontal="center" vertical="center"/>
    </xf>
    <xf numFmtId="1" fontId="26" fillId="0" borderId="83" xfId="3" applyNumberFormat="1" applyFont="1" applyBorder="1" applyAlignment="1">
      <alignment horizontal="center" vertical="center"/>
    </xf>
    <xf numFmtId="1" fontId="26" fillId="0" borderId="0" xfId="3" applyNumberFormat="1" applyFont="1" applyAlignment="1">
      <alignment horizontal="center" vertical="center"/>
    </xf>
    <xf numFmtId="9" fontId="26" fillId="15" borderId="3" xfId="1" applyFont="1" applyFill="1" applyBorder="1" applyAlignment="1">
      <alignment horizontal="center" vertical="center" wrapText="1"/>
    </xf>
    <xf numFmtId="9" fontId="26" fillId="0" borderId="3" xfId="1" applyFont="1" applyBorder="1" applyAlignment="1">
      <alignment horizontal="center" vertical="center"/>
    </xf>
    <xf numFmtId="9" fontId="26" fillId="0" borderId="0" xfId="1" applyFont="1" applyAlignment="1">
      <alignment horizontal="center" vertical="center"/>
    </xf>
    <xf numFmtId="9" fontId="32" fillId="0" borderId="1" xfId="1" applyFont="1" applyBorder="1" applyAlignment="1">
      <alignment horizontal="center" vertical="center"/>
    </xf>
    <xf numFmtId="9" fontId="32" fillId="15" borderId="3" xfId="1" applyFont="1" applyFill="1" applyBorder="1" applyAlignment="1" applyProtection="1">
      <alignment horizontal="center" vertical="center" wrapText="1"/>
      <protection hidden="1"/>
    </xf>
    <xf numFmtId="9" fontId="32" fillId="0" borderId="3" xfId="1" applyFont="1" applyBorder="1" applyAlignment="1">
      <alignment horizontal="center" vertical="center"/>
    </xf>
    <xf numFmtId="9" fontId="32" fillId="0" borderId="0" xfId="1" applyFont="1" applyAlignment="1">
      <alignment horizontal="center" vertical="center"/>
    </xf>
    <xf numFmtId="0" fontId="0" fillId="0" borderId="97" xfId="0" applyBorder="1"/>
    <xf numFmtId="0" fontId="26" fillId="0" borderId="6" xfId="0" applyNumberFormat="1" applyFont="1" applyBorder="1" applyAlignment="1">
      <alignment horizontal="right" vertical="center"/>
    </xf>
    <xf numFmtId="0" fontId="26" fillId="0" borderId="73" xfId="0" applyFont="1" applyBorder="1" applyAlignment="1">
      <alignment horizontal="center" vertical="center"/>
    </xf>
    <xf numFmtId="0" fontId="26" fillId="0" borderId="6" xfId="0" applyFont="1" applyBorder="1" applyAlignment="1">
      <alignment horizontal="center" vertical="center"/>
    </xf>
    <xf numFmtId="0" fontId="26" fillId="0" borderId="98" xfId="0" applyFont="1" applyBorder="1" applyAlignment="1">
      <alignment horizontal="center" vertical="center"/>
    </xf>
    <xf numFmtId="0" fontId="26" fillId="0" borderId="99" xfId="0" applyFont="1" applyBorder="1" applyAlignment="1">
      <alignment horizontal="center" vertical="center"/>
    </xf>
    <xf numFmtId="0" fontId="26" fillId="0" borderId="100" xfId="0" applyNumberFormat="1" applyFont="1" applyBorder="1" applyAlignment="1">
      <alignment horizontal="center" vertical="center"/>
    </xf>
    <xf numFmtId="165" fontId="26" fillId="0" borderId="101" xfId="0" applyNumberFormat="1" applyFont="1" applyBorder="1" applyAlignment="1">
      <alignment horizontal="center" vertical="center"/>
    </xf>
    <xf numFmtId="3" fontId="26" fillId="0" borderId="98" xfId="0" applyNumberFormat="1" applyFont="1" applyBorder="1" applyAlignment="1">
      <alignment horizontal="center" vertical="center"/>
    </xf>
    <xf numFmtId="167" fontId="26" fillId="0" borderId="6" xfId="0" applyNumberFormat="1" applyFont="1" applyBorder="1" applyAlignment="1">
      <alignment horizontal="center" vertical="center"/>
    </xf>
    <xf numFmtId="166" fontId="26" fillId="0" borderId="6" xfId="0" applyNumberFormat="1" applyFont="1" applyBorder="1" applyAlignment="1">
      <alignment horizontal="center" vertical="center"/>
    </xf>
    <xf numFmtId="1" fontId="26" fillId="0" borderId="98" xfId="0" applyNumberFormat="1" applyFont="1" applyBorder="1" applyAlignment="1">
      <alignment horizontal="center" vertical="center"/>
    </xf>
    <xf numFmtId="9" fontId="26" fillId="0" borderId="6" xfId="0" applyNumberFormat="1" applyFont="1" applyBorder="1" applyAlignment="1">
      <alignment horizontal="center" vertical="center"/>
    </xf>
    <xf numFmtId="9" fontId="32" fillId="0" borderId="6" xfId="0" applyNumberFormat="1" applyFont="1" applyBorder="1" applyAlignment="1">
      <alignment horizontal="center" vertical="center"/>
    </xf>
    <xf numFmtId="0" fontId="4" fillId="0" borderId="6" xfId="2" applyFont="1" applyBorder="1" applyAlignment="1">
      <alignment horizontal="center"/>
    </xf>
    <xf numFmtId="0" fontId="4" fillId="0" borderId="3" xfId="2" applyFont="1" applyBorder="1" applyAlignment="1">
      <alignment horizontal="center"/>
    </xf>
    <xf numFmtId="0" fontId="5" fillId="0" borderId="6" xfId="2" applyFont="1" applyBorder="1" applyAlignment="1">
      <alignment horizontal="center" vertical="center"/>
    </xf>
    <xf numFmtId="0" fontId="5" fillId="0" borderId="3" xfId="2" applyFont="1" applyBorder="1" applyAlignment="1">
      <alignment horizontal="center" vertical="center"/>
    </xf>
    <xf numFmtId="0" fontId="7" fillId="0" borderId="1" xfId="0" applyFont="1" applyBorder="1" applyAlignment="1">
      <alignment horizontal="center" vertical="center"/>
    </xf>
    <xf numFmtId="0" fontId="11" fillId="8" borderId="16" xfId="0" applyFont="1" applyFill="1" applyBorder="1" applyAlignment="1">
      <alignment horizontal="center" vertical="center"/>
    </xf>
    <xf numFmtId="0" fontId="11" fillId="8" borderId="17" xfId="0" applyFont="1" applyFill="1" applyBorder="1" applyAlignment="1">
      <alignment horizontal="center" vertical="center"/>
    </xf>
    <xf numFmtId="0" fontId="11" fillId="8" borderId="18" xfId="0" applyFont="1" applyFill="1" applyBorder="1" applyAlignment="1">
      <alignment horizontal="center" vertical="center"/>
    </xf>
    <xf numFmtId="0" fontId="13" fillId="8" borderId="16" xfId="0" applyFont="1" applyFill="1" applyBorder="1" applyAlignment="1">
      <alignment horizontal="center"/>
    </xf>
    <xf numFmtId="0" fontId="13" fillId="8" borderId="17" xfId="0" applyFont="1" applyFill="1" applyBorder="1" applyAlignment="1">
      <alignment horizontal="center"/>
    </xf>
    <xf numFmtId="0" fontId="13" fillId="8" borderId="18" xfId="0" applyFont="1" applyFill="1" applyBorder="1" applyAlignment="1">
      <alignment horizontal="center"/>
    </xf>
    <xf numFmtId="0" fontId="11" fillId="9" borderId="16" xfId="0" applyFont="1" applyFill="1" applyBorder="1" applyAlignment="1">
      <alignment horizontal="center" vertical="center"/>
    </xf>
    <xf numFmtId="0" fontId="11" fillId="9" borderId="17" xfId="0" applyFont="1" applyFill="1" applyBorder="1" applyAlignment="1">
      <alignment horizontal="center" vertical="center"/>
    </xf>
    <xf numFmtId="0" fontId="11" fillId="9" borderId="18" xfId="0" applyFont="1" applyFill="1" applyBorder="1" applyAlignment="1">
      <alignment horizontal="center" vertical="center"/>
    </xf>
    <xf numFmtId="0" fontId="17" fillId="7" borderId="22" xfId="0" applyFont="1" applyFill="1" applyBorder="1" applyAlignment="1">
      <alignment horizontal="center" vertical="center"/>
    </xf>
    <xf numFmtId="0" fontId="17" fillId="7" borderId="23" xfId="0" applyFont="1" applyFill="1" applyBorder="1" applyAlignment="1">
      <alignment horizontal="center" vertical="center"/>
    </xf>
    <xf numFmtId="0" fontId="17" fillId="7" borderId="24" xfId="0" applyFont="1" applyFill="1" applyBorder="1" applyAlignment="1">
      <alignment horizontal="center" vertical="center"/>
    </xf>
    <xf numFmtId="0" fontId="18" fillId="9" borderId="22" xfId="0" applyFont="1" applyFill="1" applyBorder="1" applyAlignment="1">
      <alignment horizontal="center" vertical="center"/>
    </xf>
    <xf numFmtId="0" fontId="18" fillId="9" borderId="23" xfId="0" applyFont="1" applyFill="1" applyBorder="1" applyAlignment="1">
      <alignment horizontal="center" vertical="center"/>
    </xf>
    <xf numFmtId="0" fontId="18" fillId="9" borderId="24" xfId="0" applyFont="1" applyFill="1" applyBorder="1" applyAlignment="1">
      <alignment horizontal="center" vertical="center"/>
    </xf>
    <xf numFmtId="0" fontId="17" fillId="7" borderId="25" xfId="0" applyFont="1" applyFill="1" applyBorder="1" applyAlignment="1">
      <alignment horizontal="center" vertical="center"/>
    </xf>
    <xf numFmtId="0" fontId="17" fillId="7" borderId="26" xfId="0" applyFont="1" applyFill="1" applyBorder="1" applyAlignment="1">
      <alignment horizontal="center" vertical="center"/>
    </xf>
    <xf numFmtId="0" fontId="17" fillId="7" borderId="27" xfId="0" applyFont="1" applyFill="1" applyBorder="1" applyAlignment="1">
      <alignment horizontal="center" vertical="center"/>
    </xf>
    <xf numFmtId="0" fontId="19" fillId="10" borderId="28" xfId="0" applyFont="1" applyFill="1" applyBorder="1" applyAlignment="1">
      <alignment horizontal="left" vertical="center" wrapText="1"/>
    </xf>
    <xf numFmtId="0" fontId="19" fillId="10" borderId="36" xfId="0" applyFont="1" applyFill="1" applyBorder="1" applyAlignment="1">
      <alignment horizontal="left" vertical="center" wrapText="1"/>
    </xf>
    <xf numFmtId="0" fontId="2" fillId="7" borderId="29" xfId="0" applyFont="1" applyFill="1" applyBorder="1" applyAlignment="1">
      <alignment horizontal="left" vertical="center"/>
    </xf>
    <xf numFmtId="0" fontId="2" fillId="7" borderId="0" xfId="0" applyFont="1" applyFill="1" applyBorder="1" applyAlignment="1">
      <alignment horizontal="left" vertical="center"/>
    </xf>
    <xf numFmtId="0" fontId="2" fillId="7" borderId="30" xfId="0" applyFont="1" applyFill="1" applyBorder="1" applyAlignment="1">
      <alignment horizontal="left" vertical="center"/>
    </xf>
    <xf numFmtId="0" fontId="17" fillId="7" borderId="0" xfId="0" applyFont="1" applyFill="1" applyBorder="1" applyAlignment="1">
      <alignment horizontal="left" vertical="center"/>
    </xf>
    <xf numFmtId="0" fontId="17" fillId="7" borderId="30" xfId="0" applyFont="1" applyFill="1" applyBorder="1" applyAlignment="1">
      <alignment horizontal="left" vertical="center"/>
    </xf>
    <xf numFmtId="9" fontId="17" fillId="7" borderId="1" xfId="0" applyNumberFormat="1" applyFont="1" applyFill="1" applyBorder="1" applyAlignment="1">
      <alignment horizontal="center" vertical="center"/>
    </xf>
    <xf numFmtId="0" fontId="17" fillId="7" borderId="1" xfId="0" applyFont="1" applyFill="1" applyBorder="1" applyAlignment="1">
      <alignment horizontal="center" vertical="center"/>
    </xf>
    <xf numFmtId="0" fontId="4" fillId="7" borderId="29" xfId="0" applyFont="1" applyFill="1" applyBorder="1" applyAlignment="1">
      <alignment horizontal="left" vertical="center"/>
    </xf>
    <xf numFmtId="0" fontId="4" fillId="7" borderId="0" xfId="0" applyFont="1" applyFill="1" applyBorder="1" applyAlignment="1">
      <alignment horizontal="left" vertical="center"/>
    </xf>
    <xf numFmtId="0" fontId="4" fillId="7" borderId="30" xfId="0" applyFont="1" applyFill="1" applyBorder="1" applyAlignment="1">
      <alignment horizontal="left" vertical="center"/>
    </xf>
    <xf numFmtId="0" fontId="17" fillId="7" borderId="0" xfId="0" applyFont="1" applyFill="1" applyBorder="1" applyAlignment="1">
      <alignment horizontal="left" vertical="center" wrapText="1"/>
    </xf>
    <xf numFmtId="0" fontId="17" fillId="7" borderId="30" xfId="0" applyFont="1" applyFill="1" applyBorder="1" applyAlignment="1">
      <alignment horizontal="left" vertical="center" wrapText="1"/>
    </xf>
    <xf numFmtId="0" fontId="4" fillId="7" borderId="37" xfId="0" applyFont="1" applyFill="1" applyBorder="1" applyAlignment="1">
      <alignment horizontal="left" vertical="center"/>
    </xf>
    <xf numFmtId="0" fontId="4" fillId="7" borderId="38" xfId="0" applyFont="1" applyFill="1" applyBorder="1" applyAlignment="1">
      <alignment horizontal="left" vertical="center"/>
    </xf>
    <xf numFmtId="0" fontId="4" fillId="7" borderId="39" xfId="0" applyFont="1" applyFill="1" applyBorder="1" applyAlignment="1">
      <alignment horizontal="left" vertical="center"/>
    </xf>
    <xf numFmtId="0" fontId="17" fillId="7" borderId="44" xfId="0" applyFont="1" applyFill="1" applyBorder="1" applyAlignment="1">
      <alignment horizontal="center" vertical="center"/>
    </xf>
    <xf numFmtId="0" fontId="17" fillId="7" borderId="45" xfId="0" applyFont="1" applyFill="1" applyBorder="1" applyAlignment="1">
      <alignment horizontal="center" vertical="center"/>
    </xf>
    <xf numFmtId="0" fontId="17" fillId="7" borderId="46" xfId="0" applyFont="1" applyFill="1" applyBorder="1" applyAlignment="1">
      <alignment horizontal="center" vertical="center"/>
    </xf>
    <xf numFmtId="0" fontId="17" fillId="7" borderId="20" xfId="0" applyFont="1" applyFill="1" applyBorder="1" applyAlignment="1">
      <alignment horizontal="center" vertical="center"/>
    </xf>
    <xf numFmtId="0" fontId="17" fillId="5" borderId="0" xfId="0" applyFont="1" applyFill="1" applyBorder="1" applyAlignment="1">
      <alignment horizontal="center" vertical="center"/>
    </xf>
    <xf numFmtId="0" fontId="17" fillId="7" borderId="47" xfId="0" applyFont="1" applyFill="1" applyBorder="1" applyAlignment="1">
      <alignment horizontal="center" vertical="center"/>
    </xf>
    <xf numFmtId="0" fontId="18" fillId="9" borderId="44" xfId="0" applyFont="1" applyFill="1" applyBorder="1" applyAlignment="1">
      <alignment horizontal="center" vertical="center"/>
    </xf>
    <xf numFmtId="0" fontId="18" fillId="9" borderId="45" xfId="0" applyFont="1" applyFill="1" applyBorder="1" applyAlignment="1">
      <alignment horizontal="center" vertical="center"/>
    </xf>
    <xf numFmtId="0" fontId="18" fillId="9" borderId="46" xfId="0" applyFont="1" applyFill="1" applyBorder="1" applyAlignment="1">
      <alignment horizontal="center" vertical="center"/>
    </xf>
    <xf numFmtId="0" fontId="18" fillId="9" borderId="48" xfId="0" applyFont="1" applyFill="1" applyBorder="1" applyAlignment="1">
      <alignment horizontal="center" vertical="center"/>
    </xf>
    <xf numFmtId="0" fontId="18" fillId="9" borderId="49" xfId="0" applyFont="1" applyFill="1" applyBorder="1" applyAlignment="1">
      <alignment horizontal="center" vertical="center"/>
    </xf>
    <xf numFmtId="0" fontId="18" fillId="9" borderId="50" xfId="0" applyFont="1" applyFill="1" applyBorder="1" applyAlignment="1">
      <alignment horizontal="center" vertical="center"/>
    </xf>
    <xf numFmtId="0" fontId="17" fillId="7" borderId="51" xfId="0" applyFont="1" applyFill="1" applyBorder="1" applyAlignment="1">
      <alignment horizontal="center" vertical="center"/>
    </xf>
    <xf numFmtId="0" fontId="17" fillId="7" borderId="48" xfId="0" applyFont="1" applyFill="1" applyBorder="1" applyAlignment="1">
      <alignment horizontal="center" vertical="center"/>
    </xf>
    <xf numFmtId="0" fontId="17" fillId="7" borderId="49" xfId="0" applyFont="1" applyFill="1" applyBorder="1" applyAlignment="1">
      <alignment horizontal="center" vertical="center"/>
    </xf>
    <xf numFmtId="0" fontId="17" fillId="7" borderId="61" xfId="0" applyFont="1" applyFill="1" applyBorder="1" applyAlignment="1">
      <alignment horizontal="center" vertical="center"/>
    </xf>
    <xf numFmtId="0" fontId="17" fillId="7" borderId="52" xfId="0" applyFont="1" applyFill="1" applyBorder="1" applyAlignment="1">
      <alignment horizontal="center" vertical="center"/>
    </xf>
    <xf numFmtId="0" fontId="17" fillId="7" borderId="53" xfId="0" applyFont="1" applyFill="1" applyBorder="1" applyAlignment="1">
      <alignment horizontal="center" vertical="center"/>
    </xf>
    <xf numFmtId="0" fontId="17" fillId="7" borderId="54" xfId="0" applyFont="1" applyFill="1" applyBorder="1" applyAlignment="1">
      <alignment horizontal="center" vertical="center"/>
    </xf>
    <xf numFmtId="0" fontId="17" fillId="7" borderId="55" xfId="0" applyFont="1" applyFill="1" applyBorder="1" applyAlignment="1">
      <alignment horizontal="center" vertical="center"/>
    </xf>
    <xf numFmtId="0" fontId="17" fillId="7" borderId="56" xfId="0" applyFont="1" applyFill="1" applyBorder="1" applyAlignment="1">
      <alignment horizontal="center" vertical="center"/>
    </xf>
    <xf numFmtId="0" fontId="17" fillId="7" borderId="32" xfId="0" applyFont="1" applyFill="1" applyBorder="1" applyAlignment="1">
      <alignment horizontal="center" vertical="center"/>
    </xf>
    <xf numFmtId="0" fontId="17" fillId="7" borderId="33" xfId="0" applyFont="1" applyFill="1" applyBorder="1" applyAlignment="1">
      <alignment horizontal="center" vertical="center"/>
    </xf>
    <xf numFmtId="164" fontId="17" fillId="0" borderId="12" xfId="0" applyNumberFormat="1" applyFont="1" applyFill="1" applyBorder="1" applyAlignment="1">
      <alignment horizontal="center" vertical="center"/>
    </xf>
    <xf numFmtId="164" fontId="17" fillId="0" borderId="13" xfId="0" applyNumberFormat="1" applyFont="1" applyFill="1" applyBorder="1" applyAlignment="1">
      <alignment horizontal="center" vertical="center"/>
    </xf>
    <xf numFmtId="164" fontId="17" fillId="0" borderId="0" xfId="0" applyNumberFormat="1" applyFont="1" applyFill="1" applyBorder="1" applyAlignment="1">
      <alignment horizontal="center" vertical="center"/>
    </xf>
    <xf numFmtId="164" fontId="17" fillId="0" borderId="19" xfId="0" applyNumberFormat="1" applyFont="1" applyFill="1" applyBorder="1" applyAlignment="1">
      <alignment horizontal="center" vertical="center"/>
    </xf>
    <xf numFmtId="164" fontId="3" fillId="13" borderId="68" xfId="0" applyNumberFormat="1" applyFont="1" applyFill="1" applyBorder="1" applyAlignment="1">
      <alignment horizontal="left" vertical="center" wrapText="1"/>
    </xf>
    <xf numFmtId="164" fontId="3" fillId="13" borderId="59" xfId="0" applyNumberFormat="1" applyFont="1" applyFill="1" applyBorder="1" applyAlignment="1">
      <alignment horizontal="left" vertical="center" wrapText="1"/>
    </xf>
    <xf numFmtId="164" fontId="3" fillId="13" borderId="1" xfId="0" applyNumberFormat="1" applyFont="1" applyFill="1" applyBorder="1" applyAlignment="1">
      <alignment horizontal="left" vertical="center" wrapText="1"/>
    </xf>
    <xf numFmtId="0" fontId="17" fillId="7" borderId="57" xfId="0" applyFont="1" applyFill="1" applyBorder="1" applyAlignment="1">
      <alignment horizontal="center" vertical="center"/>
    </xf>
    <xf numFmtId="0" fontId="17" fillId="7" borderId="58" xfId="0" applyFont="1" applyFill="1" applyBorder="1" applyAlignment="1">
      <alignment horizontal="center" vertical="center"/>
    </xf>
    <xf numFmtId="0" fontId="17" fillId="7" borderId="59" xfId="0" applyFont="1" applyFill="1" applyBorder="1" applyAlignment="1">
      <alignment horizontal="center" vertical="center"/>
    </xf>
    <xf numFmtId="0" fontId="17" fillId="7" borderId="60" xfId="0" applyFont="1" applyFill="1" applyBorder="1" applyAlignment="1">
      <alignment horizontal="center" vertical="center"/>
    </xf>
    <xf numFmtId="0" fontId="17" fillId="7" borderId="0" xfId="0" applyFont="1" applyFill="1" applyBorder="1" applyAlignment="1">
      <alignment horizontal="center" vertical="center"/>
    </xf>
    <xf numFmtId="0" fontId="17" fillId="7" borderId="64" xfId="0" applyFont="1" applyFill="1" applyBorder="1" applyAlignment="1">
      <alignment horizontal="center" vertical="center"/>
    </xf>
    <xf numFmtId="164" fontId="3" fillId="13" borderId="5" xfId="0" applyNumberFormat="1" applyFont="1" applyFill="1" applyBorder="1" applyAlignment="1">
      <alignment horizontal="center" vertical="center"/>
    </xf>
    <xf numFmtId="164" fontId="3" fillId="13" borderId="4" xfId="0" applyNumberFormat="1" applyFont="1" applyFill="1" applyBorder="1" applyAlignment="1">
      <alignment horizontal="center" vertical="center"/>
    </xf>
    <xf numFmtId="164" fontId="3" fillId="13" borderId="2" xfId="0" applyNumberFormat="1" applyFont="1" applyFill="1" applyBorder="1" applyAlignment="1">
      <alignment horizontal="center" vertical="center"/>
    </xf>
    <xf numFmtId="164" fontId="3" fillId="13" borderId="1" xfId="0" applyNumberFormat="1" applyFont="1" applyFill="1" applyBorder="1" applyAlignment="1">
      <alignment horizontal="left" vertical="center"/>
    </xf>
    <xf numFmtId="0" fontId="18" fillId="9" borderId="20" xfId="0" applyFont="1" applyFill="1" applyBorder="1" applyAlignment="1">
      <alignment horizontal="center" vertical="center"/>
    </xf>
    <xf numFmtId="0" fontId="18" fillId="9" borderId="0" xfId="0" applyFont="1" applyFill="1" applyBorder="1" applyAlignment="1">
      <alignment horizontal="center" vertical="center"/>
    </xf>
    <xf numFmtId="0" fontId="18" fillId="9" borderId="64" xfId="0" applyFont="1" applyFill="1" applyBorder="1" applyAlignment="1">
      <alignment horizontal="center" vertical="center"/>
    </xf>
    <xf numFmtId="0" fontId="17" fillId="7" borderId="40" xfId="0" applyFont="1" applyFill="1" applyBorder="1" applyAlignment="1">
      <alignment horizontal="center" vertical="center"/>
    </xf>
    <xf numFmtId="0" fontId="17" fillId="7" borderId="41" xfId="0" applyFont="1" applyFill="1" applyBorder="1" applyAlignment="1">
      <alignment horizontal="center" vertical="center"/>
    </xf>
    <xf numFmtId="0" fontId="17" fillId="7" borderId="67" xfId="0" applyFont="1" applyFill="1" applyBorder="1" applyAlignment="1">
      <alignment horizontal="center" vertical="center"/>
    </xf>
    <xf numFmtId="164" fontId="23" fillId="3" borderId="68" xfId="0" applyNumberFormat="1" applyFont="1" applyFill="1" applyBorder="1" applyAlignment="1">
      <alignment horizontal="left" vertical="center" wrapText="1"/>
    </xf>
    <xf numFmtId="164" fontId="23" fillId="3" borderId="59" xfId="0" applyNumberFormat="1" applyFont="1" applyFill="1" applyBorder="1" applyAlignment="1">
      <alignment horizontal="left" vertical="center" wrapText="1"/>
    </xf>
    <xf numFmtId="164" fontId="17" fillId="2" borderId="1" xfId="0" applyNumberFormat="1" applyFont="1" applyFill="1" applyBorder="1" applyAlignment="1">
      <alignment horizontal="left" vertical="center"/>
    </xf>
    <xf numFmtId="164" fontId="3" fillId="13" borderId="5" xfId="0" applyNumberFormat="1" applyFont="1" applyFill="1" applyBorder="1" applyAlignment="1">
      <alignment horizontal="left" vertical="center" wrapText="1"/>
    </xf>
    <xf numFmtId="164" fontId="3" fillId="13" borderId="4" xfId="0" applyNumberFormat="1" applyFont="1" applyFill="1" applyBorder="1" applyAlignment="1">
      <alignment horizontal="left" vertical="center" wrapText="1"/>
    </xf>
    <xf numFmtId="164" fontId="3" fillId="13" borderId="2" xfId="0" applyNumberFormat="1" applyFont="1" applyFill="1" applyBorder="1" applyAlignment="1">
      <alignment horizontal="left" vertical="center" wrapText="1"/>
    </xf>
    <xf numFmtId="164" fontId="3" fillId="13" borderId="5" xfId="0" applyNumberFormat="1" applyFont="1" applyFill="1" applyBorder="1" applyAlignment="1">
      <alignment horizontal="left" vertical="center"/>
    </xf>
    <xf numFmtId="164" fontId="3" fillId="13" borderId="4" xfId="0" applyNumberFormat="1" applyFont="1" applyFill="1" applyBorder="1" applyAlignment="1">
      <alignment horizontal="left" vertical="center"/>
    </xf>
    <xf numFmtId="164" fontId="3" fillId="13" borderId="2" xfId="0" applyNumberFormat="1" applyFont="1" applyFill="1" applyBorder="1" applyAlignment="1">
      <alignment horizontal="left" vertical="center"/>
    </xf>
    <xf numFmtId="164" fontId="3" fillId="13" borderId="5" xfId="0" applyNumberFormat="1" applyFont="1" applyFill="1" applyBorder="1" applyAlignment="1">
      <alignment horizontal="center" vertical="center" wrapText="1"/>
    </xf>
    <xf numFmtId="164" fontId="3" fillId="13" borderId="4" xfId="0" applyNumberFormat="1" applyFont="1" applyFill="1" applyBorder="1" applyAlignment="1">
      <alignment horizontal="center" vertical="center" wrapText="1"/>
    </xf>
    <xf numFmtId="164" fontId="3" fillId="13" borderId="2" xfId="0" applyNumberFormat="1" applyFont="1" applyFill="1" applyBorder="1" applyAlignment="1">
      <alignment horizontal="center" vertical="center" wrapText="1"/>
    </xf>
    <xf numFmtId="164" fontId="17" fillId="2" borderId="5" xfId="0" applyNumberFormat="1" applyFont="1" applyFill="1" applyBorder="1" applyAlignment="1">
      <alignment horizontal="left" vertical="center"/>
    </xf>
    <xf numFmtId="164" fontId="17" fillId="2" borderId="4" xfId="0" applyNumberFormat="1" applyFont="1" applyFill="1" applyBorder="1" applyAlignment="1">
      <alignment horizontal="left" vertical="center"/>
    </xf>
    <xf numFmtId="164" fontId="17" fillId="2" borderId="2" xfId="0" applyNumberFormat="1" applyFont="1" applyFill="1" applyBorder="1" applyAlignment="1">
      <alignment horizontal="left" vertical="center"/>
    </xf>
    <xf numFmtId="164" fontId="3" fillId="13" borderId="68" xfId="0" applyNumberFormat="1" applyFont="1" applyFill="1" applyBorder="1" applyAlignment="1">
      <alignment horizontal="left" vertical="center"/>
    </xf>
    <xf numFmtId="164" fontId="3" fillId="13" borderId="59" xfId="0" applyNumberFormat="1" applyFont="1" applyFill="1" applyBorder="1" applyAlignment="1">
      <alignment horizontal="left" vertical="center"/>
    </xf>
    <xf numFmtId="164" fontId="3" fillId="0" borderId="69" xfId="0" applyNumberFormat="1" applyFont="1" applyFill="1" applyBorder="1" applyAlignment="1">
      <alignment horizontal="center" vertical="center"/>
    </xf>
    <xf numFmtId="164" fontId="3" fillId="0" borderId="0" xfId="0" applyNumberFormat="1" applyFont="1" applyFill="1" applyBorder="1" applyAlignment="1">
      <alignment horizontal="center" vertical="center"/>
    </xf>
    <xf numFmtId="164" fontId="17" fillId="7" borderId="68" xfId="0" applyNumberFormat="1" applyFont="1" applyFill="1" applyBorder="1" applyAlignment="1">
      <alignment horizontal="left" vertical="center"/>
    </xf>
    <xf numFmtId="164" fontId="17" fillId="7" borderId="59" xfId="0" applyNumberFormat="1" applyFont="1" applyFill="1" applyBorder="1" applyAlignment="1">
      <alignment horizontal="left" vertical="center"/>
    </xf>
    <xf numFmtId="0" fontId="31" fillId="2" borderId="91" xfId="0" applyFont="1" applyFill="1" applyBorder="1" applyAlignment="1">
      <alignment horizontal="center" vertical="center"/>
    </xf>
    <xf numFmtId="0" fontId="30" fillId="2" borderId="69" xfId="0" applyFont="1" applyFill="1" applyBorder="1" applyAlignment="1">
      <alignment horizontal="center" vertical="center"/>
    </xf>
    <xf numFmtId="0" fontId="30" fillId="2" borderId="92" xfId="0" applyFont="1" applyFill="1" applyBorder="1" applyAlignment="1">
      <alignment horizontal="center" vertical="center"/>
    </xf>
    <xf numFmtId="0" fontId="30" fillId="2" borderId="0" xfId="0" applyFont="1" applyFill="1" applyBorder="1" applyAlignment="1">
      <alignment horizontal="center" vertical="center"/>
    </xf>
    <xf numFmtId="0" fontId="30" fillId="2" borderId="74" xfId="0" applyFont="1" applyFill="1" applyBorder="1" applyAlignment="1">
      <alignment horizontal="center" vertical="center"/>
    </xf>
    <xf numFmtId="0" fontId="30" fillId="2" borderId="90" xfId="0" applyFont="1" applyFill="1" applyBorder="1" applyAlignment="1">
      <alignment horizontal="center" vertical="center"/>
    </xf>
    <xf numFmtId="0" fontId="0" fillId="2" borderId="91" xfId="0" applyFill="1" applyBorder="1" applyAlignment="1">
      <alignment horizontal="center"/>
    </xf>
    <xf numFmtId="0" fontId="0" fillId="2" borderId="69" xfId="0" applyFill="1" applyBorder="1" applyAlignment="1">
      <alignment horizontal="center"/>
    </xf>
    <xf numFmtId="0" fontId="0" fillId="2" borderId="92" xfId="0" applyFill="1" applyBorder="1" applyAlignment="1">
      <alignment horizontal="center"/>
    </xf>
    <xf numFmtId="0" fontId="0" fillId="2" borderId="0" xfId="0" applyFill="1" applyBorder="1" applyAlignment="1">
      <alignment horizontal="center"/>
    </xf>
    <xf numFmtId="0" fontId="0" fillId="2" borderId="74" xfId="0" applyFill="1" applyBorder="1" applyAlignment="1">
      <alignment horizontal="center"/>
    </xf>
    <xf numFmtId="0" fontId="0" fillId="2" borderId="90" xfId="0" applyFill="1" applyBorder="1" applyAlignment="1">
      <alignment horizontal="center"/>
    </xf>
    <xf numFmtId="0" fontId="28" fillId="0" borderId="1" xfId="0" applyFont="1" applyBorder="1" applyAlignment="1">
      <alignment horizontal="center"/>
    </xf>
    <xf numFmtId="0" fontId="28" fillId="0" borderId="1" xfId="0" applyFont="1" applyBorder="1" applyAlignment="1">
      <alignment horizontal="center" vertical="center"/>
    </xf>
    <xf numFmtId="0" fontId="29" fillId="0" borderId="1" xfId="0" applyFont="1" applyBorder="1" applyAlignment="1">
      <alignment horizontal="center"/>
    </xf>
    <xf numFmtId="0" fontId="28" fillId="0" borderId="5" xfId="0" applyFont="1" applyBorder="1" applyAlignment="1">
      <alignment horizontal="center" vertical="center"/>
    </xf>
    <xf numFmtId="0" fontId="28" fillId="0" borderId="2" xfId="0" applyFont="1" applyBorder="1" applyAlignment="1">
      <alignment horizontal="center" vertical="center"/>
    </xf>
    <xf numFmtId="17" fontId="26" fillId="0" borderId="5" xfId="0" applyNumberFormat="1" applyFont="1" applyBorder="1" applyAlignment="1" applyProtection="1">
      <alignment horizontal="center" vertical="center"/>
      <protection locked="0" hidden="1"/>
    </xf>
    <xf numFmtId="17" fontId="26" fillId="0" borderId="4" xfId="0" applyNumberFormat="1" applyFont="1" applyBorder="1" applyAlignment="1" applyProtection="1">
      <alignment horizontal="center" vertical="center"/>
      <protection locked="0" hidden="1"/>
    </xf>
    <xf numFmtId="17" fontId="26" fillId="0" borderId="2" xfId="0" applyNumberFormat="1" applyFont="1" applyBorder="1" applyAlignment="1" applyProtection="1">
      <alignment horizontal="center" vertical="center"/>
      <protection locked="0" hidden="1"/>
    </xf>
    <xf numFmtId="0" fontId="0" fillId="0" borderId="102" xfId="0" applyBorder="1"/>
    <xf numFmtId="0" fontId="0" fillId="16" borderId="91" xfId="0" applyFill="1" applyBorder="1" applyAlignment="1">
      <alignment horizontal="center"/>
    </xf>
    <xf numFmtId="0" fontId="0" fillId="16" borderId="69" xfId="0" applyFill="1" applyBorder="1" applyAlignment="1">
      <alignment horizontal="center"/>
    </xf>
    <xf numFmtId="0" fontId="0" fillId="16" borderId="73" xfId="0" applyFill="1" applyBorder="1" applyAlignment="1">
      <alignment horizontal="center"/>
    </xf>
    <xf numFmtId="0" fontId="0" fillId="16" borderId="92" xfId="0" applyFill="1" applyBorder="1" applyAlignment="1">
      <alignment horizontal="center"/>
    </xf>
    <xf numFmtId="0" fontId="0" fillId="16" borderId="0" xfId="0" applyFill="1" applyBorder="1" applyAlignment="1">
      <alignment horizontal="center"/>
    </xf>
    <xf numFmtId="0" fontId="0" fillId="16" borderId="103" xfId="0" applyFill="1" applyBorder="1" applyAlignment="1">
      <alignment horizontal="center"/>
    </xf>
    <xf numFmtId="0" fontId="0" fillId="16" borderId="74" xfId="0" applyFill="1" applyBorder="1" applyAlignment="1">
      <alignment horizontal="center"/>
    </xf>
    <xf numFmtId="0" fontId="0" fillId="16" borderId="90" xfId="0" applyFill="1" applyBorder="1" applyAlignment="1">
      <alignment horizontal="center"/>
    </xf>
    <xf numFmtId="0" fontId="0" fillId="16" borderId="75" xfId="0" applyFill="1" applyBorder="1" applyAlignment="1">
      <alignment horizontal="center"/>
    </xf>
  </cellXfs>
  <cellStyles count="4">
    <cellStyle name="Comma" xfId="3" builtinId="3"/>
    <cellStyle name="Normal" xfId="0" builtinId="0"/>
    <cellStyle name="Normal 2" xfId="2" xr:uid="{147833D5-5885-4E52-9B78-6A6FC71D6627}"/>
    <cellStyle name="Percent" xfId="1" builtinId="5"/>
  </cellStyles>
  <dxfs count="185">
    <dxf>
      <font>
        <b val="0"/>
        <i val="0"/>
        <strike val="0"/>
        <condense val="0"/>
        <extend val="0"/>
        <outline val="0"/>
        <shadow val="0"/>
        <u val="none"/>
        <vertAlign val="baseline"/>
        <sz val="12"/>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2"/>
        <color theme="1"/>
        <name val="Cambri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0" indent="0" justifyLastLine="0" shrinkToFit="0" readingOrder="0"/>
      <border diagonalUp="0" diagonalDown="0" outline="0">
        <left style="thin">
          <color indexed="64"/>
        </left>
        <right style="medium">
          <color indexed="64"/>
        </right>
        <top style="thin">
          <color indexed="64"/>
        </top>
        <bottom/>
      </border>
    </dxf>
    <dxf>
      <font>
        <b val="0"/>
        <i val="0"/>
        <strike val="0"/>
        <condense val="0"/>
        <extend val="0"/>
        <outline val="0"/>
        <shadow val="0"/>
        <u val="none"/>
        <vertAlign val="baseline"/>
        <sz val="11"/>
        <color theme="1"/>
        <name val="Cambria"/>
        <family val="1"/>
        <scheme val="none"/>
      </font>
      <numFmt numFmtId="3" formatCode="#,##0"/>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1" formatCode="0"/>
      <alignment horizontal="center" vertical="center" textRotation="0" wrapText="0" indent="0" justifyLastLine="0" shrinkToFit="0" readingOrder="0"/>
      <border diagonalUp="0" diagonalDown="0" outline="0">
        <left style="thin">
          <color indexed="64"/>
        </left>
        <right style="medium">
          <color indexed="64"/>
        </right>
        <top style="thin">
          <color indexed="64"/>
        </top>
        <bottom/>
      </border>
    </dxf>
    <dxf>
      <font>
        <b val="0"/>
        <i val="0"/>
        <strike val="0"/>
        <condense val="0"/>
        <extend val="0"/>
        <outline val="0"/>
        <shadow val="0"/>
        <u val="none"/>
        <vertAlign val="baseline"/>
        <sz val="11"/>
        <color theme="1"/>
        <name val="Cambria"/>
        <family val="1"/>
        <scheme val="none"/>
      </font>
      <numFmt numFmtId="1" formatCode="0"/>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167" formatCode="_(* #,##0_);_(* \(#,##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numFmt numFmtId="167" formatCode="_(* #,##0_);_(* \(#,##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166" formatCode="_(* #,##0.0_);_(* \(#,##0.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numFmt numFmtId="166" formatCode="_(* #,##0.0_);_(* \(#,##0.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166" formatCode="_(* #,##0.0_);_(* \(#,##0.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numFmt numFmtId="166" formatCode="_(* #,##0.0_);_(* \(#,##0.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167" formatCode="_(* #,##0_);_(* \(#,##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numFmt numFmtId="167" formatCode="_(* #,##0_);_(* \(#,##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167" formatCode="_(* #,##0_);_(* \(#,##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numFmt numFmtId="167" formatCode="_(* #,##0_);_(* \(#,##0\);_(* &quot;-&quot;??_);_(@_)"/>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165" formatCode="0.0%"/>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border>
    </dxf>
    <dxf>
      <font>
        <b val="0"/>
        <i val="0"/>
        <strike val="0"/>
        <condense val="0"/>
        <extend val="0"/>
        <outline val="0"/>
        <shadow val="0"/>
        <u val="none"/>
        <vertAlign val="baseline"/>
        <sz val="11"/>
        <color theme="1"/>
        <name val="Cambria"/>
        <family val="1"/>
        <scheme val="none"/>
      </font>
      <numFmt numFmtId="165" formatCode="0.0%"/>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0" formatCode="General"/>
      <alignment horizontal="center" vertical="center" textRotation="0" wrapText="0" indent="0" justifyLastLine="0" shrinkToFit="0" readingOrder="0"/>
      <border diagonalUp="0" diagonalDown="0" outline="0">
        <left/>
        <right style="medium">
          <color indexed="64"/>
        </right>
        <top style="thin">
          <color indexed="64"/>
        </top>
        <bottom/>
      </border>
    </dxf>
    <dxf>
      <font>
        <b val="0"/>
        <i val="0"/>
        <strike val="0"/>
        <condense val="0"/>
        <extend val="0"/>
        <outline val="0"/>
        <shadow val="0"/>
        <u val="none"/>
        <vertAlign val="baseline"/>
        <sz val="11"/>
        <color theme="1"/>
        <name val="Cambria"/>
        <family val="1"/>
        <scheme val="none"/>
      </font>
      <numFmt numFmtId="0" formatCode="General"/>
      <alignment horizontal="center" vertical="center" textRotation="0" wrapText="0" indent="0" justifyLastLine="0" shrinkToFit="0" readingOrder="0"/>
      <border diagonalUp="0" diagonalDown="0">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medium">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medium">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medium">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0" formatCode="General"/>
      <alignment horizontal="righ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numFmt numFmtId="0" formatCode="General"/>
      <alignment horizontal="righ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numFmt numFmtId="22" formatCode="mmm\-yy"/>
      <alignment horizontal="center" vertical="center"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theme="1"/>
        <name val="Cambria"/>
        <family val="1"/>
        <scheme val="none"/>
      </font>
      <numFmt numFmtId="22" formatCode="mmm\-yy"/>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Cambria"/>
        <family val="1"/>
        <scheme val="none"/>
      </font>
      <alignment horizontal="center" vertical="center" textRotation="0" wrapText="1" indent="0" justifyLastLine="0" shrinkToFit="0" readingOrder="0"/>
      <border diagonalUp="0" diagonalDown="0" outline="0">
        <left style="thin">
          <color indexed="64"/>
        </left>
        <right style="thin">
          <color indexed="64"/>
        </right>
        <top/>
        <bottom/>
      </border>
    </dxf>
    <dxf>
      <alignment horizontal="left"/>
    </dxf>
    <dxf>
      <alignment vertical="center"/>
    </dxf>
    <dxf>
      <alignment vertical="center"/>
    </dxf>
    <dxf>
      <alignment horizontal="center"/>
    </dxf>
    <dxf>
      <numFmt numFmtId="13" formatCode="0%"/>
    </dxf>
    <dxf>
      <font>
        <name val="Cambria"/>
        <family val="1"/>
      </font>
    </dxf>
    <dxf>
      <font>
        <name val="Cambria"/>
        <family val="1"/>
      </font>
    </dxf>
    <dxf>
      <font>
        <name val="Cambria"/>
        <family val="1"/>
      </font>
    </dxf>
    <dxf>
      <numFmt numFmtId="166" formatCode="_(* #,##0.0_);_(* \(#,##0.0\);_(* &quot;-&quot;??_);_(@_)"/>
    </dxf>
    <dxf>
      <alignment horizontal="left"/>
    </dxf>
    <dxf>
      <alignment vertical="center"/>
    </dxf>
    <dxf>
      <alignment vertical="center"/>
    </dxf>
    <dxf>
      <alignment horizontal="center"/>
    </dxf>
    <dxf>
      <alignment wrapText="1"/>
    </dxf>
    <dxf>
      <alignment wrapText="1"/>
    </dxf>
    <dxf>
      <font>
        <name val="Cambria"/>
        <family val="1"/>
      </font>
    </dxf>
    <dxf>
      <font>
        <name val="Cambria"/>
        <family val="1"/>
      </font>
    </dxf>
    <dxf>
      <font>
        <name val="Cambria"/>
        <family val="1"/>
      </font>
    </dxf>
    <dxf>
      <numFmt numFmtId="166" formatCode="_(* #,##0.0_);_(* \(#,##0.0\);_(* &quot;-&quot;??_);_(@_)"/>
    </dxf>
    <dxf>
      <alignment horizontal="left"/>
    </dxf>
    <dxf>
      <alignment wrapText="1"/>
    </dxf>
    <dxf>
      <alignment wrapText="1"/>
    </dxf>
    <dxf>
      <alignment horizontal="center"/>
    </dxf>
    <dxf>
      <font>
        <name val="Cambria"/>
        <family val="1"/>
      </font>
    </dxf>
    <dxf>
      <font>
        <name val="Cambria"/>
        <family val="1"/>
      </font>
    </dxf>
    <dxf>
      <font>
        <name val="Cambria"/>
        <family val="1"/>
      </font>
    </dxf>
    <dxf>
      <alignment horizontal="left"/>
    </dxf>
    <dxf>
      <alignment vertical="center"/>
    </dxf>
    <dxf>
      <alignment vertical="center"/>
    </dxf>
    <dxf>
      <alignment horizontal="center"/>
    </dxf>
    <dxf>
      <alignment wrapText="1"/>
    </dxf>
    <dxf>
      <alignment wrapText="1"/>
    </dxf>
    <dxf>
      <font>
        <name val="Cambria"/>
        <family val="1"/>
      </font>
    </dxf>
    <dxf>
      <font>
        <name val="Cambria"/>
        <family val="1"/>
      </font>
    </dxf>
    <dxf>
      <font>
        <name val="Cambria"/>
        <family val="1"/>
      </font>
    </dxf>
    <dxf>
      <alignment horizontal="left"/>
    </dxf>
    <dxf>
      <alignment vertical="center"/>
    </dxf>
    <dxf>
      <alignment vertical="center"/>
    </dxf>
    <dxf>
      <alignment horizontal="center"/>
    </dxf>
    <dxf>
      <alignment wrapText="1"/>
    </dxf>
    <dxf>
      <alignment wrapText="1"/>
    </dxf>
    <dxf>
      <font>
        <name val="Cambria"/>
        <family val="1"/>
      </font>
    </dxf>
    <dxf>
      <font>
        <name val="Cambria"/>
        <family val="1"/>
      </font>
    </dxf>
    <dxf>
      <font>
        <name val="Cambria"/>
        <family val="1"/>
      </font>
    </dxf>
    <dxf>
      <alignment horizontal="left"/>
    </dxf>
    <dxf>
      <alignment vertical="center"/>
    </dxf>
    <dxf>
      <alignment vertical="center"/>
    </dxf>
    <dxf>
      <alignment horizontal="center"/>
    </dxf>
    <dxf>
      <alignment wrapText="1"/>
    </dxf>
    <dxf>
      <alignment wrapText="1"/>
    </dxf>
    <dxf>
      <font>
        <name val="Cambria"/>
        <family val="1"/>
      </font>
    </dxf>
    <dxf>
      <font>
        <name val="Cambria"/>
        <family val="1"/>
      </font>
    </dxf>
    <dxf>
      <font>
        <name val="Cambria"/>
        <family val="1"/>
      </font>
    </dxf>
    <dxf>
      <alignment horizontal="left"/>
    </dxf>
    <dxf>
      <alignment wrapText="1"/>
    </dxf>
    <dxf>
      <alignment wrapText="1"/>
    </dxf>
    <dxf>
      <alignment vertical="center"/>
    </dxf>
    <dxf>
      <alignment vertical="center"/>
    </dxf>
    <dxf>
      <alignment horizontal="center"/>
    </dxf>
    <dxf>
      <font>
        <name val="Cambria"/>
        <family val="1"/>
      </font>
    </dxf>
    <dxf>
      <font>
        <name val="Cambria"/>
        <family val="1"/>
      </font>
    </dxf>
    <dxf>
      <font>
        <name val="Cambria"/>
        <family val="1"/>
      </font>
    </dxf>
    <dxf>
      <alignment horizontal="left"/>
    </dxf>
    <dxf>
      <alignment vertical="center"/>
    </dxf>
    <dxf>
      <alignment vertical="center"/>
    </dxf>
    <dxf>
      <alignment horizontal="center"/>
    </dxf>
    <dxf>
      <font>
        <name val="Cambria"/>
        <family val="1"/>
      </font>
    </dxf>
    <dxf>
      <font>
        <name val="Cambria"/>
        <family val="1"/>
      </font>
    </dxf>
    <dxf>
      <font>
        <name val="Cambria"/>
        <family val="1"/>
      </font>
    </dxf>
    <dxf>
      <alignment horizontal="left"/>
    </dxf>
    <dxf>
      <alignment vertical="center"/>
    </dxf>
    <dxf>
      <alignment vertical="center"/>
    </dxf>
    <dxf>
      <alignment horizontal="center"/>
    </dxf>
    <dxf>
      <alignment wrapText="1"/>
    </dxf>
    <dxf>
      <alignment wrapText="1"/>
    </dxf>
    <dxf>
      <font>
        <name val="Cambria"/>
        <family val="1"/>
      </font>
    </dxf>
    <dxf>
      <font>
        <name val="Cambria"/>
        <family val="1"/>
      </font>
    </dxf>
    <dxf>
      <font>
        <name val="Cambria"/>
        <family val="1"/>
      </font>
    </dxf>
    <dxf>
      <alignment vertical="center"/>
    </dxf>
    <dxf>
      <alignment horizontal="center"/>
    </dxf>
    <dxf>
      <alignment wrapText="1"/>
    </dxf>
    <dxf>
      <numFmt numFmtId="165" formatCode="0.0%"/>
    </dxf>
    <dxf>
      <numFmt numFmtId="13" formatCode="0%"/>
    </dxf>
    <dxf>
      <font>
        <name val="Cambria"/>
        <family val="1"/>
      </font>
    </dxf>
    <dxf>
      <font>
        <name val="Cambria"/>
        <family val="1"/>
      </font>
    </dxf>
    <dxf>
      <font>
        <name val="Cambria"/>
        <family val="1"/>
      </font>
    </dxf>
    <dxf>
      <numFmt numFmtId="166" formatCode="_(* #,##0.0_);_(* \(#,##0.0\);_(* &quot;-&quot;??_);_(@_)"/>
    </dxf>
    <dxf>
      <alignment horizontal="left"/>
    </dxf>
    <dxf>
      <alignment vertical="center"/>
    </dxf>
    <dxf>
      <alignment vertical="center"/>
    </dxf>
    <dxf>
      <alignment horizontal="center"/>
    </dxf>
    <dxf>
      <alignment wrapText="1"/>
    </dxf>
    <dxf>
      <alignment wrapText="1"/>
    </dxf>
    <dxf>
      <font>
        <name val="Cambria"/>
        <family val="1"/>
      </font>
    </dxf>
    <dxf>
      <font>
        <name val="Cambria"/>
        <family val="1"/>
      </font>
    </dxf>
    <dxf>
      <font>
        <name val="Cambria"/>
        <family val="1"/>
      </font>
    </dxf>
  </dxfs>
  <tableStyles count="0" defaultTableStyle="TableStyleMedium2" defaultPivotStyle="PivotStyleLight16"/>
  <colors>
    <mruColors>
      <color rgb="FFBC170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pivotCacheDefinition" Target="pivotCache/pivotCacheDefinition1.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microsoft.com/office/2007/relationships/slicerCache" Target="slicerCaches/slicerCache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REPORTS.xlsx]PivotSummary!5S SCORE</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5S</a:t>
            </a:r>
            <a:r>
              <a:rPr lang="en-US" sz="1600" b="1" baseline="0">
                <a:solidFill>
                  <a:schemeClr val="tx1"/>
                </a:solidFill>
              </a:rPr>
              <a:t> SCORE</a:t>
            </a:r>
          </a:p>
        </c:rich>
      </c:tx>
      <c:layout>
        <c:manualLayout>
          <c:xMode val="edge"/>
          <c:yMode val="edge"/>
          <c:x val="0.35361302493438318"/>
          <c:y val="5.1824212271973464E-3"/>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3393646215461475"/>
          <c:y val="0.11966210613598675"/>
          <c:w val="0.63791649165930431"/>
          <c:h val="0.76011469881563321"/>
        </c:manualLayout>
      </c:layout>
      <c:barChart>
        <c:barDir val="bar"/>
        <c:grouping val="clustered"/>
        <c:varyColors val="0"/>
        <c:ser>
          <c:idx val="0"/>
          <c:order val="0"/>
          <c:tx>
            <c:strRef>
              <c:f>PivotSummary!$C$6</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PivotSummary!$B$7:$B$9</c:f>
              <c:strCache>
                <c:ptCount val="2"/>
                <c:pt idx="0">
                  <c:v>HEAD OFFICE</c:v>
                </c:pt>
                <c:pt idx="1">
                  <c:v>OTIS</c:v>
                </c:pt>
              </c:strCache>
            </c:strRef>
          </c:cat>
          <c:val>
            <c:numRef>
              <c:f>PivotSummary!$C$7:$C$9</c:f>
              <c:numCache>
                <c:formatCode>0%</c:formatCode>
                <c:ptCount val="2"/>
                <c:pt idx="0">
                  <c:v>0</c:v>
                </c:pt>
                <c:pt idx="1">
                  <c:v>1.665</c:v>
                </c:pt>
              </c:numCache>
            </c:numRef>
          </c:val>
          <c:extLst>
            <c:ext xmlns:c16="http://schemas.microsoft.com/office/drawing/2014/chart" uri="{C3380CC4-5D6E-409C-BE32-E72D297353CC}">
              <c16:uniqueId val="{00000000-2B03-4F9E-9ED0-C2172CE58099}"/>
            </c:ext>
          </c:extLst>
        </c:ser>
        <c:dLbls>
          <c:showLegendKey val="0"/>
          <c:showVal val="0"/>
          <c:showCatName val="0"/>
          <c:showSerName val="0"/>
          <c:showPercent val="0"/>
          <c:showBubbleSize val="0"/>
        </c:dLbls>
        <c:gapWidth val="182"/>
        <c:axId val="1093085024"/>
        <c:axId val="1093084040"/>
      </c:barChart>
      <c:catAx>
        <c:axId val="10930850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93084040"/>
        <c:crosses val="autoZero"/>
        <c:auto val="1"/>
        <c:lblAlgn val="ctr"/>
        <c:lblOffset val="100"/>
        <c:noMultiLvlLbl val="0"/>
      </c:catAx>
      <c:valAx>
        <c:axId val="1093084040"/>
        <c:scaling>
          <c:orientation val="minMax"/>
        </c:scaling>
        <c:delete val="1"/>
        <c:axPos val="b"/>
        <c:numFmt formatCode="0%" sourceLinked="0"/>
        <c:majorTickMark val="none"/>
        <c:minorTickMark val="none"/>
        <c:tickLblPos val="nextTo"/>
        <c:crossAx val="109308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REPORTS.xlsx]PivotSummary!DAYS WITH ACCIDENTS</c:name>
    <c:fmtId val="7"/>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DAYS WITH ACCIDENTS</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430585946997327E-2"/>
          <c:y val="0.14679887106357695"/>
          <c:w val="0.93313882810600535"/>
          <c:h val="0.66732897525509849"/>
        </c:manualLayout>
      </c:layout>
      <c:barChart>
        <c:barDir val="col"/>
        <c:grouping val="clustered"/>
        <c:varyColors val="0"/>
        <c:ser>
          <c:idx val="0"/>
          <c:order val="0"/>
          <c:tx>
            <c:strRef>
              <c:f>PivotSummary!$C$202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PivotSummary!$B$203:$B$205</c:f>
              <c:strCache>
                <c:ptCount val="2"/>
                <c:pt idx="0">
                  <c:v>HEAD OFFICE</c:v>
                </c:pt>
                <c:pt idx="1">
                  <c:v>OTIS</c:v>
                </c:pt>
              </c:strCache>
            </c:strRef>
          </c:cat>
          <c:val>
            <c:numRef>
              <c:f>PivotSummary!$C$203:$C$205</c:f>
              <c:numCache>
                <c:formatCode>General</c:formatCode>
                <c:ptCount val="2"/>
                <c:pt idx="0">
                  <c:v>0</c:v>
                </c:pt>
                <c:pt idx="1">
                  <c:v>0</c:v>
                </c:pt>
              </c:numCache>
            </c:numRef>
          </c:val>
          <c:extLst>
            <c:ext xmlns:c16="http://schemas.microsoft.com/office/drawing/2014/chart" uri="{C3380CC4-5D6E-409C-BE32-E72D297353CC}">
              <c16:uniqueId val="{00000000-4857-4C9A-AE0C-0D8E2BBC9B44}"/>
            </c:ext>
          </c:extLst>
        </c:ser>
        <c:dLbls>
          <c:dLblPos val="ctr"/>
          <c:showLegendKey val="0"/>
          <c:showVal val="1"/>
          <c:showCatName val="0"/>
          <c:showSerName val="0"/>
          <c:showPercent val="0"/>
          <c:showBubbleSize val="0"/>
        </c:dLbls>
        <c:gapWidth val="219"/>
        <c:overlap val="-27"/>
        <c:axId val="530004488"/>
        <c:axId val="529997600"/>
      </c:barChart>
      <c:catAx>
        <c:axId val="53000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529997600"/>
        <c:crosses val="autoZero"/>
        <c:auto val="1"/>
        <c:lblAlgn val="ctr"/>
        <c:lblOffset val="100"/>
        <c:noMultiLvlLbl val="0"/>
      </c:catAx>
      <c:valAx>
        <c:axId val="529997600"/>
        <c:scaling>
          <c:orientation val="minMax"/>
        </c:scaling>
        <c:delete val="1"/>
        <c:axPos val="l"/>
        <c:numFmt formatCode="General" sourceLinked="1"/>
        <c:majorTickMark val="none"/>
        <c:minorTickMark val="none"/>
        <c:tickLblPos val="nextTo"/>
        <c:crossAx val="530004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REPORTS.xlsx]PivotSummary!5S SCORE</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PivotSummary!$C$6</c:f>
              <c:strCache>
                <c:ptCount val="1"/>
                <c:pt idx="0">
                  <c:v>Total</c:v>
                </c:pt>
              </c:strCache>
            </c:strRef>
          </c:tx>
          <c:spPr>
            <a:solidFill>
              <a:schemeClr val="accent1"/>
            </a:solidFill>
            <a:ln>
              <a:noFill/>
            </a:ln>
            <a:effectLst/>
          </c:spPr>
          <c:invertIfNegative val="0"/>
          <c:cat>
            <c:strRef>
              <c:f>PivotSummary!$B$7:$B$9</c:f>
              <c:strCache>
                <c:ptCount val="2"/>
                <c:pt idx="0">
                  <c:v>HEAD OFFICE</c:v>
                </c:pt>
                <c:pt idx="1">
                  <c:v>OTIS</c:v>
                </c:pt>
              </c:strCache>
            </c:strRef>
          </c:cat>
          <c:val>
            <c:numRef>
              <c:f>PivotSummary!$C$7:$C$9</c:f>
              <c:numCache>
                <c:formatCode>0%</c:formatCode>
                <c:ptCount val="2"/>
                <c:pt idx="0">
                  <c:v>0</c:v>
                </c:pt>
                <c:pt idx="1">
                  <c:v>1.665</c:v>
                </c:pt>
              </c:numCache>
            </c:numRef>
          </c:val>
          <c:extLst>
            <c:ext xmlns:c16="http://schemas.microsoft.com/office/drawing/2014/chart" uri="{C3380CC4-5D6E-409C-BE32-E72D297353CC}">
              <c16:uniqueId val="{00000000-78BD-4849-B68F-58AAFB43D262}"/>
            </c:ext>
          </c:extLst>
        </c:ser>
        <c:dLbls>
          <c:showLegendKey val="0"/>
          <c:showVal val="0"/>
          <c:showCatName val="0"/>
          <c:showSerName val="0"/>
          <c:showPercent val="0"/>
          <c:showBubbleSize val="0"/>
        </c:dLbls>
        <c:gapWidth val="182"/>
        <c:axId val="1093085024"/>
        <c:axId val="1093084040"/>
      </c:barChart>
      <c:catAx>
        <c:axId val="109308502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BUSINESS</a:t>
                </a:r>
                <a:r>
                  <a:rPr lang="en-US" baseline="0"/>
                  <a:t>  UNIT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084040"/>
        <c:crosses val="autoZero"/>
        <c:auto val="1"/>
        <c:lblAlgn val="ctr"/>
        <c:lblOffset val="100"/>
        <c:noMultiLvlLbl val="0"/>
      </c:catAx>
      <c:valAx>
        <c:axId val="10930840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5S</a:t>
                </a:r>
                <a:r>
                  <a:rPr lang="en-US" baseline="0"/>
                  <a:t> SCORES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0850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REPORTS.xlsx]PivotSummary!GENERATED WASTE</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bar"/>
        <c:grouping val="clustered"/>
        <c:varyColors val="0"/>
        <c:ser>
          <c:idx val="0"/>
          <c:order val="0"/>
          <c:tx>
            <c:strRef>
              <c:f>PivotSummary!$C$25</c:f>
              <c:strCache>
                <c:ptCount val="1"/>
                <c:pt idx="0">
                  <c:v>NO CONDEMNED TYRES</c:v>
                </c:pt>
              </c:strCache>
            </c:strRef>
          </c:tx>
          <c:spPr>
            <a:solidFill>
              <a:schemeClr val="accent1"/>
            </a:solidFill>
            <a:ln>
              <a:noFill/>
            </a:ln>
            <a:effectLst/>
          </c:spPr>
          <c:invertIfNegative val="0"/>
          <c:cat>
            <c:strRef>
              <c:f>PivotSummary!$B$26:$B$28</c:f>
              <c:strCache>
                <c:ptCount val="2"/>
                <c:pt idx="0">
                  <c:v>HEAD OFFICE</c:v>
                </c:pt>
                <c:pt idx="1">
                  <c:v>OTIS</c:v>
                </c:pt>
              </c:strCache>
            </c:strRef>
          </c:cat>
          <c:val>
            <c:numRef>
              <c:f>PivotSummary!$C$26:$C$28</c:f>
              <c:numCache>
                <c:formatCode>General</c:formatCode>
                <c:ptCount val="2"/>
                <c:pt idx="0">
                  <c:v>0</c:v>
                </c:pt>
                <c:pt idx="1">
                  <c:v>0</c:v>
                </c:pt>
              </c:numCache>
            </c:numRef>
          </c:val>
          <c:extLst>
            <c:ext xmlns:c16="http://schemas.microsoft.com/office/drawing/2014/chart" uri="{C3380CC4-5D6E-409C-BE32-E72D297353CC}">
              <c16:uniqueId val="{00000000-0106-4FA9-B3CC-05593C374C09}"/>
            </c:ext>
          </c:extLst>
        </c:ser>
        <c:ser>
          <c:idx val="1"/>
          <c:order val="1"/>
          <c:tx>
            <c:strRef>
              <c:f>PivotSummary!$D$25</c:f>
              <c:strCache>
                <c:ptCount val="1"/>
                <c:pt idx="0">
                  <c:v>NO CONDEMNED BATTERIES</c:v>
                </c:pt>
              </c:strCache>
            </c:strRef>
          </c:tx>
          <c:spPr>
            <a:solidFill>
              <a:schemeClr val="accent2"/>
            </a:solidFill>
            <a:ln>
              <a:noFill/>
            </a:ln>
            <a:effectLst/>
          </c:spPr>
          <c:invertIfNegative val="0"/>
          <c:cat>
            <c:strRef>
              <c:f>PivotSummary!$B$26:$B$28</c:f>
              <c:strCache>
                <c:ptCount val="2"/>
                <c:pt idx="0">
                  <c:v>HEAD OFFICE</c:v>
                </c:pt>
                <c:pt idx="1">
                  <c:v>OTIS</c:v>
                </c:pt>
              </c:strCache>
            </c:strRef>
          </c:cat>
          <c:val>
            <c:numRef>
              <c:f>PivotSummary!$D$26:$D$28</c:f>
              <c:numCache>
                <c:formatCode>General</c:formatCode>
                <c:ptCount val="2"/>
                <c:pt idx="0">
                  <c:v>0</c:v>
                </c:pt>
                <c:pt idx="1">
                  <c:v>0</c:v>
                </c:pt>
              </c:numCache>
            </c:numRef>
          </c:val>
          <c:extLst>
            <c:ext xmlns:c16="http://schemas.microsoft.com/office/drawing/2014/chart" uri="{C3380CC4-5D6E-409C-BE32-E72D297353CC}">
              <c16:uniqueId val="{00000001-0106-4FA9-B3CC-05593C374C09}"/>
            </c:ext>
          </c:extLst>
        </c:ser>
        <c:ser>
          <c:idx val="2"/>
          <c:order val="2"/>
          <c:tx>
            <c:strRef>
              <c:f>PivotSummary!$E$25</c:f>
              <c:strCache>
                <c:ptCount val="1"/>
                <c:pt idx="0">
                  <c:v>WASTE OIL (DRUM)</c:v>
                </c:pt>
              </c:strCache>
            </c:strRef>
          </c:tx>
          <c:spPr>
            <a:solidFill>
              <a:schemeClr val="accent3"/>
            </a:solidFill>
            <a:ln>
              <a:noFill/>
            </a:ln>
            <a:effectLst/>
          </c:spPr>
          <c:invertIfNegative val="0"/>
          <c:cat>
            <c:strRef>
              <c:f>PivotSummary!$B$26:$B$28</c:f>
              <c:strCache>
                <c:ptCount val="2"/>
                <c:pt idx="0">
                  <c:v>HEAD OFFICE</c:v>
                </c:pt>
                <c:pt idx="1">
                  <c:v>OTIS</c:v>
                </c:pt>
              </c:strCache>
            </c:strRef>
          </c:cat>
          <c:val>
            <c:numRef>
              <c:f>PivotSummary!$E$26:$E$28</c:f>
              <c:numCache>
                <c:formatCode>General</c:formatCode>
                <c:ptCount val="2"/>
                <c:pt idx="0">
                  <c:v>0</c:v>
                </c:pt>
                <c:pt idx="1">
                  <c:v>0</c:v>
                </c:pt>
              </c:numCache>
            </c:numRef>
          </c:val>
          <c:extLst>
            <c:ext xmlns:c16="http://schemas.microsoft.com/office/drawing/2014/chart" uri="{C3380CC4-5D6E-409C-BE32-E72D297353CC}">
              <c16:uniqueId val="{00000002-0106-4FA9-B3CC-05593C374C09}"/>
            </c:ext>
          </c:extLst>
        </c:ser>
        <c:dLbls>
          <c:showLegendKey val="0"/>
          <c:showVal val="0"/>
          <c:showCatName val="0"/>
          <c:showSerName val="0"/>
          <c:showPercent val="0"/>
          <c:showBubbleSize val="0"/>
        </c:dLbls>
        <c:gapWidth val="150"/>
        <c:axId val="472255504"/>
        <c:axId val="472256816"/>
      </c:barChart>
      <c:catAx>
        <c:axId val="472255504"/>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0" baseline="0">
                    <a:effectLst/>
                  </a:rPr>
                  <a:t>BUSINESS  UNIT</a:t>
                </a:r>
                <a:endParaRPr lang="en-US" sz="1000">
                  <a:effectLst/>
                </a:endParaRP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56816"/>
        <c:crosses val="autoZero"/>
        <c:auto val="1"/>
        <c:lblAlgn val="ctr"/>
        <c:lblOffset val="100"/>
        <c:noMultiLvlLbl val="0"/>
      </c:catAx>
      <c:valAx>
        <c:axId val="472256816"/>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255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REPORTS.xlsx]PivotSummary!ENERGY USAGE</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539716260183314"/>
          <c:y val="5.0925925925925923E-2"/>
          <c:w val="0.61965625125840407"/>
          <c:h val="0.8416746864975212"/>
        </c:manualLayout>
      </c:layout>
      <c:barChart>
        <c:barDir val="bar"/>
        <c:grouping val="clustered"/>
        <c:varyColors val="0"/>
        <c:ser>
          <c:idx val="0"/>
          <c:order val="0"/>
          <c:tx>
            <c:strRef>
              <c:f>PivotSummary!$C$44</c:f>
              <c:strCache>
                <c:ptCount val="1"/>
                <c:pt idx="0">
                  <c:v>GENERATOR DIESEL CONSUMPTION (Lt)</c:v>
                </c:pt>
              </c:strCache>
            </c:strRef>
          </c:tx>
          <c:spPr>
            <a:solidFill>
              <a:schemeClr val="accent1"/>
            </a:solidFill>
            <a:ln>
              <a:noFill/>
            </a:ln>
            <a:effectLst/>
          </c:spPr>
          <c:invertIfNegative val="0"/>
          <c:cat>
            <c:strRef>
              <c:f>PivotSummary!$B$45:$B$47</c:f>
              <c:strCache>
                <c:ptCount val="2"/>
                <c:pt idx="0">
                  <c:v>HEAD OFFICE</c:v>
                </c:pt>
                <c:pt idx="1">
                  <c:v>OTIS</c:v>
                </c:pt>
              </c:strCache>
            </c:strRef>
          </c:cat>
          <c:val>
            <c:numRef>
              <c:f>PivotSummary!$C$45:$C$47</c:f>
              <c:numCache>
                <c:formatCode>_(* #,##0.0_);_(* \(#,##0.0\);_(* "-"??_);_(@_)</c:formatCode>
                <c:ptCount val="2"/>
                <c:pt idx="0">
                  <c:v>0</c:v>
                </c:pt>
                <c:pt idx="1">
                  <c:v>5983</c:v>
                </c:pt>
              </c:numCache>
            </c:numRef>
          </c:val>
          <c:extLst>
            <c:ext xmlns:c16="http://schemas.microsoft.com/office/drawing/2014/chart" uri="{C3380CC4-5D6E-409C-BE32-E72D297353CC}">
              <c16:uniqueId val="{00000000-7729-4500-A378-FC3F72F23C2F}"/>
            </c:ext>
          </c:extLst>
        </c:ser>
        <c:ser>
          <c:idx val="1"/>
          <c:order val="1"/>
          <c:tx>
            <c:strRef>
              <c:f>PivotSummary!$D$44</c:f>
              <c:strCache>
                <c:ptCount val="1"/>
                <c:pt idx="0">
                  <c:v>ELECTRICITY USAGE (KWh)</c:v>
                </c:pt>
              </c:strCache>
            </c:strRef>
          </c:tx>
          <c:spPr>
            <a:solidFill>
              <a:schemeClr val="accent2"/>
            </a:solidFill>
            <a:ln>
              <a:noFill/>
            </a:ln>
            <a:effectLst/>
          </c:spPr>
          <c:invertIfNegative val="0"/>
          <c:cat>
            <c:strRef>
              <c:f>PivotSummary!$B$45:$B$47</c:f>
              <c:strCache>
                <c:ptCount val="2"/>
                <c:pt idx="0">
                  <c:v>HEAD OFFICE</c:v>
                </c:pt>
                <c:pt idx="1">
                  <c:v>OTIS</c:v>
                </c:pt>
              </c:strCache>
            </c:strRef>
          </c:cat>
          <c:val>
            <c:numRef>
              <c:f>PivotSummary!$D$45:$D$47</c:f>
              <c:numCache>
                <c:formatCode>_(* #,##0.0_);_(* \(#,##0.0\);_(* "-"??_);_(@_)</c:formatCode>
                <c:ptCount val="2"/>
                <c:pt idx="0">
                  <c:v>70158</c:v>
                </c:pt>
                <c:pt idx="1">
                  <c:v>15807</c:v>
                </c:pt>
              </c:numCache>
            </c:numRef>
          </c:val>
          <c:extLst>
            <c:ext xmlns:c16="http://schemas.microsoft.com/office/drawing/2014/chart" uri="{C3380CC4-5D6E-409C-BE32-E72D297353CC}">
              <c16:uniqueId val="{00000001-7729-4500-A378-FC3F72F23C2F}"/>
            </c:ext>
          </c:extLst>
        </c:ser>
        <c:dLbls>
          <c:showLegendKey val="0"/>
          <c:showVal val="0"/>
          <c:showCatName val="0"/>
          <c:showSerName val="0"/>
          <c:showPercent val="0"/>
          <c:showBubbleSize val="0"/>
        </c:dLbls>
        <c:gapWidth val="182"/>
        <c:axId val="607541688"/>
        <c:axId val="607543000"/>
      </c:barChart>
      <c:catAx>
        <c:axId val="607541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43000"/>
        <c:crosses val="autoZero"/>
        <c:auto val="1"/>
        <c:lblAlgn val="ctr"/>
        <c:lblOffset val="100"/>
        <c:noMultiLvlLbl val="0"/>
      </c:catAx>
      <c:valAx>
        <c:axId val="607543000"/>
        <c:scaling>
          <c:orientation val="minMax"/>
        </c:scaling>
        <c:delete val="0"/>
        <c:axPos val="b"/>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41688"/>
        <c:crosses val="autoZero"/>
        <c:crossBetween val="between"/>
        <c:majorUnit val="20000"/>
      </c:valAx>
      <c:spPr>
        <a:noFill/>
        <a:ln>
          <a:noFill/>
        </a:ln>
        <a:effectLst/>
      </c:spPr>
    </c:plotArea>
    <c:legend>
      <c:legendPos val="r"/>
      <c:layout>
        <c:manualLayout>
          <c:xMode val="edge"/>
          <c:yMode val="edge"/>
          <c:x val="0.76060031764407621"/>
          <c:y val="5.729002624671916E-2"/>
          <c:w val="0.23939983736092074"/>
          <c:h val="0.487089519714094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REPORTS.xlsx]PivotSummary!GHG EMISSIONS</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manualLayout>
          <c:layoutTarget val="inner"/>
          <c:xMode val="edge"/>
          <c:yMode val="edge"/>
          <c:x val="0.27037401574803149"/>
          <c:y val="5.0925925925925923E-2"/>
          <c:w val="0.51896806649168858"/>
          <c:h val="0.8416746864975212"/>
        </c:manualLayout>
      </c:layout>
      <c:barChart>
        <c:barDir val="bar"/>
        <c:grouping val="clustered"/>
        <c:varyColors val="0"/>
        <c:ser>
          <c:idx val="0"/>
          <c:order val="0"/>
          <c:tx>
            <c:strRef>
              <c:f>PivotSummary!$C$63</c:f>
              <c:strCache>
                <c:ptCount val="1"/>
                <c:pt idx="0">
                  <c:v>ELECTRICITY GHG EMISSION</c:v>
                </c:pt>
              </c:strCache>
            </c:strRef>
          </c:tx>
          <c:spPr>
            <a:solidFill>
              <a:schemeClr val="accent1"/>
            </a:solidFill>
            <a:ln>
              <a:noFill/>
            </a:ln>
            <a:effectLst/>
          </c:spPr>
          <c:invertIfNegative val="0"/>
          <c:cat>
            <c:strRef>
              <c:f>PivotSummary!$B$64:$B$66</c:f>
              <c:strCache>
                <c:ptCount val="2"/>
                <c:pt idx="0">
                  <c:v>HEAD OFFICE</c:v>
                </c:pt>
                <c:pt idx="1">
                  <c:v>OTIS</c:v>
                </c:pt>
              </c:strCache>
            </c:strRef>
          </c:cat>
          <c:val>
            <c:numRef>
              <c:f>PivotSummary!$C$64:$C$66</c:f>
              <c:numCache>
                <c:formatCode>_(* #,##0.0_);_(* \(#,##0.0\);_(* "-"??_);_(@_)</c:formatCode>
                <c:ptCount val="2"/>
                <c:pt idx="0">
                  <c:v>420948</c:v>
                </c:pt>
                <c:pt idx="1">
                  <c:v>94842</c:v>
                </c:pt>
              </c:numCache>
            </c:numRef>
          </c:val>
          <c:extLst>
            <c:ext xmlns:c16="http://schemas.microsoft.com/office/drawing/2014/chart" uri="{C3380CC4-5D6E-409C-BE32-E72D297353CC}">
              <c16:uniqueId val="{00000000-ABCB-4C24-887E-3346D6F7F3A5}"/>
            </c:ext>
          </c:extLst>
        </c:ser>
        <c:ser>
          <c:idx val="1"/>
          <c:order val="1"/>
          <c:tx>
            <c:strRef>
              <c:f>PivotSummary!$D$63</c:f>
              <c:strCache>
                <c:ptCount val="1"/>
                <c:pt idx="0">
                  <c:v>GENERATOR GHG EMISSION</c:v>
                </c:pt>
              </c:strCache>
            </c:strRef>
          </c:tx>
          <c:spPr>
            <a:solidFill>
              <a:schemeClr val="accent2"/>
            </a:solidFill>
            <a:ln>
              <a:noFill/>
            </a:ln>
            <a:effectLst/>
          </c:spPr>
          <c:invertIfNegative val="0"/>
          <c:cat>
            <c:strRef>
              <c:f>PivotSummary!$B$64:$B$66</c:f>
              <c:strCache>
                <c:ptCount val="2"/>
                <c:pt idx="0">
                  <c:v>HEAD OFFICE</c:v>
                </c:pt>
                <c:pt idx="1">
                  <c:v>OTIS</c:v>
                </c:pt>
              </c:strCache>
            </c:strRef>
          </c:cat>
          <c:val>
            <c:numRef>
              <c:f>PivotSummary!$D$64:$D$66</c:f>
              <c:numCache>
                <c:formatCode>_(* #,##0.0_);_(* \(#,##0.0\);_(* "-"??_);_(@_)</c:formatCode>
                <c:ptCount val="2"/>
                <c:pt idx="0">
                  <c:v>0</c:v>
                </c:pt>
                <c:pt idx="1">
                  <c:v>628215</c:v>
                </c:pt>
              </c:numCache>
            </c:numRef>
          </c:val>
          <c:extLst>
            <c:ext xmlns:c16="http://schemas.microsoft.com/office/drawing/2014/chart" uri="{C3380CC4-5D6E-409C-BE32-E72D297353CC}">
              <c16:uniqueId val="{00000001-ABCB-4C24-887E-3346D6F7F3A5}"/>
            </c:ext>
          </c:extLst>
        </c:ser>
        <c:dLbls>
          <c:showLegendKey val="0"/>
          <c:showVal val="0"/>
          <c:showCatName val="0"/>
          <c:showSerName val="0"/>
          <c:showPercent val="0"/>
          <c:showBubbleSize val="0"/>
        </c:dLbls>
        <c:gapWidth val="150"/>
        <c:axId val="1093063376"/>
        <c:axId val="1093071248"/>
      </c:barChart>
      <c:catAx>
        <c:axId val="109306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071248"/>
        <c:crosses val="autoZero"/>
        <c:auto val="1"/>
        <c:lblAlgn val="ctr"/>
        <c:lblOffset val="100"/>
        <c:noMultiLvlLbl val="0"/>
      </c:catAx>
      <c:valAx>
        <c:axId val="1093071248"/>
        <c:scaling>
          <c:orientation val="minMax"/>
        </c:scaling>
        <c:delete val="0"/>
        <c:axPos val="b"/>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3063376"/>
        <c:crosses val="autoZero"/>
        <c:crossBetween val="between"/>
      </c:valAx>
      <c:spPr>
        <a:noFill/>
        <a:ln>
          <a:noFill/>
        </a:ln>
        <a:effectLst/>
      </c:spPr>
    </c:plotArea>
    <c:legend>
      <c:legendPos val="r"/>
      <c:layout>
        <c:manualLayout>
          <c:xMode val="edge"/>
          <c:yMode val="edge"/>
          <c:x val="0.75789763779527564"/>
          <c:y val="5.6711869349664615E-2"/>
          <c:w val="0.24210247632089468"/>
          <c:h val="0.380077287387047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REPORTS.xlsx]PivotSummary!TRAINING COSTS</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PivotSummary!$C$101</c:f>
              <c:strCache>
                <c:ptCount val="1"/>
                <c:pt idx="0">
                  <c:v>Total</c:v>
                </c:pt>
              </c:strCache>
            </c:strRef>
          </c:tx>
          <c:spPr>
            <a:solidFill>
              <a:schemeClr val="accent1"/>
            </a:solidFill>
            <a:ln>
              <a:noFill/>
            </a:ln>
            <a:effectLst/>
          </c:spPr>
          <c:invertIfNegative val="0"/>
          <c:cat>
            <c:strRef>
              <c:f>PivotSummary!$B$102:$B$104</c:f>
              <c:strCache>
                <c:ptCount val="2"/>
                <c:pt idx="0">
                  <c:v>HEAD OFFICE</c:v>
                </c:pt>
                <c:pt idx="1">
                  <c:v>OTIS</c:v>
                </c:pt>
              </c:strCache>
            </c:strRef>
          </c:cat>
          <c:val>
            <c:numRef>
              <c:f>PivotSummary!$C$102:$C$104</c:f>
              <c:numCache>
                <c:formatCode>_(* #,##0.0_);_(* \(#,##0.0\);_(* "-"??_);_(@_)</c:formatCode>
                <c:ptCount val="2"/>
                <c:pt idx="0">
                  <c:v>0</c:v>
                </c:pt>
                <c:pt idx="1">
                  <c:v>280075.76</c:v>
                </c:pt>
              </c:numCache>
            </c:numRef>
          </c:val>
          <c:extLst>
            <c:ext xmlns:c16="http://schemas.microsoft.com/office/drawing/2014/chart" uri="{C3380CC4-5D6E-409C-BE32-E72D297353CC}">
              <c16:uniqueId val="{00000000-2F24-4296-8A13-E09117D7138A}"/>
            </c:ext>
          </c:extLst>
        </c:ser>
        <c:dLbls>
          <c:showLegendKey val="0"/>
          <c:showVal val="0"/>
          <c:showCatName val="0"/>
          <c:showSerName val="0"/>
          <c:showPercent val="0"/>
          <c:showBubbleSize val="0"/>
        </c:dLbls>
        <c:gapWidth val="182"/>
        <c:axId val="949139816"/>
        <c:axId val="949141784"/>
      </c:barChart>
      <c:catAx>
        <c:axId val="949139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141784"/>
        <c:crosses val="autoZero"/>
        <c:auto val="1"/>
        <c:lblAlgn val="ctr"/>
        <c:lblOffset val="100"/>
        <c:noMultiLvlLbl val="0"/>
      </c:catAx>
      <c:valAx>
        <c:axId val="949141784"/>
        <c:scaling>
          <c:orientation val="minMax"/>
        </c:scaling>
        <c:delete val="0"/>
        <c:axPos val="b"/>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913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REPORTS.xlsx]PivotSummary!CSR SCORE</c:name>
    <c:fmtId val="0"/>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bar"/>
        <c:grouping val="clustered"/>
        <c:varyColors val="0"/>
        <c:ser>
          <c:idx val="0"/>
          <c:order val="0"/>
          <c:tx>
            <c:strRef>
              <c:f>PivotSummary!$C$120</c:f>
              <c:strCache>
                <c:ptCount val="1"/>
                <c:pt idx="0">
                  <c:v>Total</c:v>
                </c:pt>
              </c:strCache>
            </c:strRef>
          </c:tx>
          <c:spPr>
            <a:solidFill>
              <a:schemeClr val="accent1"/>
            </a:solidFill>
            <a:ln>
              <a:noFill/>
            </a:ln>
            <a:effectLst/>
          </c:spPr>
          <c:invertIfNegative val="0"/>
          <c:cat>
            <c:strRef>
              <c:f>PivotSummary!$B$121:$B$123</c:f>
              <c:strCache>
                <c:ptCount val="2"/>
                <c:pt idx="0">
                  <c:v>HEAD OFFICE</c:v>
                </c:pt>
                <c:pt idx="1">
                  <c:v>OTIS</c:v>
                </c:pt>
              </c:strCache>
            </c:strRef>
          </c:cat>
          <c:val>
            <c:numRef>
              <c:f>PivotSummary!$C$121:$C$123</c:f>
              <c:numCache>
                <c:formatCode>0%</c:formatCode>
                <c:ptCount val="2"/>
                <c:pt idx="0">
                  <c:v>0</c:v>
                </c:pt>
                <c:pt idx="1">
                  <c:v>2.6</c:v>
                </c:pt>
              </c:numCache>
            </c:numRef>
          </c:val>
          <c:extLst>
            <c:ext xmlns:c16="http://schemas.microsoft.com/office/drawing/2014/chart" uri="{C3380CC4-5D6E-409C-BE32-E72D297353CC}">
              <c16:uniqueId val="{00000000-5DB3-4A89-8550-0787D5832EE4}"/>
            </c:ext>
          </c:extLst>
        </c:ser>
        <c:dLbls>
          <c:showLegendKey val="0"/>
          <c:showVal val="0"/>
          <c:showCatName val="0"/>
          <c:showSerName val="0"/>
          <c:showPercent val="0"/>
          <c:showBubbleSize val="0"/>
        </c:dLbls>
        <c:gapWidth val="219"/>
        <c:axId val="612035664"/>
        <c:axId val="612037304"/>
      </c:barChart>
      <c:catAx>
        <c:axId val="61203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37304"/>
        <c:crosses val="autoZero"/>
        <c:auto val="1"/>
        <c:lblAlgn val="ctr"/>
        <c:lblOffset val="100"/>
        <c:noMultiLvlLbl val="0"/>
      </c:catAx>
      <c:valAx>
        <c:axId val="612037304"/>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203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REPORTS.xlsx]PivotSummary!LEAD INDICATORS</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5.4490779682776769E-2"/>
          <c:y val="5.0925925925925923E-2"/>
          <c:w val="0.7455954294822098"/>
          <c:h val="0.53380212890055412"/>
        </c:manualLayout>
      </c:layout>
      <c:barChart>
        <c:barDir val="col"/>
        <c:grouping val="clustered"/>
        <c:varyColors val="0"/>
        <c:ser>
          <c:idx val="0"/>
          <c:order val="0"/>
          <c:tx>
            <c:strRef>
              <c:f>PivotSummary!$C$139</c:f>
              <c:strCache>
                <c:ptCount val="1"/>
                <c:pt idx="0">
                  <c:v>TOOLBOX TALK</c:v>
                </c:pt>
              </c:strCache>
            </c:strRef>
          </c:tx>
          <c:spPr>
            <a:solidFill>
              <a:schemeClr val="accent1"/>
            </a:solidFill>
            <a:ln>
              <a:noFill/>
            </a:ln>
            <a:effectLst/>
          </c:spPr>
          <c:invertIfNegative val="0"/>
          <c:cat>
            <c:strRef>
              <c:f>PivotSummary!$B$140:$B$142</c:f>
              <c:strCache>
                <c:ptCount val="2"/>
                <c:pt idx="0">
                  <c:v>HEAD OFFICE</c:v>
                </c:pt>
                <c:pt idx="1">
                  <c:v>OTIS</c:v>
                </c:pt>
              </c:strCache>
            </c:strRef>
          </c:cat>
          <c:val>
            <c:numRef>
              <c:f>PivotSummary!$C$140:$C$142</c:f>
              <c:numCache>
                <c:formatCode>General</c:formatCode>
                <c:ptCount val="2"/>
                <c:pt idx="0">
                  <c:v>0</c:v>
                </c:pt>
                <c:pt idx="1">
                  <c:v>0</c:v>
                </c:pt>
              </c:numCache>
            </c:numRef>
          </c:val>
          <c:extLst>
            <c:ext xmlns:c16="http://schemas.microsoft.com/office/drawing/2014/chart" uri="{C3380CC4-5D6E-409C-BE32-E72D297353CC}">
              <c16:uniqueId val="{00000000-7331-4BC0-A328-CE93D26E4856}"/>
            </c:ext>
          </c:extLst>
        </c:ser>
        <c:ser>
          <c:idx val="1"/>
          <c:order val="1"/>
          <c:tx>
            <c:strRef>
              <c:f>PivotSummary!$D$139</c:f>
              <c:strCache>
                <c:ptCount val="1"/>
                <c:pt idx="0">
                  <c:v>NEAR MISS</c:v>
                </c:pt>
              </c:strCache>
            </c:strRef>
          </c:tx>
          <c:spPr>
            <a:solidFill>
              <a:schemeClr val="accent2"/>
            </a:solidFill>
            <a:ln>
              <a:noFill/>
            </a:ln>
            <a:effectLst/>
          </c:spPr>
          <c:invertIfNegative val="0"/>
          <c:cat>
            <c:strRef>
              <c:f>PivotSummary!$B$140:$B$142</c:f>
              <c:strCache>
                <c:ptCount val="2"/>
                <c:pt idx="0">
                  <c:v>HEAD OFFICE</c:v>
                </c:pt>
                <c:pt idx="1">
                  <c:v>OTIS</c:v>
                </c:pt>
              </c:strCache>
            </c:strRef>
          </c:cat>
          <c:val>
            <c:numRef>
              <c:f>PivotSummary!$D$140:$D$142</c:f>
              <c:numCache>
                <c:formatCode>General</c:formatCode>
                <c:ptCount val="2"/>
                <c:pt idx="0">
                  <c:v>0</c:v>
                </c:pt>
                <c:pt idx="1">
                  <c:v>0</c:v>
                </c:pt>
              </c:numCache>
            </c:numRef>
          </c:val>
          <c:extLst>
            <c:ext xmlns:c16="http://schemas.microsoft.com/office/drawing/2014/chart" uri="{C3380CC4-5D6E-409C-BE32-E72D297353CC}">
              <c16:uniqueId val="{00000001-7331-4BC0-A328-CE93D26E4856}"/>
            </c:ext>
          </c:extLst>
        </c:ser>
        <c:ser>
          <c:idx val="2"/>
          <c:order val="2"/>
          <c:tx>
            <c:strRef>
              <c:f>PivotSummary!$E$139</c:f>
              <c:strCache>
                <c:ptCount val="1"/>
                <c:pt idx="0">
                  <c:v>QHSE AUDITS</c:v>
                </c:pt>
              </c:strCache>
            </c:strRef>
          </c:tx>
          <c:spPr>
            <a:solidFill>
              <a:schemeClr val="accent3"/>
            </a:solidFill>
            <a:ln>
              <a:noFill/>
            </a:ln>
            <a:effectLst/>
          </c:spPr>
          <c:invertIfNegative val="0"/>
          <c:cat>
            <c:strRef>
              <c:f>PivotSummary!$B$140:$B$142</c:f>
              <c:strCache>
                <c:ptCount val="2"/>
                <c:pt idx="0">
                  <c:v>HEAD OFFICE</c:v>
                </c:pt>
                <c:pt idx="1">
                  <c:v>OTIS</c:v>
                </c:pt>
              </c:strCache>
            </c:strRef>
          </c:cat>
          <c:val>
            <c:numRef>
              <c:f>PivotSummary!$E$140:$E$142</c:f>
              <c:numCache>
                <c:formatCode>General</c:formatCode>
                <c:ptCount val="2"/>
                <c:pt idx="0">
                  <c:v>2</c:v>
                </c:pt>
                <c:pt idx="1">
                  <c:v>2</c:v>
                </c:pt>
              </c:numCache>
            </c:numRef>
          </c:val>
          <c:extLst>
            <c:ext xmlns:c16="http://schemas.microsoft.com/office/drawing/2014/chart" uri="{C3380CC4-5D6E-409C-BE32-E72D297353CC}">
              <c16:uniqueId val="{00000002-7331-4BC0-A328-CE93D26E4856}"/>
            </c:ext>
          </c:extLst>
        </c:ser>
        <c:ser>
          <c:idx val="3"/>
          <c:order val="3"/>
          <c:tx>
            <c:strRef>
              <c:f>PivotSummary!$F$139</c:f>
              <c:strCache>
                <c:ptCount val="1"/>
                <c:pt idx="0">
                  <c:v>QHSE MEETINGS</c:v>
                </c:pt>
              </c:strCache>
            </c:strRef>
          </c:tx>
          <c:spPr>
            <a:solidFill>
              <a:schemeClr val="accent4"/>
            </a:solidFill>
            <a:ln>
              <a:noFill/>
            </a:ln>
            <a:effectLst/>
          </c:spPr>
          <c:invertIfNegative val="0"/>
          <c:cat>
            <c:strRef>
              <c:f>PivotSummary!$B$140:$B$142</c:f>
              <c:strCache>
                <c:ptCount val="2"/>
                <c:pt idx="0">
                  <c:v>HEAD OFFICE</c:v>
                </c:pt>
                <c:pt idx="1">
                  <c:v>OTIS</c:v>
                </c:pt>
              </c:strCache>
            </c:strRef>
          </c:cat>
          <c:val>
            <c:numRef>
              <c:f>PivotSummary!$F$140:$F$142</c:f>
              <c:numCache>
                <c:formatCode>General</c:formatCode>
                <c:ptCount val="2"/>
                <c:pt idx="0">
                  <c:v>0</c:v>
                </c:pt>
                <c:pt idx="1">
                  <c:v>3</c:v>
                </c:pt>
              </c:numCache>
            </c:numRef>
          </c:val>
          <c:extLst>
            <c:ext xmlns:c16="http://schemas.microsoft.com/office/drawing/2014/chart" uri="{C3380CC4-5D6E-409C-BE32-E72D297353CC}">
              <c16:uniqueId val="{00000003-7331-4BC0-A328-CE93D26E4856}"/>
            </c:ext>
          </c:extLst>
        </c:ser>
        <c:ser>
          <c:idx val="4"/>
          <c:order val="4"/>
          <c:tx>
            <c:strRef>
              <c:f>PivotSummary!$G$139</c:f>
              <c:strCache>
                <c:ptCount val="1"/>
                <c:pt idx="0">
                  <c:v>EMERGENCY DRILLS</c:v>
                </c:pt>
              </c:strCache>
            </c:strRef>
          </c:tx>
          <c:spPr>
            <a:solidFill>
              <a:schemeClr val="accent5"/>
            </a:solidFill>
            <a:ln>
              <a:noFill/>
            </a:ln>
            <a:effectLst/>
          </c:spPr>
          <c:invertIfNegative val="0"/>
          <c:cat>
            <c:strRef>
              <c:f>PivotSummary!$B$140:$B$142</c:f>
              <c:strCache>
                <c:ptCount val="2"/>
                <c:pt idx="0">
                  <c:v>HEAD OFFICE</c:v>
                </c:pt>
                <c:pt idx="1">
                  <c:v>OTIS</c:v>
                </c:pt>
              </c:strCache>
            </c:strRef>
          </c:cat>
          <c:val>
            <c:numRef>
              <c:f>PivotSummary!$G$140:$G$142</c:f>
              <c:numCache>
                <c:formatCode>General</c:formatCode>
                <c:ptCount val="2"/>
                <c:pt idx="0">
                  <c:v>1</c:v>
                </c:pt>
                <c:pt idx="1">
                  <c:v>1</c:v>
                </c:pt>
              </c:numCache>
            </c:numRef>
          </c:val>
          <c:extLst>
            <c:ext xmlns:c16="http://schemas.microsoft.com/office/drawing/2014/chart" uri="{C3380CC4-5D6E-409C-BE32-E72D297353CC}">
              <c16:uniqueId val="{00000004-7331-4BC0-A328-CE93D26E4856}"/>
            </c:ext>
          </c:extLst>
        </c:ser>
        <c:ser>
          <c:idx val="5"/>
          <c:order val="5"/>
          <c:tx>
            <c:strRef>
              <c:f>PivotSummary!$H$139</c:f>
              <c:strCache>
                <c:ptCount val="1"/>
                <c:pt idx="0">
                  <c:v>SAFETY PATROL</c:v>
                </c:pt>
              </c:strCache>
            </c:strRef>
          </c:tx>
          <c:spPr>
            <a:solidFill>
              <a:schemeClr val="accent6"/>
            </a:solidFill>
            <a:ln>
              <a:noFill/>
            </a:ln>
            <a:effectLst/>
          </c:spPr>
          <c:invertIfNegative val="0"/>
          <c:cat>
            <c:strRef>
              <c:f>PivotSummary!$B$140:$B$142</c:f>
              <c:strCache>
                <c:ptCount val="2"/>
                <c:pt idx="0">
                  <c:v>HEAD OFFICE</c:v>
                </c:pt>
                <c:pt idx="1">
                  <c:v>OTIS</c:v>
                </c:pt>
              </c:strCache>
            </c:strRef>
          </c:cat>
          <c:val>
            <c:numRef>
              <c:f>PivotSummary!$H$140:$H$142</c:f>
              <c:numCache>
                <c:formatCode>General</c:formatCode>
                <c:ptCount val="2"/>
                <c:pt idx="0">
                  <c:v>0</c:v>
                </c:pt>
                <c:pt idx="1">
                  <c:v>3</c:v>
                </c:pt>
              </c:numCache>
            </c:numRef>
          </c:val>
          <c:extLst>
            <c:ext xmlns:c16="http://schemas.microsoft.com/office/drawing/2014/chart" uri="{C3380CC4-5D6E-409C-BE32-E72D297353CC}">
              <c16:uniqueId val="{00000005-7331-4BC0-A328-CE93D26E4856}"/>
            </c:ext>
          </c:extLst>
        </c:ser>
        <c:dLbls>
          <c:showLegendKey val="0"/>
          <c:showVal val="0"/>
          <c:showCatName val="0"/>
          <c:showSerName val="0"/>
          <c:showPercent val="0"/>
          <c:showBubbleSize val="0"/>
        </c:dLbls>
        <c:gapWidth val="219"/>
        <c:overlap val="-27"/>
        <c:axId val="688053624"/>
        <c:axId val="688051656"/>
      </c:barChart>
      <c:catAx>
        <c:axId val="688053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51656"/>
        <c:crosses val="autoZero"/>
        <c:auto val="1"/>
        <c:lblAlgn val="ctr"/>
        <c:lblOffset val="100"/>
        <c:noMultiLvlLbl val="0"/>
      </c:catAx>
      <c:valAx>
        <c:axId val="688051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8053624"/>
        <c:crosses val="autoZero"/>
        <c:crossBetween val="between"/>
      </c:valAx>
      <c:spPr>
        <a:noFill/>
        <a:ln>
          <a:noFill/>
        </a:ln>
        <a:effectLst/>
      </c:spPr>
    </c:plotArea>
    <c:legend>
      <c:legendPos val="r"/>
      <c:layout>
        <c:manualLayout>
          <c:xMode val="edge"/>
          <c:yMode val="edge"/>
          <c:x val="0.80008620916498652"/>
          <c:y val="5.266039661708953E-2"/>
          <c:w val="0.19991374386254407"/>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REPORTS.xlsx]PivotSummary!LAG INDICATORS</c:name>
    <c:fmtId val="0"/>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s>
    <c:plotArea>
      <c:layout>
        <c:manualLayout>
          <c:layoutTarget val="inner"/>
          <c:xMode val="edge"/>
          <c:yMode val="edge"/>
          <c:x val="0.27037401574803149"/>
          <c:y val="5.0925925925925923E-2"/>
          <c:w val="0.36340376202974622"/>
          <c:h val="0.8416746864975212"/>
        </c:manualLayout>
      </c:layout>
      <c:barChart>
        <c:barDir val="bar"/>
        <c:grouping val="clustered"/>
        <c:varyColors val="0"/>
        <c:ser>
          <c:idx val="0"/>
          <c:order val="0"/>
          <c:tx>
            <c:strRef>
              <c:f>PivotSummary!$C$159</c:f>
              <c:strCache>
                <c:ptCount val="1"/>
                <c:pt idx="0">
                  <c:v>FATALITIES</c:v>
                </c:pt>
              </c:strCache>
            </c:strRef>
          </c:tx>
          <c:spPr>
            <a:solidFill>
              <a:schemeClr val="accent1"/>
            </a:solidFill>
            <a:ln>
              <a:noFill/>
            </a:ln>
            <a:effectLst/>
          </c:spPr>
          <c:invertIfNegative val="0"/>
          <c:cat>
            <c:strRef>
              <c:f>PivotSummary!$B$160:$B$162</c:f>
              <c:strCache>
                <c:ptCount val="2"/>
                <c:pt idx="0">
                  <c:v>HEAD OFFICE</c:v>
                </c:pt>
                <c:pt idx="1">
                  <c:v>OTIS</c:v>
                </c:pt>
              </c:strCache>
            </c:strRef>
          </c:cat>
          <c:val>
            <c:numRef>
              <c:f>PivotSummary!$C$160:$C$162</c:f>
              <c:numCache>
                <c:formatCode>General</c:formatCode>
                <c:ptCount val="2"/>
                <c:pt idx="0">
                  <c:v>0</c:v>
                </c:pt>
                <c:pt idx="1">
                  <c:v>0</c:v>
                </c:pt>
              </c:numCache>
            </c:numRef>
          </c:val>
          <c:extLst>
            <c:ext xmlns:c16="http://schemas.microsoft.com/office/drawing/2014/chart" uri="{C3380CC4-5D6E-409C-BE32-E72D297353CC}">
              <c16:uniqueId val="{00000000-9D95-4B8B-98AE-64A5C8B6BBFC}"/>
            </c:ext>
          </c:extLst>
        </c:ser>
        <c:ser>
          <c:idx val="1"/>
          <c:order val="1"/>
          <c:tx>
            <c:strRef>
              <c:f>PivotSummary!$D$159</c:f>
              <c:strCache>
                <c:ptCount val="1"/>
                <c:pt idx="0">
                  <c:v>DISABILITIES</c:v>
                </c:pt>
              </c:strCache>
            </c:strRef>
          </c:tx>
          <c:spPr>
            <a:solidFill>
              <a:schemeClr val="accent2"/>
            </a:solidFill>
            <a:ln>
              <a:noFill/>
            </a:ln>
            <a:effectLst/>
          </c:spPr>
          <c:invertIfNegative val="0"/>
          <c:cat>
            <c:strRef>
              <c:f>PivotSummary!$B$160:$B$162</c:f>
              <c:strCache>
                <c:ptCount val="2"/>
                <c:pt idx="0">
                  <c:v>HEAD OFFICE</c:v>
                </c:pt>
                <c:pt idx="1">
                  <c:v>OTIS</c:v>
                </c:pt>
              </c:strCache>
            </c:strRef>
          </c:cat>
          <c:val>
            <c:numRef>
              <c:f>PivotSummary!$D$160:$D$162</c:f>
              <c:numCache>
                <c:formatCode>General</c:formatCode>
                <c:ptCount val="2"/>
                <c:pt idx="0">
                  <c:v>0</c:v>
                </c:pt>
                <c:pt idx="1">
                  <c:v>0</c:v>
                </c:pt>
              </c:numCache>
            </c:numRef>
          </c:val>
          <c:extLst>
            <c:ext xmlns:c16="http://schemas.microsoft.com/office/drawing/2014/chart" uri="{C3380CC4-5D6E-409C-BE32-E72D297353CC}">
              <c16:uniqueId val="{00000001-9D95-4B8B-98AE-64A5C8B6BBFC}"/>
            </c:ext>
          </c:extLst>
        </c:ser>
        <c:ser>
          <c:idx val="2"/>
          <c:order val="2"/>
          <c:tx>
            <c:strRef>
              <c:f>PivotSummary!$E$159</c:f>
              <c:strCache>
                <c:ptCount val="1"/>
                <c:pt idx="0">
                  <c:v>LOST TIME INJURIES (LTI) </c:v>
                </c:pt>
              </c:strCache>
            </c:strRef>
          </c:tx>
          <c:spPr>
            <a:solidFill>
              <a:schemeClr val="accent3"/>
            </a:solidFill>
            <a:ln>
              <a:noFill/>
            </a:ln>
            <a:effectLst/>
          </c:spPr>
          <c:invertIfNegative val="0"/>
          <c:cat>
            <c:strRef>
              <c:f>PivotSummary!$B$160:$B$162</c:f>
              <c:strCache>
                <c:ptCount val="2"/>
                <c:pt idx="0">
                  <c:v>HEAD OFFICE</c:v>
                </c:pt>
                <c:pt idx="1">
                  <c:v>OTIS</c:v>
                </c:pt>
              </c:strCache>
            </c:strRef>
          </c:cat>
          <c:val>
            <c:numRef>
              <c:f>PivotSummary!$E$160:$E$162</c:f>
              <c:numCache>
                <c:formatCode>General</c:formatCode>
                <c:ptCount val="2"/>
                <c:pt idx="0">
                  <c:v>0</c:v>
                </c:pt>
                <c:pt idx="1">
                  <c:v>0</c:v>
                </c:pt>
              </c:numCache>
            </c:numRef>
          </c:val>
          <c:extLst>
            <c:ext xmlns:c16="http://schemas.microsoft.com/office/drawing/2014/chart" uri="{C3380CC4-5D6E-409C-BE32-E72D297353CC}">
              <c16:uniqueId val="{00000000-3107-47B0-AC75-0BE9CF48B875}"/>
            </c:ext>
          </c:extLst>
        </c:ser>
        <c:ser>
          <c:idx val="3"/>
          <c:order val="3"/>
          <c:tx>
            <c:strRef>
              <c:f>PivotSummary!$F$159</c:f>
              <c:strCache>
                <c:ptCount val="1"/>
                <c:pt idx="0">
                  <c:v>FIRE INCIDENTS</c:v>
                </c:pt>
              </c:strCache>
            </c:strRef>
          </c:tx>
          <c:spPr>
            <a:solidFill>
              <a:schemeClr val="accent4"/>
            </a:solidFill>
            <a:ln>
              <a:noFill/>
            </a:ln>
            <a:effectLst/>
          </c:spPr>
          <c:invertIfNegative val="0"/>
          <c:cat>
            <c:strRef>
              <c:f>PivotSummary!$B$160:$B$162</c:f>
              <c:strCache>
                <c:ptCount val="2"/>
                <c:pt idx="0">
                  <c:v>HEAD OFFICE</c:v>
                </c:pt>
                <c:pt idx="1">
                  <c:v>OTIS</c:v>
                </c:pt>
              </c:strCache>
            </c:strRef>
          </c:cat>
          <c:val>
            <c:numRef>
              <c:f>PivotSummary!$F$160:$F$162</c:f>
              <c:numCache>
                <c:formatCode>General</c:formatCode>
                <c:ptCount val="2"/>
                <c:pt idx="0">
                  <c:v>0</c:v>
                </c:pt>
                <c:pt idx="1">
                  <c:v>0</c:v>
                </c:pt>
              </c:numCache>
            </c:numRef>
          </c:val>
          <c:extLst>
            <c:ext xmlns:c16="http://schemas.microsoft.com/office/drawing/2014/chart" uri="{C3380CC4-5D6E-409C-BE32-E72D297353CC}">
              <c16:uniqueId val="{00000001-3107-47B0-AC75-0BE9CF48B875}"/>
            </c:ext>
          </c:extLst>
        </c:ser>
        <c:ser>
          <c:idx val="4"/>
          <c:order val="4"/>
          <c:tx>
            <c:strRef>
              <c:f>PivotSummary!$G$159</c:f>
              <c:strCache>
                <c:ptCount val="1"/>
                <c:pt idx="0">
                  <c:v>ROAD TRAFFIC INCIDENTS (RTI)</c:v>
                </c:pt>
              </c:strCache>
            </c:strRef>
          </c:tx>
          <c:spPr>
            <a:solidFill>
              <a:schemeClr val="accent5"/>
            </a:solidFill>
            <a:ln>
              <a:noFill/>
            </a:ln>
            <a:effectLst/>
          </c:spPr>
          <c:invertIfNegative val="0"/>
          <c:cat>
            <c:strRef>
              <c:f>PivotSummary!$B$160:$B$162</c:f>
              <c:strCache>
                <c:ptCount val="2"/>
                <c:pt idx="0">
                  <c:v>HEAD OFFICE</c:v>
                </c:pt>
                <c:pt idx="1">
                  <c:v>OTIS</c:v>
                </c:pt>
              </c:strCache>
            </c:strRef>
          </c:cat>
          <c:val>
            <c:numRef>
              <c:f>PivotSummary!$G$160:$G$162</c:f>
              <c:numCache>
                <c:formatCode>General</c:formatCode>
                <c:ptCount val="2"/>
                <c:pt idx="0">
                  <c:v>0</c:v>
                </c:pt>
                <c:pt idx="1">
                  <c:v>0</c:v>
                </c:pt>
              </c:numCache>
            </c:numRef>
          </c:val>
          <c:extLst>
            <c:ext xmlns:c16="http://schemas.microsoft.com/office/drawing/2014/chart" uri="{C3380CC4-5D6E-409C-BE32-E72D297353CC}">
              <c16:uniqueId val="{00000002-3107-47B0-AC75-0BE9CF48B875}"/>
            </c:ext>
          </c:extLst>
        </c:ser>
        <c:ser>
          <c:idx val="5"/>
          <c:order val="5"/>
          <c:tx>
            <c:strRef>
              <c:f>PivotSummary!$H$159</c:f>
              <c:strCache>
                <c:ptCount val="1"/>
                <c:pt idx="0">
                  <c:v>MEDICAL TREATMENT CASES (MTC)</c:v>
                </c:pt>
              </c:strCache>
            </c:strRef>
          </c:tx>
          <c:spPr>
            <a:solidFill>
              <a:schemeClr val="accent6"/>
            </a:solidFill>
            <a:ln>
              <a:noFill/>
            </a:ln>
            <a:effectLst/>
          </c:spPr>
          <c:invertIfNegative val="0"/>
          <c:cat>
            <c:strRef>
              <c:f>PivotSummary!$B$160:$B$162</c:f>
              <c:strCache>
                <c:ptCount val="2"/>
                <c:pt idx="0">
                  <c:v>HEAD OFFICE</c:v>
                </c:pt>
                <c:pt idx="1">
                  <c:v>OTIS</c:v>
                </c:pt>
              </c:strCache>
            </c:strRef>
          </c:cat>
          <c:val>
            <c:numRef>
              <c:f>PivotSummary!$H$160:$H$162</c:f>
              <c:numCache>
                <c:formatCode>General</c:formatCode>
                <c:ptCount val="2"/>
                <c:pt idx="0">
                  <c:v>0</c:v>
                </c:pt>
                <c:pt idx="1">
                  <c:v>0</c:v>
                </c:pt>
              </c:numCache>
            </c:numRef>
          </c:val>
          <c:extLst>
            <c:ext xmlns:c16="http://schemas.microsoft.com/office/drawing/2014/chart" uri="{C3380CC4-5D6E-409C-BE32-E72D297353CC}">
              <c16:uniqueId val="{00000003-3107-47B0-AC75-0BE9CF48B875}"/>
            </c:ext>
          </c:extLst>
        </c:ser>
        <c:ser>
          <c:idx val="6"/>
          <c:order val="6"/>
          <c:tx>
            <c:strRef>
              <c:f>PivotSummary!$I$159</c:f>
              <c:strCache>
                <c:ptCount val="1"/>
                <c:pt idx="0">
                  <c:v>FIRST AID CASES</c:v>
                </c:pt>
              </c:strCache>
            </c:strRef>
          </c:tx>
          <c:spPr>
            <a:solidFill>
              <a:schemeClr val="accent1">
                <a:lumMod val="60000"/>
              </a:schemeClr>
            </a:solidFill>
            <a:ln>
              <a:noFill/>
            </a:ln>
            <a:effectLst/>
          </c:spPr>
          <c:invertIfNegative val="0"/>
          <c:cat>
            <c:strRef>
              <c:f>PivotSummary!$B$160:$B$162</c:f>
              <c:strCache>
                <c:ptCount val="2"/>
                <c:pt idx="0">
                  <c:v>HEAD OFFICE</c:v>
                </c:pt>
                <c:pt idx="1">
                  <c:v>OTIS</c:v>
                </c:pt>
              </c:strCache>
            </c:strRef>
          </c:cat>
          <c:val>
            <c:numRef>
              <c:f>PivotSummary!$I$160:$I$162</c:f>
              <c:numCache>
                <c:formatCode>General</c:formatCode>
                <c:ptCount val="2"/>
                <c:pt idx="0">
                  <c:v>0</c:v>
                </c:pt>
                <c:pt idx="1">
                  <c:v>0</c:v>
                </c:pt>
              </c:numCache>
            </c:numRef>
          </c:val>
          <c:extLst>
            <c:ext xmlns:c16="http://schemas.microsoft.com/office/drawing/2014/chart" uri="{C3380CC4-5D6E-409C-BE32-E72D297353CC}">
              <c16:uniqueId val="{00000004-3107-47B0-AC75-0BE9CF48B875}"/>
            </c:ext>
          </c:extLst>
        </c:ser>
        <c:ser>
          <c:idx val="7"/>
          <c:order val="7"/>
          <c:tx>
            <c:strRef>
              <c:f>PivotSummary!$J$159</c:f>
              <c:strCache>
                <c:ptCount val="1"/>
                <c:pt idx="0">
                  <c:v>PROPERTY DAMAGE ACCIDENTS (PDA)</c:v>
                </c:pt>
              </c:strCache>
            </c:strRef>
          </c:tx>
          <c:spPr>
            <a:solidFill>
              <a:schemeClr val="accent2">
                <a:lumMod val="60000"/>
              </a:schemeClr>
            </a:solidFill>
            <a:ln>
              <a:noFill/>
            </a:ln>
            <a:effectLst/>
          </c:spPr>
          <c:invertIfNegative val="0"/>
          <c:cat>
            <c:strRef>
              <c:f>PivotSummary!$B$160:$B$162</c:f>
              <c:strCache>
                <c:ptCount val="2"/>
                <c:pt idx="0">
                  <c:v>HEAD OFFICE</c:v>
                </c:pt>
                <c:pt idx="1">
                  <c:v>OTIS</c:v>
                </c:pt>
              </c:strCache>
            </c:strRef>
          </c:cat>
          <c:val>
            <c:numRef>
              <c:f>PivotSummary!$J$160:$J$162</c:f>
              <c:numCache>
                <c:formatCode>General</c:formatCode>
                <c:ptCount val="2"/>
                <c:pt idx="0">
                  <c:v>0</c:v>
                </c:pt>
                <c:pt idx="1">
                  <c:v>0</c:v>
                </c:pt>
              </c:numCache>
            </c:numRef>
          </c:val>
          <c:extLst>
            <c:ext xmlns:c16="http://schemas.microsoft.com/office/drawing/2014/chart" uri="{C3380CC4-5D6E-409C-BE32-E72D297353CC}">
              <c16:uniqueId val="{00000005-3107-47B0-AC75-0BE9CF48B875}"/>
            </c:ext>
          </c:extLst>
        </c:ser>
        <c:dLbls>
          <c:showLegendKey val="0"/>
          <c:showVal val="0"/>
          <c:showCatName val="0"/>
          <c:showSerName val="0"/>
          <c:showPercent val="0"/>
          <c:showBubbleSize val="0"/>
        </c:dLbls>
        <c:gapWidth val="219"/>
        <c:axId val="693346768"/>
        <c:axId val="693353328"/>
      </c:barChart>
      <c:catAx>
        <c:axId val="69334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53328"/>
        <c:crosses val="autoZero"/>
        <c:auto val="1"/>
        <c:lblAlgn val="ctr"/>
        <c:lblOffset val="100"/>
        <c:noMultiLvlLbl val="0"/>
      </c:catAx>
      <c:valAx>
        <c:axId val="693353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3346768"/>
        <c:crosses val="autoZero"/>
        <c:crossBetween val="between"/>
      </c:valAx>
      <c:spPr>
        <a:noFill/>
        <a:ln>
          <a:noFill/>
        </a:ln>
        <a:effectLst/>
      </c:spPr>
    </c:plotArea>
    <c:legend>
      <c:legendPos val="r"/>
      <c:layout>
        <c:manualLayout>
          <c:xMode val="edge"/>
          <c:yMode val="edge"/>
          <c:x val="0.64166666666666672"/>
          <c:y val="5.034339457567804E-2"/>
          <c:w val="0.33851990376202973"/>
          <c:h val="0.8742309385239888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REPORTS.xlsx]PivotSummary!DAYS WITHOUT ACCIDENTS</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PivotSummary!$C$181</c:f>
              <c:strCache>
                <c:ptCount val="1"/>
                <c:pt idx="0">
                  <c:v>Total</c:v>
                </c:pt>
              </c:strCache>
            </c:strRef>
          </c:tx>
          <c:spPr>
            <a:solidFill>
              <a:schemeClr val="accent1"/>
            </a:solidFill>
            <a:ln>
              <a:noFill/>
            </a:ln>
            <a:effectLst/>
          </c:spPr>
          <c:invertIfNegative val="0"/>
          <c:cat>
            <c:strRef>
              <c:f>PivotSummary!$B$182:$B$184</c:f>
              <c:strCache>
                <c:ptCount val="2"/>
                <c:pt idx="0">
                  <c:v>HEAD OFFICE</c:v>
                </c:pt>
                <c:pt idx="1">
                  <c:v>OTIS</c:v>
                </c:pt>
              </c:strCache>
            </c:strRef>
          </c:cat>
          <c:val>
            <c:numRef>
              <c:f>PivotSummary!$C$182:$C$184</c:f>
              <c:numCache>
                <c:formatCode>General</c:formatCode>
                <c:ptCount val="2"/>
                <c:pt idx="0">
                  <c:v>153</c:v>
                </c:pt>
                <c:pt idx="1">
                  <c:v>153</c:v>
                </c:pt>
              </c:numCache>
            </c:numRef>
          </c:val>
          <c:extLst>
            <c:ext xmlns:c16="http://schemas.microsoft.com/office/drawing/2014/chart" uri="{C3380CC4-5D6E-409C-BE32-E72D297353CC}">
              <c16:uniqueId val="{00000000-C452-4798-AD7C-45279AB35A8F}"/>
            </c:ext>
          </c:extLst>
        </c:ser>
        <c:dLbls>
          <c:showLegendKey val="0"/>
          <c:showVal val="0"/>
          <c:showCatName val="0"/>
          <c:showSerName val="0"/>
          <c:showPercent val="0"/>
          <c:showBubbleSize val="0"/>
        </c:dLbls>
        <c:gapWidth val="150"/>
        <c:axId val="686556176"/>
        <c:axId val="686556832"/>
      </c:barChart>
      <c:catAx>
        <c:axId val="6865561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56832"/>
        <c:crosses val="autoZero"/>
        <c:auto val="1"/>
        <c:lblAlgn val="ctr"/>
        <c:lblOffset val="100"/>
        <c:noMultiLvlLbl val="0"/>
      </c:catAx>
      <c:valAx>
        <c:axId val="686556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6556176"/>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REPORTS.xlsx]PivotSummary!GENERATED WASTE</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Times New Roman" panose="02020603050405020304" pitchFamily="18" charset="0"/>
              </a:defRPr>
            </a:pPr>
            <a:r>
              <a:rPr lang="en-US" sz="1600"/>
              <a:t>GENERATED WASTE</a:t>
            </a:r>
          </a:p>
        </c:rich>
      </c:tx>
      <c:layout>
        <c:manualLayout>
          <c:xMode val="edge"/>
          <c:yMode val="edge"/>
          <c:x val="0.28529209428108526"/>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Times New Roman" panose="02020603050405020304" pitchFamily="18"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0.25034313728597901"/>
          <c:y val="9.5000097379346185E-2"/>
          <c:w val="0.61862184654456787"/>
          <c:h val="0.80050329857416469"/>
        </c:manualLayout>
      </c:layout>
      <c:barChart>
        <c:barDir val="bar"/>
        <c:grouping val="clustered"/>
        <c:varyColors val="0"/>
        <c:ser>
          <c:idx val="0"/>
          <c:order val="0"/>
          <c:tx>
            <c:strRef>
              <c:f>PivotSummary!$C$25</c:f>
              <c:strCache>
                <c:ptCount val="1"/>
                <c:pt idx="0">
                  <c:v>NO CONDEMNED TYRES</c:v>
                </c:pt>
              </c:strCache>
            </c:strRef>
          </c:tx>
          <c:spPr>
            <a:solidFill>
              <a:schemeClr val="accent1"/>
            </a:solidFill>
            <a:ln>
              <a:noFill/>
            </a:ln>
            <a:effectLst/>
          </c:spPr>
          <c:invertIfNegative val="0"/>
          <c:cat>
            <c:strRef>
              <c:f>PivotSummary!$B$26:$B$28</c:f>
              <c:strCache>
                <c:ptCount val="2"/>
                <c:pt idx="0">
                  <c:v>HEAD OFFICE</c:v>
                </c:pt>
                <c:pt idx="1">
                  <c:v>OTIS</c:v>
                </c:pt>
              </c:strCache>
            </c:strRef>
          </c:cat>
          <c:val>
            <c:numRef>
              <c:f>PivotSummary!$C$26:$C$28</c:f>
              <c:numCache>
                <c:formatCode>General</c:formatCode>
                <c:ptCount val="2"/>
                <c:pt idx="0">
                  <c:v>0</c:v>
                </c:pt>
                <c:pt idx="1">
                  <c:v>0</c:v>
                </c:pt>
              </c:numCache>
            </c:numRef>
          </c:val>
          <c:extLst>
            <c:ext xmlns:c16="http://schemas.microsoft.com/office/drawing/2014/chart" uri="{C3380CC4-5D6E-409C-BE32-E72D297353CC}">
              <c16:uniqueId val="{00000000-9964-4DF5-BC1A-2876300037CA}"/>
            </c:ext>
          </c:extLst>
        </c:ser>
        <c:ser>
          <c:idx val="1"/>
          <c:order val="1"/>
          <c:tx>
            <c:strRef>
              <c:f>PivotSummary!$D$25</c:f>
              <c:strCache>
                <c:ptCount val="1"/>
                <c:pt idx="0">
                  <c:v>NO CONDEMNED BATTERIES</c:v>
                </c:pt>
              </c:strCache>
            </c:strRef>
          </c:tx>
          <c:spPr>
            <a:solidFill>
              <a:schemeClr val="accent2"/>
            </a:solidFill>
            <a:ln>
              <a:noFill/>
            </a:ln>
            <a:effectLst/>
          </c:spPr>
          <c:invertIfNegative val="0"/>
          <c:cat>
            <c:strRef>
              <c:f>PivotSummary!$B$26:$B$28</c:f>
              <c:strCache>
                <c:ptCount val="2"/>
                <c:pt idx="0">
                  <c:v>HEAD OFFICE</c:v>
                </c:pt>
                <c:pt idx="1">
                  <c:v>OTIS</c:v>
                </c:pt>
              </c:strCache>
            </c:strRef>
          </c:cat>
          <c:val>
            <c:numRef>
              <c:f>PivotSummary!$D$26:$D$28</c:f>
              <c:numCache>
                <c:formatCode>General</c:formatCode>
                <c:ptCount val="2"/>
                <c:pt idx="0">
                  <c:v>0</c:v>
                </c:pt>
                <c:pt idx="1">
                  <c:v>0</c:v>
                </c:pt>
              </c:numCache>
            </c:numRef>
          </c:val>
          <c:extLst>
            <c:ext xmlns:c16="http://schemas.microsoft.com/office/drawing/2014/chart" uri="{C3380CC4-5D6E-409C-BE32-E72D297353CC}">
              <c16:uniqueId val="{00000001-9964-4DF5-BC1A-2876300037CA}"/>
            </c:ext>
          </c:extLst>
        </c:ser>
        <c:ser>
          <c:idx val="2"/>
          <c:order val="2"/>
          <c:tx>
            <c:strRef>
              <c:f>PivotSummary!$E$25</c:f>
              <c:strCache>
                <c:ptCount val="1"/>
                <c:pt idx="0">
                  <c:v>WASTE OIL (DRUM)</c:v>
                </c:pt>
              </c:strCache>
            </c:strRef>
          </c:tx>
          <c:spPr>
            <a:solidFill>
              <a:schemeClr val="accent3"/>
            </a:solidFill>
            <a:ln>
              <a:noFill/>
            </a:ln>
            <a:effectLst/>
          </c:spPr>
          <c:invertIfNegative val="0"/>
          <c:cat>
            <c:strRef>
              <c:f>PivotSummary!$B$26:$B$28</c:f>
              <c:strCache>
                <c:ptCount val="2"/>
                <c:pt idx="0">
                  <c:v>HEAD OFFICE</c:v>
                </c:pt>
                <c:pt idx="1">
                  <c:v>OTIS</c:v>
                </c:pt>
              </c:strCache>
            </c:strRef>
          </c:cat>
          <c:val>
            <c:numRef>
              <c:f>PivotSummary!$E$26:$E$28</c:f>
              <c:numCache>
                <c:formatCode>General</c:formatCode>
                <c:ptCount val="2"/>
                <c:pt idx="0">
                  <c:v>0</c:v>
                </c:pt>
                <c:pt idx="1">
                  <c:v>0</c:v>
                </c:pt>
              </c:numCache>
            </c:numRef>
          </c:val>
          <c:extLst>
            <c:ext xmlns:c16="http://schemas.microsoft.com/office/drawing/2014/chart" uri="{C3380CC4-5D6E-409C-BE32-E72D297353CC}">
              <c16:uniqueId val="{00000002-9964-4DF5-BC1A-2876300037CA}"/>
            </c:ext>
          </c:extLst>
        </c:ser>
        <c:dLbls>
          <c:showLegendKey val="0"/>
          <c:showVal val="0"/>
          <c:showCatName val="0"/>
          <c:showSerName val="0"/>
          <c:showPercent val="0"/>
          <c:showBubbleSize val="0"/>
        </c:dLbls>
        <c:gapWidth val="150"/>
        <c:axId val="472255504"/>
        <c:axId val="472256816"/>
      </c:barChart>
      <c:catAx>
        <c:axId val="472255504"/>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Times New Roman" panose="02020603050405020304" pitchFamily="18" charset="0"/>
              </a:defRPr>
            </a:pPr>
            <a:endParaRPr lang="en-US"/>
          </a:p>
        </c:txPr>
        <c:crossAx val="472256816"/>
        <c:crosses val="autoZero"/>
        <c:auto val="1"/>
        <c:lblAlgn val="ctr"/>
        <c:lblOffset val="100"/>
        <c:noMultiLvlLbl val="0"/>
      </c:catAx>
      <c:valAx>
        <c:axId val="472256816"/>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Times New Roman" panose="02020603050405020304" pitchFamily="18" charset="0"/>
              </a:defRPr>
            </a:pPr>
            <a:endParaRPr lang="en-US"/>
          </a:p>
        </c:txPr>
        <c:crossAx val="472255504"/>
        <c:crosses val="autoZero"/>
        <c:crossBetween val="between"/>
      </c:valAx>
      <c:spPr>
        <a:noFill/>
        <a:ln>
          <a:noFill/>
        </a:ln>
        <a:effectLst/>
      </c:spPr>
    </c:plotArea>
    <c:legend>
      <c:legendPos val="r"/>
      <c:layout>
        <c:manualLayout>
          <c:xMode val="edge"/>
          <c:yMode val="edge"/>
          <c:x val="0.68945964673818294"/>
          <c:y val="0.12351167109538978"/>
          <c:w val="0.31054035326181706"/>
          <c:h val="0.66087341804508903"/>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solidFill>
            <a:schemeClr val="tx1"/>
          </a:solidFill>
          <a:latin typeface="+mn-lt"/>
          <a:cs typeface="Times New Roman" panose="02020603050405020304" pitchFamily="18"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REPORTS.xlsx]PivotSummary!TARGET vs ACTUAL TRAINEES</c:name>
    <c:fmtId val="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bar"/>
        <c:grouping val="clustered"/>
        <c:varyColors val="0"/>
        <c:ser>
          <c:idx val="0"/>
          <c:order val="0"/>
          <c:tx>
            <c:strRef>
              <c:f>PivotSummary!$C$82</c:f>
              <c:strCache>
                <c:ptCount val="1"/>
                <c:pt idx="0">
                  <c:v>NO TARGETED TRAINEES</c:v>
                </c:pt>
              </c:strCache>
            </c:strRef>
          </c:tx>
          <c:spPr>
            <a:solidFill>
              <a:schemeClr val="accent1"/>
            </a:solidFill>
            <a:ln>
              <a:noFill/>
            </a:ln>
            <a:effectLst/>
          </c:spPr>
          <c:invertIfNegative val="0"/>
          <c:cat>
            <c:strRef>
              <c:f>PivotSummary!$B$83:$B$85</c:f>
              <c:strCache>
                <c:ptCount val="2"/>
                <c:pt idx="0">
                  <c:v>HEAD OFFICE</c:v>
                </c:pt>
                <c:pt idx="1">
                  <c:v>OTIS</c:v>
                </c:pt>
              </c:strCache>
            </c:strRef>
          </c:cat>
          <c:val>
            <c:numRef>
              <c:f>PivotSummary!$C$83:$C$85</c:f>
              <c:numCache>
                <c:formatCode>General</c:formatCode>
                <c:ptCount val="2"/>
                <c:pt idx="0">
                  <c:v>11</c:v>
                </c:pt>
                <c:pt idx="1">
                  <c:v>207</c:v>
                </c:pt>
              </c:numCache>
            </c:numRef>
          </c:val>
          <c:extLst>
            <c:ext xmlns:c16="http://schemas.microsoft.com/office/drawing/2014/chart" uri="{C3380CC4-5D6E-409C-BE32-E72D297353CC}">
              <c16:uniqueId val="{00000000-7FD3-4EFE-B14F-A62A650832DB}"/>
            </c:ext>
          </c:extLst>
        </c:ser>
        <c:ser>
          <c:idx val="1"/>
          <c:order val="1"/>
          <c:tx>
            <c:strRef>
              <c:f>PivotSummary!$D$82</c:f>
              <c:strCache>
                <c:ptCount val="1"/>
                <c:pt idx="0">
                  <c:v>NO ACTUAL TRAINEES</c:v>
                </c:pt>
              </c:strCache>
            </c:strRef>
          </c:tx>
          <c:spPr>
            <a:solidFill>
              <a:schemeClr val="accent2"/>
            </a:solidFill>
            <a:ln>
              <a:noFill/>
            </a:ln>
            <a:effectLst/>
          </c:spPr>
          <c:invertIfNegative val="0"/>
          <c:cat>
            <c:strRef>
              <c:f>PivotSummary!$B$83:$B$85</c:f>
              <c:strCache>
                <c:ptCount val="2"/>
                <c:pt idx="0">
                  <c:v>HEAD OFFICE</c:v>
                </c:pt>
                <c:pt idx="1">
                  <c:v>OTIS</c:v>
                </c:pt>
              </c:strCache>
            </c:strRef>
          </c:cat>
          <c:val>
            <c:numRef>
              <c:f>PivotSummary!$D$83:$D$85</c:f>
              <c:numCache>
                <c:formatCode>General</c:formatCode>
                <c:ptCount val="2"/>
                <c:pt idx="0">
                  <c:v>8</c:v>
                </c:pt>
                <c:pt idx="1">
                  <c:v>197</c:v>
                </c:pt>
              </c:numCache>
            </c:numRef>
          </c:val>
          <c:extLst>
            <c:ext xmlns:c16="http://schemas.microsoft.com/office/drawing/2014/chart" uri="{C3380CC4-5D6E-409C-BE32-E72D297353CC}">
              <c16:uniqueId val="{00000001-7FD3-4EFE-B14F-A62A650832DB}"/>
            </c:ext>
          </c:extLst>
        </c:ser>
        <c:dLbls>
          <c:showLegendKey val="0"/>
          <c:showVal val="0"/>
          <c:showCatName val="0"/>
          <c:showSerName val="0"/>
          <c:showPercent val="0"/>
          <c:showBubbleSize val="0"/>
        </c:dLbls>
        <c:gapWidth val="182"/>
        <c:axId val="559604736"/>
        <c:axId val="559602112"/>
      </c:barChart>
      <c:catAx>
        <c:axId val="55960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02112"/>
        <c:crosses val="autoZero"/>
        <c:auto val="1"/>
        <c:lblAlgn val="ctr"/>
        <c:lblOffset val="100"/>
        <c:noMultiLvlLbl val="0"/>
      </c:catAx>
      <c:valAx>
        <c:axId val="5596021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96047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REPORTS.xlsx]PivotSummary!DAYS WITHOUT ACCIDENTS</c:name>
    <c:fmtId val="4"/>
  </c:pivotSource>
  <c:chart>
    <c:autoTitleDeleted val="1"/>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PivotSummary!$C$181</c:f>
              <c:strCache>
                <c:ptCount val="1"/>
                <c:pt idx="0">
                  <c:v>Total</c:v>
                </c:pt>
              </c:strCache>
            </c:strRef>
          </c:tx>
          <c:spPr>
            <a:solidFill>
              <a:schemeClr val="accent1"/>
            </a:solidFill>
            <a:ln>
              <a:noFill/>
            </a:ln>
            <a:effectLst/>
          </c:spPr>
          <c:invertIfNegative val="0"/>
          <c:cat>
            <c:strRef>
              <c:f>PivotSummary!$B$182:$B$184</c:f>
              <c:strCache>
                <c:ptCount val="2"/>
                <c:pt idx="0">
                  <c:v>HEAD OFFICE</c:v>
                </c:pt>
                <c:pt idx="1">
                  <c:v>OTIS</c:v>
                </c:pt>
              </c:strCache>
            </c:strRef>
          </c:cat>
          <c:val>
            <c:numRef>
              <c:f>PivotSummary!$C$182:$C$184</c:f>
              <c:numCache>
                <c:formatCode>General</c:formatCode>
                <c:ptCount val="2"/>
                <c:pt idx="0">
                  <c:v>153</c:v>
                </c:pt>
                <c:pt idx="1">
                  <c:v>153</c:v>
                </c:pt>
              </c:numCache>
            </c:numRef>
          </c:val>
          <c:extLst>
            <c:ext xmlns:c16="http://schemas.microsoft.com/office/drawing/2014/chart" uri="{C3380CC4-5D6E-409C-BE32-E72D297353CC}">
              <c16:uniqueId val="{00000001-CBA9-4C4D-856E-04D322D7A0E2}"/>
            </c:ext>
          </c:extLst>
        </c:ser>
        <c:dLbls>
          <c:showLegendKey val="0"/>
          <c:showVal val="0"/>
          <c:showCatName val="0"/>
          <c:showSerName val="0"/>
          <c:showPercent val="0"/>
          <c:showBubbleSize val="0"/>
        </c:dLbls>
        <c:gapWidth val="219"/>
        <c:overlap val="-27"/>
        <c:axId val="592255656"/>
        <c:axId val="592251720"/>
      </c:barChart>
      <c:catAx>
        <c:axId val="592255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51720"/>
        <c:crosses val="autoZero"/>
        <c:auto val="1"/>
        <c:lblAlgn val="ctr"/>
        <c:lblOffset val="100"/>
        <c:noMultiLvlLbl val="0"/>
      </c:catAx>
      <c:valAx>
        <c:axId val="59225172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2255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REPORTS.xlsx]PivotSummary!DAYS WITH ACCIDENTS</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PivotSummary!$C$202</c:f>
              <c:strCache>
                <c:ptCount val="1"/>
                <c:pt idx="0">
                  <c:v>Total</c:v>
                </c:pt>
              </c:strCache>
            </c:strRef>
          </c:tx>
          <c:spPr>
            <a:solidFill>
              <a:schemeClr val="accent1"/>
            </a:solidFill>
            <a:ln>
              <a:noFill/>
            </a:ln>
            <a:effectLst/>
          </c:spPr>
          <c:invertIfNegative val="0"/>
          <c:cat>
            <c:strRef>
              <c:f>PivotSummary!$B$203:$B$205</c:f>
              <c:strCache>
                <c:ptCount val="2"/>
                <c:pt idx="0">
                  <c:v>HEAD OFFICE</c:v>
                </c:pt>
                <c:pt idx="1">
                  <c:v>OTIS</c:v>
                </c:pt>
              </c:strCache>
            </c:strRef>
          </c:cat>
          <c:val>
            <c:numRef>
              <c:f>PivotSummary!$C$203:$C$205</c:f>
              <c:numCache>
                <c:formatCode>General</c:formatCode>
                <c:ptCount val="2"/>
                <c:pt idx="0">
                  <c:v>0</c:v>
                </c:pt>
                <c:pt idx="1">
                  <c:v>0</c:v>
                </c:pt>
              </c:numCache>
            </c:numRef>
          </c:val>
          <c:extLst>
            <c:ext xmlns:c16="http://schemas.microsoft.com/office/drawing/2014/chart" uri="{C3380CC4-5D6E-409C-BE32-E72D297353CC}">
              <c16:uniqueId val="{00000000-2332-42F6-843B-4CF3BD6C39B8}"/>
            </c:ext>
          </c:extLst>
        </c:ser>
        <c:dLbls>
          <c:showLegendKey val="0"/>
          <c:showVal val="0"/>
          <c:showCatName val="0"/>
          <c:showSerName val="0"/>
          <c:showPercent val="0"/>
          <c:showBubbleSize val="0"/>
        </c:dLbls>
        <c:gapWidth val="219"/>
        <c:overlap val="-27"/>
        <c:axId val="530004488"/>
        <c:axId val="529997600"/>
      </c:barChart>
      <c:catAx>
        <c:axId val="530004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997600"/>
        <c:crosses val="autoZero"/>
        <c:auto val="1"/>
        <c:lblAlgn val="ctr"/>
        <c:lblOffset val="100"/>
        <c:noMultiLvlLbl val="0"/>
      </c:catAx>
      <c:valAx>
        <c:axId val="52999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0004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REPORTS.xlsx]PivotSummary!GHG EMISSIONS</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solidFill>
                  <a:schemeClr val="tx1"/>
                </a:solidFill>
              </a:rPr>
              <a:t>ELECTRICITY vs GENERATOR EMISSIONS</a:t>
            </a:r>
          </a:p>
        </c:rich>
      </c:tx>
      <c:layout>
        <c:manualLayout>
          <c:xMode val="edge"/>
          <c:yMode val="edge"/>
          <c:x val="0.14513075000314557"/>
          <c:y val="1.1499067712191257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tx>
            <c:rich>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fld id="{438C2D78-9E43-419E-9227-5C3BE0760D50}" type="VALUE">
                  <a:rPr lang="en-US" sz="1200"/>
                  <a:pPr>
                    <a:defRPr sz="1000" b="1" i="0" u="none" strike="noStrike" kern="1200" baseline="0">
                      <a:solidFill>
                        <a:schemeClr val="tx1"/>
                      </a:solidFill>
                      <a:latin typeface="+mn-lt"/>
                      <a:ea typeface="+mn-ea"/>
                      <a:cs typeface="+mn-cs"/>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0.24411802822400025"/>
          <c:y val="0.12551522054304304"/>
          <c:w val="0.75588197177599981"/>
          <c:h val="0.76708538433823747"/>
        </c:manualLayout>
      </c:layout>
      <c:barChart>
        <c:barDir val="bar"/>
        <c:grouping val="clustered"/>
        <c:varyColors val="0"/>
        <c:ser>
          <c:idx val="0"/>
          <c:order val="0"/>
          <c:tx>
            <c:strRef>
              <c:f>PivotSummary!$C$63</c:f>
              <c:strCache>
                <c:ptCount val="1"/>
                <c:pt idx="0">
                  <c:v>ELECTRICITY GHG EMISSION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PivotSummary!$B$64:$B$66</c:f>
              <c:strCache>
                <c:ptCount val="2"/>
                <c:pt idx="0">
                  <c:v>HEAD OFFICE</c:v>
                </c:pt>
                <c:pt idx="1">
                  <c:v>OTIS</c:v>
                </c:pt>
              </c:strCache>
            </c:strRef>
          </c:cat>
          <c:val>
            <c:numRef>
              <c:f>PivotSummary!$C$64:$C$66</c:f>
              <c:numCache>
                <c:formatCode>_(* #,##0.0_);_(* \(#,##0.0\);_(* "-"??_);_(@_)</c:formatCode>
                <c:ptCount val="2"/>
                <c:pt idx="0">
                  <c:v>420948</c:v>
                </c:pt>
                <c:pt idx="1">
                  <c:v>94842</c:v>
                </c:pt>
              </c:numCache>
            </c:numRef>
          </c:val>
          <c:extLst>
            <c:ext xmlns:c16="http://schemas.microsoft.com/office/drawing/2014/chart" uri="{C3380CC4-5D6E-409C-BE32-E72D297353CC}">
              <c16:uniqueId val="{00000000-E907-4FD4-BBCA-4BC62DD2283B}"/>
            </c:ext>
          </c:extLst>
        </c:ser>
        <c:ser>
          <c:idx val="1"/>
          <c:order val="1"/>
          <c:tx>
            <c:strRef>
              <c:f>PivotSummary!$D$63</c:f>
              <c:strCache>
                <c:ptCount val="1"/>
                <c:pt idx="0">
                  <c:v>GENERATOR GHG EMISSION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PivotSummary!$B$64:$B$66</c:f>
              <c:strCache>
                <c:ptCount val="2"/>
                <c:pt idx="0">
                  <c:v>HEAD OFFICE</c:v>
                </c:pt>
                <c:pt idx="1">
                  <c:v>OTIS</c:v>
                </c:pt>
              </c:strCache>
            </c:strRef>
          </c:cat>
          <c:val>
            <c:numRef>
              <c:f>PivotSummary!$D$64:$D$66</c:f>
              <c:numCache>
                <c:formatCode>_(* #,##0.0_);_(* \(#,##0.0\);_(* "-"??_);_(@_)</c:formatCode>
                <c:ptCount val="2"/>
                <c:pt idx="0">
                  <c:v>0</c:v>
                </c:pt>
                <c:pt idx="1">
                  <c:v>628215</c:v>
                </c:pt>
              </c:numCache>
            </c:numRef>
          </c:val>
          <c:extLst>
            <c:ext xmlns:c16="http://schemas.microsoft.com/office/drawing/2014/chart" uri="{C3380CC4-5D6E-409C-BE32-E72D297353CC}">
              <c16:uniqueId val="{00000001-E907-4FD4-BBCA-4BC62DD2283B}"/>
            </c:ext>
          </c:extLst>
        </c:ser>
        <c:dLbls>
          <c:dLblPos val="ctr"/>
          <c:showLegendKey val="0"/>
          <c:showVal val="1"/>
          <c:showCatName val="0"/>
          <c:showSerName val="0"/>
          <c:showPercent val="0"/>
          <c:showBubbleSize val="0"/>
        </c:dLbls>
        <c:gapWidth val="150"/>
        <c:axId val="1093063376"/>
        <c:axId val="1093071248"/>
      </c:barChart>
      <c:catAx>
        <c:axId val="109306337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93071248"/>
        <c:crosses val="autoZero"/>
        <c:auto val="1"/>
        <c:lblAlgn val="ctr"/>
        <c:lblOffset val="100"/>
        <c:noMultiLvlLbl val="0"/>
      </c:catAx>
      <c:valAx>
        <c:axId val="1093071248"/>
        <c:scaling>
          <c:orientation val="minMax"/>
        </c:scaling>
        <c:delete val="1"/>
        <c:axPos val="b"/>
        <c:numFmt formatCode="_(* #,##0.0_);_(* \(#,##0.0\);_(* &quot;-&quot;??_);_(@_)" sourceLinked="1"/>
        <c:majorTickMark val="none"/>
        <c:minorTickMark val="none"/>
        <c:tickLblPos val="nextTo"/>
        <c:crossAx val="109306337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Entry>
      <c:layout>
        <c:manualLayout>
          <c:xMode val="edge"/>
          <c:yMode val="edge"/>
          <c:x val="5.1459354933768853E-3"/>
          <c:y val="0.86396626608186655"/>
          <c:w val="0.97091002837438767"/>
          <c:h val="0.1356137032539230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REPORTS.xlsx]PivotSummary!TARGET vs ACTUAL TRAINEES</c:name>
    <c:fmtId val="5"/>
  </c:pivotSource>
  <c:chart>
    <c:title>
      <c:tx>
        <c:rich>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r>
              <a:rPr lang="en-US" sz="1600" b="1">
                <a:solidFill>
                  <a:schemeClr val="tx1"/>
                </a:solidFill>
              </a:rPr>
              <a:t>ACTUAL</a:t>
            </a:r>
            <a:r>
              <a:rPr lang="en-US" sz="1600" b="1" baseline="0">
                <a:solidFill>
                  <a:schemeClr val="tx1"/>
                </a:solidFill>
              </a:rPr>
              <a:t> vs TARGETED TRAINEES</a:t>
            </a:r>
            <a:endParaRPr lang="en-US" sz="1600" b="1">
              <a:solidFill>
                <a:schemeClr val="tx1"/>
              </a:solidFill>
            </a:endParaRPr>
          </a:p>
        </c:rich>
      </c:tx>
      <c:layout>
        <c:manualLayout>
          <c:xMode val="edge"/>
          <c:yMode val="edge"/>
          <c:x val="0.17028414101515879"/>
          <c:y val="2.072967484866286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8222194082464835"/>
          <c:y val="0.1922160033167496"/>
          <c:w val="0.6942100385033646"/>
          <c:h val="0.67795577558402209"/>
        </c:manualLayout>
      </c:layout>
      <c:barChart>
        <c:barDir val="bar"/>
        <c:grouping val="clustered"/>
        <c:varyColors val="0"/>
        <c:ser>
          <c:idx val="0"/>
          <c:order val="0"/>
          <c:tx>
            <c:strRef>
              <c:f>PivotSummary!$C$82</c:f>
              <c:strCache>
                <c:ptCount val="1"/>
                <c:pt idx="0">
                  <c:v>NO TARGETED TRAINEES</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PivotSummary!$B$83:$B$85</c:f>
              <c:strCache>
                <c:ptCount val="2"/>
                <c:pt idx="0">
                  <c:v>HEAD OFFICE</c:v>
                </c:pt>
                <c:pt idx="1">
                  <c:v>OTIS</c:v>
                </c:pt>
              </c:strCache>
            </c:strRef>
          </c:cat>
          <c:val>
            <c:numRef>
              <c:f>PivotSummary!$C$83:$C$85</c:f>
              <c:numCache>
                <c:formatCode>General</c:formatCode>
                <c:ptCount val="2"/>
                <c:pt idx="0">
                  <c:v>11</c:v>
                </c:pt>
                <c:pt idx="1">
                  <c:v>207</c:v>
                </c:pt>
              </c:numCache>
            </c:numRef>
          </c:val>
          <c:extLst>
            <c:ext xmlns:c16="http://schemas.microsoft.com/office/drawing/2014/chart" uri="{C3380CC4-5D6E-409C-BE32-E72D297353CC}">
              <c16:uniqueId val="{00000000-3D03-4F39-97A4-8026ACFBBA11}"/>
            </c:ext>
          </c:extLst>
        </c:ser>
        <c:ser>
          <c:idx val="1"/>
          <c:order val="1"/>
          <c:tx>
            <c:strRef>
              <c:f>PivotSummary!$D$82</c:f>
              <c:strCache>
                <c:ptCount val="1"/>
                <c:pt idx="0">
                  <c:v>NO ACTUAL TRAINEES</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PivotSummary!$B$83:$B$85</c:f>
              <c:strCache>
                <c:ptCount val="2"/>
                <c:pt idx="0">
                  <c:v>HEAD OFFICE</c:v>
                </c:pt>
                <c:pt idx="1">
                  <c:v>OTIS</c:v>
                </c:pt>
              </c:strCache>
            </c:strRef>
          </c:cat>
          <c:val>
            <c:numRef>
              <c:f>PivotSummary!$D$83:$D$85</c:f>
              <c:numCache>
                <c:formatCode>General</c:formatCode>
                <c:ptCount val="2"/>
                <c:pt idx="0">
                  <c:v>8</c:v>
                </c:pt>
                <c:pt idx="1">
                  <c:v>197</c:v>
                </c:pt>
              </c:numCache>
            </c:numRef>
          </c:val>
          <c:extLst>
            <c:ext xmlns:c16="http://schemas.microsoft.com/office/drawing/2014/chart" uri="{C3380CC4-5D6E-409C-BE32-E72D297353CC}">
              <c16:uniqueId val="{00000001-3D03-4F39-97A4-8026ACFBBA11}"/>
            </c:ext>
          </c:extLst>
        </c:ser>
        <c:dLbls>
          <c:dLblPos val="ctr"/>
          <c:showLegendKey val="0"/>
          <c:showVal val="1"/>
          <c:showCatName val="0"/>
          <c:showSerName val="0"/>
          <c:showPercent val="0"/>
          <c:showBubbleSize val="0"/>
        </c:dLbls>
        <c:gapWidth val="182"/>
        <c:axId val="559604736"/>
        <c:axId val="559602112"/>
      </c:barChart>
      <c:catAx>
        <c:axId val="5596047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559602112"/>
        <c:crosses val="autoZero"/>
        <c:auto val="1"/>
        <c:lblAlgn val="ctr"/>
        <c:lblOffset val="100"/>
        <c:noMultiLvlLbl val="0"/>
      </c:catAx>
      <c:valAx>
        <c:axId val="559602112"/>
        <c:scaling>
          <c:orientation val="minMax"/>
        </c:scaling>
        <c:delete val="1"/>
        <c:axPos val="b"/>
        <c:numFmt formatCode="General" sourceLinked="1"/>
        <c:majorTickMark val="none"/>
        <c:minorTickMark val="none"/>
        <c:tickLblPos val="nextTo"/>
        <c:crossAx val="559604736"/>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Entry>
      <c:layout>
        <c:manualLayout>
          <c:xMode val="edge"/>
          <c:yMode val="edge"/>
          <c:x val="7.224882457918573E-3"/>
          <c:y val="0.85938705269341775"/>
          <c:w val="0.99240277378430086"/>
          <c:h val="0.12627040177773236"/>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REPORTS.xlsx]PivotSummary!TRAINING COSTS</c:name>
    <c:fmtId val="4"/>
  </c:pivotSource>
  <c:chart>
    <c:title>
      <c:tx>
        <c:rich>
          <a:bodyPr rot="0" spcFirstLastPara="1" vertOverflow="ellipsis" vert="horz" wrap="square" anchor="ctr" anchorCtr="1"/>
          <a:lstStyle/>
          <a:p>
            <a:pPr>
              <a:defRPr sz="1320" b="1" i="0" u="none" strike="noStrike" kern="1200" spc="0" baseline="0">
                <a:solidFill>
                  <a:schemeClr val="tx1"/>
                </a:solidFill>
                <a:latin typeface="+mn-lt"/>
                <a:ea typeface="+mn-ea"/>
                <a:cs typeface="+mn-cs"/>
              </a:defRPr>
            </a:pPr>
            <a:r>
              <a:rPr lang="en-US" sz="1600">
                <a:solidFill>
                  <a:schemeClr val="tx1"/>
                </a:solidFill>
              </a:rPr>
              <a:t>TRAlNING COST </a:t>
            </a:r>
          </a:p>
        </c:rich>
      </c:tx>
      <c:layout>
        <c:manualLayout>
          <c:xMode val="edge"/>
          <c:yMode val="edge"/>
          <c:x val="0.31081788604549426"/>
          <c:y val="5.1824191124352353E-3"/>
        </c:manualLayout>
      </c:layout>
      <c:overlay val="0"/>
      <c:spPr>
        <a:noFill/>
        <a:ln>
          <a:noFill/>
        </a:ln>
        <a:effectLst/>
      </c:spPr>
      <c:txPr>
        <a:bodyPr rot="0" spcFirstLastPara="1" vertOverflow="ellipsis" vert="horz" wrap="square" anchor="ctr" anchorCtr="1"/>
        <a:lstStyle/>
        <a:p>
          <a:pPr>
            <a:defRPr sz="132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pivotFmt>
      <c:pivotFmt>
        <c:idx val="8"/>
      </c:pivotFmt>
    </c:pivotFmts>
    <c:plotArea>
      <c:layout>
        <c:manualLayout>
          <c:layoutTarget val="inner"/>
          <c:xMode val="edge"/>
          <c:yMode val="edge"/>
          <c:x val="0.29763754763119565"/>
          <c:y val="0.12484441939305897"/>
          <c:w val="0.70236245236880435"/>
          <c:h val="0.74532735546049467"/>
        </c:manualLayout>
      </c:layout>
      <c:barChart>
        <c:barDir val="bar"/>
        <c:grouping val="clustered"/>
        <c:varyColors val="0"/>
        <c:ser>
          <c:idx val="0"/>
          <c:order val="0"/>
          <c:tx>
            <c:strRef>
              <c:f>PivotSummary!$C$101</c:f>
              <c:strCache>
                <c:ptCount val="1"/>
                <c:pt idx="0">
                  <c:v>Total</c:v>
                </c:pt>
              </c:strCache>
            </c:strRef>
          </c:tx>
          <c:spPr>
            <a:solidFill>
              <a:schemeClr val="accent1"/>
            </a:solidFill>
            <a:ln>
              <a:noFill/>
            </a:ln>
            <a:effectLst/>
          </c:spPr>
          <c:invertIfNegative val="0"/>
          <c:dPt>
            <c:idx val="1"/>
            <c:invertIfNegative val="0"/>
            <c:bubble3D val="0"/>
            <c:spPr>
              <a:solidFill>
                <a:schemeClr val="accent1"/>
              </a:solidFill>
              <a:ln>
                <a:noFill/>
              </a:ln>
              <a:effectLst/>
            </c:spPr>
            <c:extLst>
              <c:ext xmlns:c16="http://schemas.microsoft.com/office/drawing/2014/chart" uri="{C3380CC4-5D6E-409C-BE32-E72D297353CC}">
                <c16:uniqueId val="{00000002-1368-4459-8F09-780F3CCA949E}"/>
              </c:ext>
            </c:extLst>
          </c:dPt>
          <c:dLbls>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6="http://schemas.microsoft.com/office/drawing/2014/chart" uri="{C3380CC4-5D6E-409C-BE32-E72D297353CC}">
                  <c16:uniqueId val="{00000002-1368-4459-8F09-780F3CCA949E}"/>
                </c:ext>
              </c:extLst>
            </c:dLbl>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PivotSummary!$B$102:$B$104</c:f>
              <c:strCache>
                <c:ptCount val="2"/>
                <c:pt idx="0">
                  <c:v>HEAD OFFICE</c:v>
                </c:pt>
                <c:pt idx="1">
                  <c:v>OTIS</c:v>
                </c:pt>
              </c:strCache>
            </c:strRef>
          </c:cat>
          <c:val>
            <c:numRef>
              <c:f>PivotSummary!$C$102:$C$104</c:f>
              <c:numCache>
                <c:formatCode>_(* #,##0.0_);_(* \(#,##0.0\);_(* "-"??_);_(@_)</c:formatCode>
                <c:ptCount val="2"/>
                <c:pt idx="0">
                  <c:v>0</c:v>
                </c:pt>
                <c:pt idx="1">
                  <c:v>280075.76</c:v>
                </c:pt>
              </c:numCache>
            </c:numRef>
          </c:val>
          <c:extLst>
            <c:ext xmlns:c16="http://schemas.microsoft.com/office/drawing/2014/chart" uri="{C3380CC4-5D6E-409C-BE32-E72D297353CC}">
              <c16:uniqueId val="{00000000-0FBC-465E-9813-5EF81C410F37}"/>
            </c:ext>
          </c:extLst>
        </c:ser>
        <c:dLbls>
          <c:dLblPos val="ctr"/>
          <c:showLegendKey val="0"/>
          <c:showVal val="1"/>
          <c:showCatName val="0"/>
          <c:showSerName val="0"/>
          <c:showPercent val="0"/>
          <c:showBubbleSize val="0"/>
        </c:dLbls>
        <c:gapWidth val="182"/>
        <c:axId val="949139816"/>
        <c:axId val="949141784"/>
      </c:barChart>
      <c:catAx>
        <c:axId val="94913981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949141784"/>
        <c:crosses val="autoZero"/>
        <c:auto val="1"/>
        <c:lblAlgn val="ctr"/>
        <c:lblOffset val="100"/>
        <c:noMultiLvlLbl val="0"/>
      </c:catAx>
      <c:valAx>
        <c:axId val="949141784"/>
        <c:scaling>
          <c:orientation val="minMax"/>
        </c:scaling>
        <c:delete val="1"/>
        <c:axPos val="b"/>
        <c:numFmt formatCode="_(* #,##0.0_);_(* \(#,##0.0\);_(* &quot;-&quot;??_);_(@_)" sourceLinked="1"/>
        <c:majorTickMark val="none"/>
        <c:minorTickMark val="none"/>
        <c:tickLblPos val="nextTo"/>
        <c:crossAx val="949139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sz="1100"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REPORTS.xlsx]PivotSummary!CSR SCORE</c:name>
    <c:fmtId val="4"/>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b="1">
                <a:solidFill>
                  <a:schemeClr val="tx1"/>
                </a:solidFill>
              </a:rPr>
              <a:t>CSR</a:t>
            </a:r>
            <a:r>
              <a:rPr lang="en-US" sz="1600" b="1" baseline="0">
                <a:solidFill>
                  <a:schemeClr val="tx1"/>
                </a:solidFill>
              </a:rPr>
              <a:t> SCORE</a:t>
            </a:r>
            <a:endParaRPr lang="en-US" sz="1600" b="1">
              <a:solidFill>
                <a:schemeClr val="tx1"/>
              </a:solidFill>
            </a:endParaRPr>
          </a:p>
        </c:rich>
      </c:tx>
      <c:layout>
        <c:manualLayout>
          <c:xMode val="edge"/>
          <c:yMode val="edge"/>
          <c:x val="0.3861657549437878"/>
          <c:y val="0"/>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dLbl>
          <c:idx val="0"/>
          <c:layout>
            <c:manualLayout>
              <c:x val="-0.23425233537342977"/>
              <c:y val="-7.6522699454213089E-17"/>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173607595907536"/>
          <c:y val="8.7221664301699864E-2"/>
          <c:w val="0.59899260656818987"/>
          <c:h val="0.78492304514494615"/>
        </c:manualLayout>
      </c:layout>
      <c:barChart>
        <c:barDir val="bar"/>
        <c:grouping val="clustered"/>
        <c:varyColors val="0"/>
        <c:ser>
          <c:idx val="0"/>
          <c:order val="0"/>
          <c:tx>
            <c:strRef>
              <c:f>PivotSummary!$C$120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PivotSummary!$B$121:$B$123</c:f>
              <c:strCache>
                <c:ptCount val="2"/>
                <c:pt idx="0">
                  <c:v>HEAD OFFICE</c:v>
                </c:pt>
                <c:pt idx="1">
                  <c:v>OTIS</c:v>
                </c:pt>
              </c:strCache>
            </c:strRef>
          </c:cat>
          <c:val>
            <c:numRef>
              <c:f>PivotSummary!$C$121:$C$123</c:f>
              <c:numCache>
                <c:formatCode>0%</c:formatCode>
                <c:ptCount val="2"/>
                <c:pt idx="0">
                  <c:v>0</c:v>
                </c:pt>
                <c:pt idx="1">
                  <c:v>2.6</c:v>
                </c:pt>
              </c:numCache>
            </c:numRef>
          </c:val>
          <c:extLst>
            <c:ext xmlns:c16="http://schemas.microsoft.com/office/drawing/2014/chart" uri="{C3380CC4-5D6E-409C-BE32-E72D297353CC}">
              <c16:uniqueId val="{00000000-D139-43E1-A438-2418FCD1F133}"/>
            </c:ext>
          </c:extLst>
        </c:ser>
        <c:dLbls>
          <c:dLblPos val="ctr"/>
          <c:showLegendKey val="0"/>
          <c:showVal val="1"/>
          <c:showCatName val="0"/>
          <c:showSerName val="0"/>
          <c:showPercent val="0"/>
          <c:showBubbleSize val="0"/>
        </c:dLbls>
        <c:gapWidth val="219"/>
        <c:axId val="612035664"/>
        <c:axId val="612037304"/>
      </c:barChart>
      <c:catAx>
        <c:axId val="61203566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12037304"/>
        <c:crosses val="autoZero"/>
        <c:auto val="1"/>
        <c:lblAlgn val="ctr"/>
        <c:lblOffset val="100"/>
        <c:noMultiLvlLbl val="0"/>
      </c:catAx>
      <c:valAx>
        <c:axId val="612037304"/>
        <c:scaling>
          <c:orientation val="minMax"/>
          <c:max val="2"/>
        </c:scaling>
        <c:delete val="1"/>
        <c:axPos val="b"/>
        <c:numFmt formatCode="0%" sourceLinked="1"/>
        <c:majorTickMark val="none"/>
        <c:minorTickMark val="none"/>
        <c:tickLblPos val="nextTo"/>
        <c:crossAx val="6120356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REPORTS.xlsx]PivotSummary!ENERGY USAGE</c:name>
    <c:fmtId val="2"/>
  </c:pivotSource>
  <c:chart>
    <c:title>
      <c:tx>
        <c:rich>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r>
              <a:rPr lang="en-US" sz="1600"/>
              <a:t>ENERGY USAGE</a:t>
            </a:r>
          </a:p>
        </c:rich>
      </c:tx>
      <c:layout>
        <c:manualLayout>
          <c:xMode val="edge"/>
          <c:yMode val="edge"/>
          <c:x val="0.27521130434449798"/>
          <c:y val="2.292768481835225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0.2353576416044538"/>
          <c:y val="8.7455506417862136E-2"/>
          <c:w val="0.76075462798926263"/>
          <c:h val="0.80514507604357677"/>
        </c:manualLayout>
      </c:layout>
      <c:barChart>
        <c:barDir val="bar"/>
        <c:grouping val="clustered"/>
        <c:varyColors val="0"/>
        <c:ser>
          <c:idx val="0"/>
          <c:order val="0"/>
          <c:tx>
            <c:strRef>
              <c:f>PivotSummary!$C$44</c:f>
              <c:strCache>
                <c:ptCount val="1"/>
                <c:pt idx="0">
                  <c:v>GENERATOR DIESEL CONSUMPTION (Lt)</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PivotSummary!$B$45:$B$47</c:f>
              <c:strCache>
                <c:ptCount val="2"/>
                <c:pt idx="0">
                  <c:v>HEAD OFFICE</c:v>
                </c:pt>
                <c:pt idx="1">
                  <c:v>OTIS</c:v>
                </c:pt>
              </c:strCache>
            </c:strRef>
          </c:cat>
          <c:val>
            <c:numRef>
              <c:f>PivotSummary!$C$45:$C$47</c:f>
              <c:numCache>
                <c:formatCode>_(* #,##0.0_);_(* \(#,##0.0\);_(* "-"??_);_(@_)</c:formatCode>
                <c:ptCount val="2"/>
                <c:pt idx="0">
                  <c:v>0</c:v>
                </c:pt>
                <c:pt idx="1">
                  <c:v>5983</c:v>
                </c:pt>
              </c:numCache>
            </c:numRef>
          </c:val>
          <c:extLst>
            <c:ext xmlns:c16="http://schemas.microsoft.com/office/drawing/2014/chart" uri="{C3380CC4-5D6E-409C-BE32-E72D297353CC}">
              <c16:uniqueId val="{00000000-DC9F-4084-9180-C1111825344F}"/>
            </c:ext>
          </c:extLst>
        </c:ser>
        <c:ser>
          <c:idx val="1"/>
          <c:order val="1"/>
          <c:tx>
            <c:strRef>
              <c:f>PivotSummary!$D$44</c:f>
              <c:strCache>
                <c:ptCount val="1"/>
                <c:pt idx="0">
                  <c:v>ELECTRICITY USAGE (KWh)</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PivotSummary!$B$45:$B$47</c:f>
              <c:strCache>
                <c:ptCount val="2"/>
                <c:pt idx="0">
                  <c:v>HEAD OFFICE</c:v>
                </c:pt>
                <c:pt idx="1">
                  <c:v>OTIS</c:v>
                </c:pt>
              </c:strCache>
            </c:strRef>
          </c:cat>
          <c:val>
            <c:numRef>
              <c:f>PivotSummary!$D$45:$D$47</c:f>
              <c:numCache>
                <c:formatCode>_(* #,##0.0_);_(* \(#,##0.0\);_(* "-"??_);_(@_)</c:formatCode>
                <c:ptCount val="2"/>
                <c:pt idx="0">
                  <c:v>70158</c:v>
                </c:pt>
                <c:pt idx="1">
                  <c:v>15807</c:v>
                </c:pt>
              </c:numCache>
            </c:numRef>
          </c:val>
          <c:extLst>
            <c:ext xmlns:c16="http://schemas.microsoft.com/office/drawing/2014/chart" uri="{C3380CC4-5D6E-409C-BE32-E72D297353CC}">
              <c16:uniqueId val="{00000001-DC9F-4084-9180-C1111825344F}"/>
            </c:ext>
          </c:extLst>
        </c:ser>
        <c:dLbls>
          <c:dLblPos val="ctr"/>
          <c:showLegendKey val="0"/>
          <c:showVal val="1"/>
          <c:showCatName val="0"/>
          <c:showSerName val="0"/>
          <c:showPercent val="0"/>
          <c:showBubbleSize val="0"/>
        </c:dLbls>
        <c:gapWidth val="182"/>
        <c:axId val="607541688"/>
        <c:axId val="607543000"/>
      </c:barChart>
      <c:catAx>
        <c:axId val="6075416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07543000"/>
        <c:crosses val="autoZero"/>
        <c:auto val="1"/>
        <c:lblAlgn val="ctr"/>
        <c:lblOffset val="100"/>
        <c:noMultiLvlLbl val="0"/>
      </c:catAx>
      <c:valAx>
        <c:axId val="607543000"/>
        <c:scaling>
          <c:orientation val="minMax"/>
        </c:scaling>
        <c:delete val="1"/>
        <c:axPos val="b"/>
        <c:numFmt formatCode="_(* #,##0.0_);_(* \(#,##0.0\);_(* &quot;-&quot;??_);_(@_)" sourceLinked="1"/>
        <c:majorTickMark val="none"/>
        <c:minorTickMark val="none"/>
        <c:tickLblPos val="nextTo"/>
        <c:crossAx val="607541688"/>
        <c:crosses val="autoZero"/>
        <c:crossBetween val="between"/>
        <c:majorUnit val="20000"/>
      </c:valAx>
      <c:spPr>
        <a:noFill/>
        <a:ln>
          <a:noFill/>
        </a:ln>
        <a:effectLst/>
      </c:spPr>
    </c:plotArea>
    <c:legend>
      <c:legendPos val="r"/>
      <c:layout>
        <c:manualLayout>
          <c:xMode val="edge"/>
          <c:yMode val="edge"/>
          <c:x val="9.8307022700362678E-3"/>
          <c:y val="0.87427346292742736"/>
          <c:w val="0.96605915373334039"/>
          <c:h val="0.1167328959617911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b="1">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REPORTS.xlsx]PivotSummary!LEAD INDICATORS</c:name>
    <c:fmtId val="2"/>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LEADING INDICATORS</a:t>
            </a:r>
          </a:p>
        </c:rich>
      </c:tx>
      <c:layout>
        <c:manualLayout>
          <c:xMode val="edge"/>
          <c:yMode val="edge"/>
          <c:x val="0.30215598050243719"/>
          <c:y val="8.5607204486626409E-3"/>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5.2019252868362509E-2"/>
          <c:y val="5.8293666394344676E-2"/>
          <c:w val="0.70713052238666174"/>
          <c:h val="0.5424936956388956"/>
        </c:manualLayout>
      </c:layout>
      <c:barChart>
        <c:barDir val="col"/>
        <c:grouping val="clustered"/>
        <c:varyColors val="0"/>
        <c:ser>
          <c:idx val="0"/>
          <c:order val="0"/>
          <c:tx>
            <c:strRef>
              <c:f>PivotSummary!$C$139</c:f>
              <c:strCache>
                <c:ptCount val="1"/>
                <c:pt idx="0">
                  <c:v>TOOLBOX TALK</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PivotSummary!$B$140:$B$142</c:f>
              <c:strCache>
                <c:ptCount val="2"/>
                <c:pt idx="0">
                  <c:v>HEAD OFFICE</c:v>
                </c:pt>
                <c:pt idx="1">
                  <c:v>OTIS</c:v>
                </c:pt>
              </c:strCache>
            </c:strRef>
          </c:cat>
          <c:val>
            <c:numRef>
              <c:f>PivotSummary!$C$140:$C$142</c:f>
              <c:numCache>
                <c:formatCode>General</c:formatCode>
                <c:ptCount val="2"/>
                <c:pt idx="0">
                  <c:v>0</c:v>
                </c:pt>
                <c:pt idx="1">
                  <c:v>0</c:v>
                </c:pt>
              </c:numCache>
            </c:numRef>
          </c:val>
          <c:extLst>
            <c:ext xmlns:c16="http://schemas.microsoft.com/office/drawing/2014/chart" uri="{C3380CC4-5D6E-409C-BE32-E72D297353CC}">
              <c16:uniqueId val="{00000001-AC72-4B07-923D-DECD34589B56}"/>
            </c:ext>
          </c:extLst>
        </c:ser>
        <c:ser>
          <c:idx val="1"/>
          <c:order val="1"/>
          <c:tx>
            <c:strRef>
              <c:f>PivotSummary!$D$139</c:f>
              <c:strCache>
                <c:ptCount val="1"/>
                <c:pt idx="0">
                  <c:v>NEAR MISS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PivotSummary!$B$140:$B$142</c:f>
              <c:strCache>
                <c:ptCount val="2"/>
                <c:pt idx="0">
                  <c:v>HEAD OFFICE</c:v>
                </c:pt>
                <c:pt idx="1">
                  <c:v>OTIS</c:v>
                </c:pt>
              </c:strCache>
            </c:strRef>
          </c:cat>
          <c:val>
            <c:numRef>
              <c:f>PivotSummary!$D$140:$D$142</c:f>
              <c:numCache>
                <c:formatCode>General</c:formatCode>
                <c:ptCount val="2"/>
                <c:pt idx="0">
                  <c:v>0</c:v>
                </c:pt>
                <c:pt idx="1">
                  <c:v>0</c:v>
                </c:pt>
              </c:numCache>
            </c:numRef>
          </c:val>
          <c:extLst>
            <c:ext xmlns:c16="http://schemas.microsoft.com/office/drawing/2014/chart" uri="{C3380CC4-5D6E-409C-BE32-E72D297353CC}">
              <c16:uniqueId val="{00000002-AC72-4B07-923D-DECD34589B56}"/>
            </c:ext>
          </c:extLst>
        </c:ser>
        <c:ser>
          <c:idx val="2"/>
          <c:order val="2"/>
          <c:tx>
            <c:strRef>
              <c:f>PivotSummary!$E$139</c:f>
              <c:strCache>
                <c:ptCount val="1"/>
                <c:pt idx="0">
                  <c:v>QHSE AUDITS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PivotSummary!$B$140:$B$142</c:f>
              <c:strCache>
                <c:ptCount val="2"/>
                <c:pt idx="0">
                  <c:v>HEAD OFFICE</c:v>
                </c:pt>
                <c:pt idx="1">
                  <c:v>OTIS</c:v>
                </c:pt>
              </c:strCache>
            </c:strRef>
          </c:cat>
          <c:val>
            <c:numRef>
              <c:f>PivotSummary!$E$140:$E$142</c:f>
              <c:numCache>
                <c:formatCode>General</c:formatCode>
                <c:ptCount val="2"/>
                <c:pt idx="0">
                  <c:v>2</c:v>
                </c:pt>
                <c:pt idx="1">
                  <c:v>2</c:v>
                </c:pt>
              </c:numCache>
            </c:numRef>
          </c:val>
          <c:extLst>
            <c:ext xmlns:c16="http://schemas.microsoft.com/office/drawing/2014/chart" uri="{C3380CC4-5D6E-409C-BE32-E72D297353CC}">
              <c16:uniqueId val="{00000003-AC72-4B07-923D-DECD34589B56}"/>
            </c:ext>
          </c:extLst>
        </c:ser>
        <c:ser>
          <c:idx val="3"/>
          <c:order val="3"/>
          <c:tx>
            <c:strRef>
              <c:f>PivotSummary!$F$139</c:f>
              <c:strCache>
                <c:ptCount val="1"/>
                <c:pt idx="0">
                  <c:v>QHSE MEETINGS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PivotSummary!$B$140:$B$142</c:f>
              <c:strCache>
                <c:ptCount val="2"/>
                <c:pt idx="0">
                  <c:v>HEAD OFFICE</c:v>
                </c:pt>
                <c:pt idx="1">
                  <c:v>OTIS</c:v>
                </c:pt>
              </c:strCache>
            </c:strRef>
          </c:cat>
          <c:val>
            <c:numRef>
              <c:f>PivotSummary!$F$140:$F$142</c:f>
              <c:numCache>
                <c:formatCode>General</c:formatCode>
                <c:ptCount val="2"/>
                <c:pt idx="0">
                  <c:v>0</c:v>
                </c:pt>
                <c:pt idx="1">
                  <c:v>3</c:v>
                </c:pt>
              </c:numCache>
            </c:numRef>
          </c:val>
          <c:extLst>
            <c:ext xmlns:c16="http://schemas.microsoft.com/office/drawing/2014/chart" uri="{C3380CC4-5D6E-409C-BE32-E72D297353CC}">
              <c16:uniqueId val="{00000004-AC72-4B07-923D-DECD34589B56}"/>
            </c:ext>
          </c:extLst>
        </c:ser>
        <c:ser>
          <c:idx val="4"/>
          <c:order val="4"/>
          <c:tx>
            <c:strRef>
              <c:f>PivotSummary!$G$139</c:f>
              <c:strCache>
                <c:ptCount val="1"/>
                <c:pt idx="0">
                  <c:v>EMERGENCY DRILLS</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PivotSummary!$B$140:$B$142</c:f>
              <c:strCache>
                <c:ptCount val="2"/>
                <c:pt idx="0">
                  <c:v>HEAD OFFICE</c:v>
                </c:pt>
                <c:pt idx="1">
                  <c:v>OTIS</c:v>
                </c:pt>
              </c:strCache>
            </c:strRef>
          </c:cat>
          <c:val>
            <c:numRef>
              <c:f>PivotSummary!$G$140:$G$142</c:f>
              <c:numCache>
                <c:formatCode>General</c:formatCode>
                <c:ptCount val="2"/>
                <c:pt idx="0">
                  <c:v>1</c:v>
                </c:pt>
                <c:pt idx="1">
                  <c:v>1</c:v>
                </c:pt>
              </c:numCache>
            </c:numRef>
          </c:val>
          <c:extLst>
            <c:ext xmlns:c16="http://schemas.microsoft.com/office/drawing/2014/chart" uri="{C3380CC4-5D6E-409C-BE32-E72D297353CC}">
              <c16:uniqueId val="{00000005-AC72-4B07-923D-DECD34589B56}"/>
            </c:ext>
          </c:extLst>
        </c:ser>
        <c:ser>
          <c:idx val="5"/>
          <c:order val="5"/>
          <c:tx>
            <c:strRef>
              <c:f>PivotSummary!$H$139</c:f>
              <c:strCache>
                <c:ptCount val="1"/>
                <c:pt idx="0">
                  <c:v>SAFETY PATROL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PivotSummary!$B$140:$B$142</c:f>
              <c:strCache>
                <c:ptCount val="2"/>
                <c:pt idx="0">
                  <c:v>HEAD OFFICE</c:v>
                </c:pt>
                <c:pt idx="1">
                  <c:v>OTIS</c:v>
                </c:pt>
              </c:strCache>
            </c:strRef>
          </c:cat>
          <c:val>
            <c:numRef>
              <c:f>PivotSummary!$H$140:$H$142</c:f>
              <c:numCache>
                <c:formatCode>General</c:formatCode>
                <c:ptCount val="2"/>
                <c:pt idx="0">
                  <c:v>0</c:v>
                </c:pt>
                <c:pt idx="1">
                  <c:v>3</c:v>
                </c:pt>
              </c:numCache>
            </c:numRef>
          </c:val>
          <c:extLst>
            <c:ext xmlns:c16="http://schemas.microsoft.com/office/drawing/2014/chart" uri="{C3380CC4-5D6E-409C-BE32-E72D297353CC}">
              <c16:uniqueId val="{00000006-AC72-4B07-923D-DECD34589B56}"/>
            </c:ext>
          </c:extLst>
        </c:ser>
        <c:dLbls>
          <c:showLegendKey val="0"/>
          <c:showVal val="0"/>
          <c:showCatName val="0"/>
          <c:showSerName val="0"/>
          <c:showPercent val="0"/>
          <c:showBubbleSize val="0"/>
        </c:dLbls>
        <c:gapWidth val="100"/>
        <c:overlap val="-24"/>
        <c:axId val="688053624"/>
        <c:axId val="688051656"/>
      </c:barChart>
      <c:catAx>
        <c:axId val="688053624"/>
        <c:scaling>
          <c:orientation val="minMax"/>
        </c:scaling>
        <c:delete val="0"/>
        <c:axPos val="b"/>
        <c:numFmt formatCode="General" sourceLinked="1"/>
        <c:majorTickMark val="none"/>
        <c:minorTickMark val="none"/>
        <c:tickLblPos val="nextTo"/>
        <c:spPr>
          <a:solidFill>
            <a:schemeClr val="bg1"/>
          </a:solidFill>
          <a:ln w="9525" cap="flat" cmpd="sng" algn="ctr">
            <a:solidFill>
              <a:schemeClr val="tx2">
                <a:lumMod val="15000"/>
                <a:lumOff val="85000"/>
              </a:schemeClr>
            </a:solidFill>
            <a:round/>
          </a:ln>
          <a:effectLst/>
        </c:spPr>
        <c:txPr>
          <a:bodyPr rot="-2700000" spcFirstLastPara="1" vertOverflow="ellipsis" wrap="square" anchor="ctr" anchorCtr="1"/>
          <a:lstStyle/>
          <a:p>
            <a:pPr>
              <a:defRPr sz="1000" b="1" i="0" u="none" strike="noStrike" kern="1200" baseline="0">
                <a:solidFill>
                  <a:schemeClr val="tx1"/>
                </a:solidFill>
                <a:latin typeface="+mn-lt"/>
                <a:ea typeface="+mn-ea"/>
                <a:cs typeface="+mn-cs"/>
              </a:defRPr>
            </a:pPr>
            <a:endParaRPr lang="en-US"/>
          </a:p>
        </c:txPr>
        <c:crossAx val="688051656"/>
        <c:crosses val="autoZero"/>
        <c:auto val="1"/>
        <c:lblAlgn val="ctr"/>
        <c:lblOffset val="100"/>
        <c:noMultiLvlLbl val="0"/>
      </c:catAx>
      <c:valAx>
        <c:axId val="6880516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688053624"/>
        <c:crosses val="autoZero"/>
        <c:crossBetween val="between"/>
      </c:valAx>
      <c:spPr>
        <a:noFill/>
        <a:ln>
          <a:noFill/>
        </a:ln>
        <a:effectLst/>
      </c:spPr>
    </c:plotArea>
    <c:legend>
      <c:legendPos val="r"/>
      <c:layout>
        <c:manualLayout>
          <c:xMode val="edge"/>
          <c:yMode val="edge"/>
          <c:x val="0.77417672490457345"/>
          <c:y val="2.6978543357846694E-2"/>
          <c:w val="0.21404623905454326"/>
          <c:h val="0.94028411400314704"/>
        </c:manualLayout>
      </c:layout>
      <c:overlay val="0"/>
      <c:spPr>
        <a:solidFill>
          <a:schemeClr val="bg1"/>
        </a:solid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[QHSE REPORTS.xlsx]PivotSummary!LAG INDICATORS</c:name>
    <c:fmtId val="3"/>
  </c:pivotSource>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solidFill>
                  <a:schemeClr val="tx1"/>
                </a:solidFill>
              </a:rPr>
              <a:t>LAGGING INDICATORS</a:t>
            </a:r>
          </a:p>
        </c:rich>
      </c:tx>
      <c:layout>
        <c:manualLayout>
          <c:xMode val="edge"/>
          <c:yMode val="edge"/>
          <c:x val="0.21943255734337552"/>
          <c:y val="1.2342687933239114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3"/>
      </c:pivotFmt>
      <c:pivotFmt>
        <c:idx val="24"/>
      </c:pivotFmt>
      <c:pivotFmt>
        <c:idx val="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
        <c:idx val="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pivotFmt>
    </c:pivotFmts>
    <c:plotArea>
      <c:layout>
        <c:manualLayout>
          <c:layoutTarget val="inner"/>
          <c:xMode val="edge"/>
          <c:yMode val="edge"/>
          <c:x val="0.1883315677713408"/>
          <c:y val="0.12853803494432903"/>
          <c:w val="0.40340858090170095"/>
          <c:h val="0.78413330275281445"/>
        </c:manualLayout>
      </c:layout>
      <c:barChart>
        <c:barDir val="bar"/>
        <c:grouping val="clustered"/>
        <c:varyColors val="0"/>
        <c:ser>
          <c:idx val="0"/>
          <c:order val="0"/>
          <c:tx>
            <c:strRef>
              <c:f>PivotSummary!$C$159</c:f>
              <c:strCache>
                <c:ptCount val="1"/>
                <c:pt idx="0">
                  <c:v>FATALITIES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cat>
            <c:strRef>
              <c:f>PivotSummary!$B$160:$B$162</c:f>
              <c:strCache>
                <c:ptCount val="2"/>
                <c:pt idx="0">
                  <c:v>HEAD OFFICE</c:v>
                </c:pt>
                <c:pt idx="1">
                  <c:v>OTIS</c:v>
                </c:pt>
              </c:strCache>
            </c:strRef>
          </c:cat>
          <c:val>
            <c:numRef>
              <c:f>PivotSummary!$C$160:$C$162</c:f>
              <c:numCache>
                <c:formatCode>General</c:formatCode>
                <c:ptCount val="2"/>
                <c:pt idx="0">
                  <c:v>0</c:v>
                </c:pt>
                <c:pt idx="1">
                  <c:v>0</c:v>
                </c:pt>
              </c:numCache>
            </c:numRef>
          </c:val>
          <c:extLst>
            <c:ext xmlns:c16="http://schemas.microsoft.com/office/drawing/2014/chart" uri="{C3380CC4-5D6E-409C-BE32-E72D297353CC}">
              <c16:uniqueId val="{00000000-C776-4DD6-8333-32FD58A420FE}"/>
            </c:ext>
          </c:extLst>
        </c:ser>
        <c:ser>
          <c:idx val="1"/>
          <c:order val="1"/>
          <c:tx>
            <c:strRef>
              <c:f>PivotSummary!$D$159</c:f>
              <c:strCache>
                <c:ptCount val="1"/>
                <c:pt idx="0">
                  <c:v>DISABILITIES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cat>
            <c:strRef>
              <c:f>PivotSummary!$B$160:$B$162</c:f>
              <c:strCache>
                <c:ptCount val="2"/>
                <c:pt idx="0">
                  <c:v>HEAD OFFICE</c:v>
                </c:pt>
                <c:pt idx="1">
                  <c:v>OTIS</c:v>
                </c:pt>
              </c:strCache>
            </c:strRef>
          </c:cat>
          <c:val>
            <c:numRef>
              <c:f>PivotSummary!$D$160:$D$162</c:f>
              <c:numCache>
                <c:formatCode>General</c:formatCode>
                <c:ptCount val="2"/>
                <c:pt idx="0">
                  <c:v>0</c:v>
                </c:pt>
                <c:pt idx="1">
                  <c:v>0</c:v>
                </c:pt>
              </c:numCache>
            </c:numRef>
          </c:val>
          <c:extLst>
            <c:ext xmlns:c16="http://schemas.microsoft.com/office/drawing/2014/chart" uri="{C3380CC4-5D6E-409C-BE32-E72D297353CC}">
              <c16:uniqueId val="{00000001-C776-4DD6-8333-32FD58A420FE}"/>
            </c:ext>
          </c:extLst>
        </c:ser>
        <c:ser>
          <c:idx val="2"/>
          <c:order val="2"/>
          <c:tx>
            <c:strRef>
              <c:f>PivotSummary!$E$159</c:f>
              <c:strCache>
                <c:ptCount val="1"/>
                <c:pt idx="0">
                  <c:v>LOST TIME INJURIES (LTI) </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invertIfNegative val="0"/>
          <c:cat>
            <c:strRef>
              <c:f>PivotSummary!$B$160:$B$162</c:f>
              <c:strCache>
                <c:ptCount val="2"/>
                <c:pt idx="0">
                  <c:v>HEAD OFFICE</c:v>
                </c:pt>
                <c:pt idx="1">
                  <c:v>OTIS</c:v>
                </c:pt>
              </c:strCache>
            </c:strRef>
          </c:cat>
          <c:val>
            <c:numRef>
              <c:f>PivotSummary!$E$160:$E$162</c:f>
              <c:numCache>
                <c:formatCode>General</c:formatCode>
                <c:ptCount val="2"/>
                <c:pt idx="0">
                  <c:v>0</c:v>
                </c:pt>
                <c:pt idx="1">
                  <c:v>0</c:v>
                </c:pt>
              </c:numCache>
            </c:numRef>
          </c:val>
          <c:extLst>
            <c:ext xmlns:c16="http://schemas.microsoft.com/office/drawing/2014/chart" uri="{C3380CC4-5D6E-409C-BE32-E72D297353CC}">
              <c16:uniqueId val="{00000000-60EB-4603-BA3D-443B3A4F971C}"/>
            </c:ext>
          </c:extLst>
        </c:ser>
        <c:ser>
          <c:idx val="3"/>
          <c:order val="3"/>
          <c:tx>
            <c:strRef>
              <c:f>PivotSummary!$F$159</c:f>
              <c:strCache>
                <c:ptCount val="1"/>
                <c:pt idx="0">
                  <c:v>FIRE INCIDENTS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c:spPr>
          <c:invertIfNegative val="0"/>
          <c:cat>
            <c:strRef>
              <c:f>PivotSummary!$B$160:$B$162</c:f>
              <c:strCache>
                <c:ptCount val="2"/>
                <c:pt idx="0">
                  <c:v>HEAD OFFICE</c:v>
                </c:pt>
                <c:pt idx="1">
                  <c:v>OTIS</c:v>
                </c:pt>
              </c:strCache>
            </c:strRef>
          </c:cat>
          <c:val>
            <c:numRef>
              <c:f>PivotSummary!$F$160:$F$162</c:f>
              <c:numCache>
                <c:formatCode>General</c:formatCode>
                <c:ptCount val="2"/>
                <c:pt idx="0">
                  <c:v>0</c:v>
                </c:pt>
                <c:pt idx="1">
                  <c:v>0</c:v>
                </c:pt>
              </c:numCache>
            </c:numRef>
          </c:val>
          <c:extLst>
            <c:ext xmlns:c16="http://schemas.microsoft.com/office/drawing/2014/chart" uri="{C3380CC4-5D6E-409C-BE32-E72D297353CC}">
              <c16:uniqueId val="{00000001-60EB-4603-BA3D-443B3A4F971C}"/>
            </c:ext>
          </c:extLst>
        </c:ser>
        <c:ser>
          <c:idx val="4"/>
          <c:order val="4"/>
          <c:tx>
            <c:strRef>
              <c:f>PivotSummary!$G$159</c:f>
              <c:strCache>
                <c:ptCount val="1"/>
                <c:pt idx="0">
                  <c:v>ROAD TRAFFIC INCIDENTS (RTI)</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c:spPr>
          <c:invertIfNegative val="0"/>
          <c:cat>
            <c:strRef>
              <c:f>PivotSummary!$B$160:$B$162</c:f>
              <c:strCache>
                <c:ptCount val="2"/>
                <c:pt idx="0">
                  <c:v>HEAD OFFICE</c:v>
                </c:pt>
                <c:pt idx="1">
                  <c:v>OTIS</c:v>
                </c:pt>
              </c:strCache>
            </c:strRef>
          </c:cat>
          <c:val>
            <c:numRef>
              <c:f>PivotSummary!$G$160:$G$162</c:f>
              <c:numCache>
                <c:formatCode>General</c:formatCode>
                <c:ptCount val="2"/>
                <c:pt idx="0">
                  <c:v>0</c:v>
                </c:pt>
                <c:pt idx="1">
                  <c:v>0</c:v>
                </c:pt>
              </c:numCache>
            </c:numRef>
          </c:val>
          <c:extLst>
            <c:ext xmlns:c16="http://schemas.microsoft.com/office/drawing/2014/chart" uri="{C3380CC4-5D6E-409C-BE32-E72D297353CC}">
              <c16:uniqueId val="{00000002-60EB-4603-BA3D-443B3A4F971C}"/>
            </c:ext>
          </c:extLst>
        </c:ser>
        <c:ser>
          <c:idx val="5"/>
          <c:order val="5"/>
          <c:tx>
            <c:strRef>
              <c:f>PivotSummary!$H$159</c:f>
              <c:strCache>
                <c:ptCount val="1"/>
                <c:pt idx="0">
                  <c:v>MEDICAL TREATMENT CASES (MTC)</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cat>
            <c:strRef>
              <c:f>PivotSummary!$B$160:$B$162</c:f>
              <c:strCache>
                <c:ptCount val="2"/>
                <c:pt idx="0">
                  <c:v>HEAD OFFICE</c:v>
                </c:pt>
                <c:pt idx="1">
                  <c:v>OTIS</c:v>
                </c:pt>
              </c:strCache>
            </c:strRef>
          </c:cat>
          <c:val>
            <c:numRef>
              <c:f>PivotSummary!$H$160:$H$162</c:f>
              <c:numCache>
                <c:formatCode>General</c:formatCode>
                <c:ptCount val="2"/>
                <c:pt idx="0">
                  <c:v>0</c:v>
                </c:pt>
                <c:pt idx="1">
                  <c:v>0</c:v>
                </c:pt>
              </c:numCache>
            </c:numRef>
          </c:val>
          <c:extLst>
            <c:ext xmlns:c16="http://schemas.microsoft.com/office/drawing/2014/chart" uri="{C3380CC4-5D6E-409C-BE32-E72D297353CC}">
              <c16:uniqueId val="{00000003-60EB-4603-BA3D-443B3A4F971C}"/>
            </c:ext>
          </c:extLst>
        </c:ser>
        <c:ser>
          <c:idx val="6"/>
          <c:order val="6"/>
          <c:tx>
            <c:strRef>
              <c:f>PivotSummary!$I$159</c:f>
              <c:strCache>
                <c:ptCount val="1"/>
                <c:pt idx="0">
                  <c:v>FIRST AID CASES</c:v>
                </c:pt>
              </c:strCache>
            </c:strRef>
          </c:tx>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c:spPr>
          <c:invertIfNegative val="0"/>
          <c:cat>
            <c:strRef>
              <c:f>PivotSummary!$B$160:$B$162</c:f>
              <c:strCache>
                <c:ptCount val="2"/>
                <c:pt idx="0">
                  <c:v>HEAD OFFICE</c:v>
                </c:pt>
                <c:pt idx="1">
                  <c:v>OTIS</c:v>
                </c:pt>
              </c:strCache>
            </c:strRef>
          </c:cat>
          <c:val>
            <c:numRef>
              <c:f>PivotSummary!$I$160:$I$162</c:f>
              <c:numCache>
                <c:formatCode>General</c:formatCode>
                <c:ptCount val="2"/>
                <c:pt idx="0">
                  <c:v>0</c:v>
                </c:pt>
                <c:pt idx="1">
                  <c:v>0</c:v>
                </c:pt>
              </c:numCache>
            </c:numRef>
          </c:val>
          <c:extLst>
            <c:ext xmlns:c16="http://schemas.microsoft.com/office/drawing/2014/chart" uri="{C3380CC4-5D6E-409C-BE32-E72D297353CC}">
              <c16:uniqueId val="{00000004-60EB-4603-BA3D-443B3A4F971C}"/>
            </c:ext>
          </c:extLst>
        </c:ser>
        <c:ser>
          <c:idx val="7"/>
          <c:order val="7"/>
          <c:tx>
            <c:strRef>
              <c:f>PivotSummary!$J$159</c:f>
              <c:strCache>
                <c:ptCount val="1"/>
                <c:pt idx="0">
                  <c:v>PROPERTY DAMAGE ACCIDENTS (PDA)</c:v>
                </c:pt>
              </c:strCache>
            </c:strRef>
          </c:tx>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c:spPr>
          <c:invertIfNegative val="0"/>
          <c:cat>
            <c:strRef>
              <c:f>PivotSummary!$B$160:$B$162</c:f>
              <c:strCache>
                <c:ptCount val="2"/>
                <c:pt idx="0">
                  <c:v>HEAD OFFICE</c:v>
                </c:pt>
                <c:pt idx="1">
                  <c:v>OTIS</c:v>
                </c:pt>
              </c:strCache>
            </c:strRef>
          </c:cat>
          <c:val>
            <c:numRef>
              <c:f>PivotSummary!$J$160:$J$162</c:f>
              <c:numCache>
                <c:formatCode>General</c:formatCode>
                <c:ptCount val="2"/>
                <c:pt idx="0">
                  <c:v>0</c:v>
                </c:pt>
                <c:pt idx="1">
                  <c:v>0</c:v>
                </c:pt>
              </c:numCache>
            </c:numRef>
          </c:val>
          <c:extLst>
            <c:ext xmlns:c16="http://schemas.microsoft.com/office/drawing/2014/chart" uri="{C3380CC4-5D6E-409C-BE32-E72D297353CC}">
              <c16:uniqueId val="{00000005-60EB-4603-BA3D-443B3A4F971C}"/>
            </c:ext>
          </c:extLst>
        </c:ser>
        <c:dLbls>
          <c:showLegendKey val="0"/>
          <c:showVal val="0"/>
          <c:showCatName val="0"/>
          <c:showSerName val="0"/>
          <c:showPercent val="0"/>
          <c:showBubbleSize val="0"/>
        </c:dLbls>
        <c:gapWidth val="100"/>
        <c:axId val="693346768"/>
        <c:axId val="693353328"/>
      </c:barChart>
      <c:catAx>
        <c:axId val="693346768"/>
        <c:scaling>
          <c:orientation val="minMax"/>
        </c:scaling>
        <c:delete val="0"/>
        <c:axPos val="l"/>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693353328"/>
        <c:crosses val="autoZero"/>
        <c:auto val="1"/>
        <c:lblAlgn val="ctr"/>
        <c:lblOffset val="100"/>
        <c:noMultiLvlLbl val="0"/>
      </c:catAx>
      <c:valAx>
        <c:axId val="69335332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693346768"/>
        <c:crosses val="autoZero"/>
        <c:crossBetween val="between"/>
      </c:valAx>
      <c:spPr>
        <a:noFill/>
        <a:ln>
          <a:solidFill>
            <a:schemeClr val="bg1"/>
          </a:solidFill>
        </a:ln>
        <a:effectLst/>
      </c:spPr>
    </c:plotArea>
    <c:legend>
      <c:legendPos val="r"/>
      <c:layout>
        <c:manualLayout>
          <c:xMode val="edge"/>
          <c:yMode val="edge"/>
          <c:x val="0.59386195906128392"/>
          <c:y val="1.2724947843058079E-2"/>
          <c:w val="0.39655189228166265"/>
          <c:h val="0.98367050272562084"/>
        </c:manualLayout>
      </c:layout>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22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2.emf"/><Relationship Id="rId2" Type="http://schemas.openxmlformats.org/officeDocument/2006/relationships/customXml" Target="../ink/ink1.xml"/><Relationship Id="rId1" Type="http://schemas.openxmlformats.org/officeDocument/2006/relationships/image" Target="../media/image1.jpeg"/><Relationship Id="rId5" Type="http://schemas.openxmlformats.org/officeDocument/2006/relationships/image" Target="../media/image4.emf"/><Relationship Id="rId4" Type="http://schemas.openxmlformats.org/officeDocument/2006/relationships/image" Target="../media/image3.emf"/></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_rels/drawing4.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chart" Target="../charts/chart13.xml"/><Relationship Id="rId7" Type="http://schemas.openxmlformats.org/officeDocument/2006/relationships/chart" Target="../charts/chart17.xml"/><Relationship Id="rId12" Type="http://schemas.openxmlformats.org/officeDocument/2006/relationships/chart" Target="../charts/chart22.xml"/><Relationship Id="rId2" Type="http://schemas.openxmlformats.org/officeDocument/2006/relationships/chart" Target="../charts/chart12.xml"/><Relationship Id="rId1" Type="http://schemas.openxmlformats.org/officeDocument/2006/relationships/chart" Target="../charts/chart11.xml"/><Relationship Id="rId6" Type="http://schemas.openxmlformats.org/officeDocument/2006/relationships/chart" Target="../charts/chart16.xml"/><Relationship Id="rId11" Type="http://schemas.openxmlformats.org/officeDocument/2006/relationships/chart" Target="../charts/chart21.xml"/><Relationship Id="rId5" Type="http://schemas.openxmlformats.org/officeDocument/2006/relationships/chart" Target="../charts/chart15.xml"/><Relationship Id="rId10" Type="http://schemas.openxmlformats.org/officeDocument/2006/relationships/chart" Target="../charts/chart20.xml"/><Relationship Id="rId4" Type="http://schemas.openxmlformats.org/officeDocument/2006/relationships/chart" Target="../charts/chart14.xml"/><Relationship Id="rId9"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editAs="oneCell">
    <xdr:from>
      <xdr:col>1</xdr:col>
      <xdr:colOff>247650</xdr:colOff>
      <xdr:row>2</xdr:row>
      <xdr:rowOff>28576</xdr:rowOff>
    </xdr:from>
    <xdr:to>
      <xdr:col>1</xdr:col>
      <xdr:colOff>1238250</xdr:colOff>
      <xdr:row>3</xdr:row>
      <xdr:rowOff>375143</xdr:rowOff>
    </xdr:to>
    <xdr:pic>
      <xdr:nvPicPr>
        <xdr:cNvPr id="2" name="Picture 1">
          <a:extLst>
            <a:ext uri="{FF2B5EF4-FFF2-40B4-BE49-F238E27FC236}">
              <a16:creationId xmlns:a16="http://schemas.microsoft.com/office/drawing/2014/main" id="{682E38D9-1046-44DD-BF21-6F961704EF4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81050" y="942976"/>
          <a:ext cx="990600" cy="803767"/>
        </a:xfrm>
        <a:prstGeom prst="rect">
          <a:avLst/>
        </a:prstGeom>
      </xdr:spPr>
    </xdr:pic>
    <xdr:clientData/>
  </xdr:twoCellAnchor>
  <xdr:twoCellAnchor>
    <xdr:from>
      <xdr:col>2</xdr:col>
      <xdr:colOff>1171575</xdr:colOff>
      <xdr:row>10</xdr:row>
      <xdr:rowOff>0</xdr:rowOff>
    </xdr:from>
    <xdr:to>
      <xdr:col>2</xdr:col>
      <xdr:colOff>2010410</xdr:colOff>
      <xdr:row>11</xdr:row>
      <xdr:rowOff>13335</xdr:rowOff>
    </xdr:to>
    <mc:AlternateContent xmlns:mc="http://schemas.openxmlformats.org/markup-compatibility/2006" xmlns:xdr14="http://schemas.microsoft.com/office/excel/2010/spreadsheetDrawing">
      <mc:Choice Requires="xdr14">
        <xdr:contentPart xmlns:r="http://schemas.openxmlformats.org/officeDocument/2006/relationships" r:id="rId2">
          <xdr14:nvContentPartPr>
            <xdr14:cNvPr id="3" name="Ink 2">
              <a:extLst>
                <a:ext uri="{FF2B5EF4-FFF2-40B4-BE49-F238E27FC236}">
                  <a16:creationId xmlns:a16="http://schemas.microsoft.com/office/drawing/2014/main" id="{F9ECB6C7-C12B-4CED-9FA4-D4D1664C630D}"/>
                </a:ext>
              </a:extLst>
            </xdr14:cNvPr>
            <xdr14:cNvContentPartPr/>
          </xdr14:nvContentPartPr>
          <xdr14:nvPr macro=""/>
          <xdr14:xfrm>
            <a:off x="3524250" y="3429000"/>
            <a:ext cx="838835" cy="356235"/>
          </xdr14:xfrm>
        </xdr:contentPart>
      </mc:Choice>
      <mc:Fallback xmlns="">
        <xdr:pic>
          <xdr:nvPicPr>
            <xdr:cNvPr id="3" name="Ink 2">
              <a:extLst>
                <a:ext uri="{FF2B5EF4-FFF2-40B4-BE49-F238E27FC236}">
                  <a16:creationId xmlns:a16="http://schemas.microsoft.com/office/drawing/2014/main" id="{35F2A968-DAC3-4A78-A05D-0CBFF7538234}"/>
                </a:ext>
              </a:extLst>
            </xdr:cNvPr>
            <xdr:cNvPicPr/>
          </xdr:nvPicPr>
          <xdr:blipFill>
            <a:blip xmlns:r="http://schemas.openxmlformats.org/officeDocument/2006/relationships" r:embed="rId3"/>
            <a:stretch>
              <a:fillRect/>
            </a:stretch>
          </xdr:blipFill>
          <xdr:spPr>
            <a:xfrm>
              <a:off x="3508769" y="3413527"/>
              <a:ext cx="869076" cy="386461"/>
            </a:xfrm>
            <a:prstGeom prst="rect">
              <a:avLst/>
            </a:prstGeom>
          </xdr:spPr>
        </xdr:pic>
      </mc:Fallback>
    </mc:AlternateContent>
    <xdr:clientData/>
  </xdr:twoCellAnchor>
  <xdr:twoCellAnchor editAs="oneCell">
    <xdr:from>
      <xdr:col>2</xdr:col>
      <xdr:colOff>1314451</xdr:colOff>
      <xdr:row>9</xdr:row>
      <xdr:rowOff>19050</xdr:rowOff>
    </xdr:from>
    <xdr:to>
      <xdr:col>2</xdr:col>
      <xdr:colOff>1790701</xdr:colOff>
      <xdr:row>9</xdr:row>
      <xdr:rowOff>295275</xdr:rowOff>
    </xdr:to>
    <xdr:pic>
      <xdr:nvPicPr>
        <xdr:cNvPr id="4" name="Picture 3">
          <a:extLst>
            <a:ext uri="{FF2B5EF4-FFF2-40B4-BE49-F238E27FC236}">
              <a16:creationId xmlns:a16="http://schemas.microsoft.com/office/drawing/2014/main" id="{785E6A95-D79D-4F63-8BC8-CAA2488327B2}"/>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3667126" y="3448050"/>
          <a:ext cx="476250" cy="276225"/>
        </a:xfrm>
        <a:prstGeom prst="rect">
          <a:avLst/>
        </a:prstGeom>
        <a:noFill/>
        <a:ln>
          <a:noFill/>
        </a:ln>
      </xdr:spPr>
    </xdr:pic>
    <xdr:clientData/>
  </xdr:twoCellAnchor>
  <xdr:twoCellAnchor editAs="oneCell">
    <xdr:from>
      <xdr:col>2</xdr:col>
      <xdr:colOff>1314452</xdr:colOff>
      <xdr:row>11</xdr:row>
      <xdr:rowOff>47627</xdr:rowOff>
    </xdr:from>
    <xdr:to>
      <xdr:col>2</xdr:col>
      <xdr:colOff>1641682</xdr:colOff>
      <xdr:row>12</xdr:row>
      <xdr:rowOff>19051</xdr:rowOff>
    </xdr:to>
    <xdr:pic>
      <xdr:nvPicPr>
        <xdr:cNvPr id="5" name="Picture 4">
          <a:extLst>
            <a:ext uri="{FF2B5EF4-FFF2-40B4-BE49-F238E27FC236}">
              <a16:creationId xmlns:a16="http://schemas.microsoft.com/office/drawing/2014/main" id="{BED6CBA0-8A85-4ADA-8D6B-A53AC81AD5CA}"/>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3667127" y="4238627"/>
          <a:ext cx="327230" cy="4286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27</xdr:col>
      <xdr:colOff>147411</xdr:colOff>
      <xdr:row>3</xdr:row>
      <xdr:rowOff>238124</xdr:rowOff>
    </xdr:from>
    <xdr:to>
      <xdr:col>32</xdr:col>
      <xdr:colOff>86905</xdr:colOff>
      <xdr:row>6</xdr:row>
      <xdr:rowOff>41637</xdr:rowOff>
    </xdr:to>
    <xdr:pic>
      <xdr:nvPicPr>
        <xdr:cNvPr id="2" name="Picture 1" descr="C:\Users\JBadmos\Desktop\1.gif">
          <a:extLst>
            <a:ext uri="{FF2B5EF4-FFF2-40B4-BE49-F238E27FC236}">
              <a16:creationId xmlns:a16="http://schemas.microsoft.com/office/drawing/2014/main" id="{BD8A9195-479D-4981-A81A-3B7056A22BA2}"/>
            </a:ext>
          </a:extLst>
        </xdr:cNvPr>
        <xdr:cNvPicPr/>
      </xdr:nvPicPr>
      <xdr:blipFill>
        <a:blip xmlns:r="http://schemas.openxmlformats.org/officeDocument/2006/relationships" r:embed="rId1"/>
        <a:srcRect/>
        <a:stretch>
          <a:fillRect/>
        </a:stretch>
      </xdr:blipFill>
      <xdr:spPr>
        <a:xfrm>
          <a:off x="14206311" y="828674"/>
          <a:ext cx="1987369" cy="727438"/>
        </a:xfrm>
        <a:prstGeom prst="rect">
          <a:avLst/>
        </a:prstGeom>
        <a:no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xdr:row>
      <xdr:rowOff>138905</xdr:rowOff>
    </xdr:from>
    <xdr:to>
      <xdr:col>34</xdr:col>
      <xdr:colOff>492060</xdr:colOff>
      <xdr:row>44</xdr:row>
      <xdr:rowOff>94457</xdr:rowOff>
    </xdr:to>
    <xdr:grpSp>
      <xdr:nvGrpSpPr>
        <xdr:cNvPr id="46" name="Group 45">
          <a:extLst>
            <a:ext uri="{FF2B5EF4-FFF2-40B4-BE49-F238E27FC236}">
              <a16:creationId xmlns:a16="http://schemas.microsoft.com/office/drawing/2014/main" id="{08CF2D56-4F57-4109-A816-4C6940E6CD44}"/>
            </a:ext>
          </a:extLst>
        </xdr:cNvPr>
        <xdr:cNvGrpSpPr/>
      </xdr:nvGrpSpPr>
      <xdr:grpSpPr>
        <a:xfrm>
          <a:off x="0" y="773905"/>
          <a:ext cx="18612239" cy="6305552"/>
          <a:chOff x="0" y="773905"/>
          <a:chExt cx="18612239" cy="6305552"/>
        </a:xfrm>
      </xdr:grpSpPr>
      <xdr:graphicFrame macro="">
        <xdr:nvGraphicFramePr>
          <xdr:cNvPr id="2" name="Chart 1">
            <a:extLst>
              <a:ext uri="{FF2B5EF4-FFF2-40B4-BE49-F238E27FC236}">
                <a16:creationId xmlns:a16="http://schemas.microsoft.com/office/drawing/2014/main" id="{EB6DB19E-72CA-411A-8275-6A9FFA49E354}"/>
              </a:ext>
            </a:extLst>
          </xdr:cNvPr>
          <xdr:cNvGraphicFramePr>
            <a:graphicFrameLocks/>
          </xdr:cNvGraphicFramePr>
        </xdr:nvGraphicFramePr>
        <xdr:xfrm>
          <a:off x="6091180" y="4097524"/>
          <a:ext cx="2897477" cy="2981933"/>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3" name="Chart 2">
            <a:extLst>
              <a:ext uri="{FF2B5EF4-FFF2-40B4-BE49-F238E27FC236}">
                <a16:creationId xmlns:a16="http://schemas.microsoft.com/office/drawing/2014/main" id="{C731FC02-6B39-442E-BBBC-F3D82253F93D}"/>
              </a:ext>
            </a:extLst>
          </xdr:cNvPr>
          <xdr:cNvGraphicFramePr>
            <a:graphicFrameLocks/>
          </xdr:cNvGraphicFramePr>
        </xdr:nvGraphicFramePr>
        <xdr:xfrm>
          <a:off x="11726902" y="4097524"/>
          <a:ext cx="3138462" cy="2981933"/>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5" name="Chart 4">
            <a:extLst>
              <a:ext uri="{FF2B5EF4-FFF2-40B4-BE49-F238E27FC236}">
                <a16:creationId xmlns:a16="http://schemas.microsoft.com/office/drawing/2014/main" id="{B4FF809D-05C9-4E6E-BF3C-3AA1D35B41F9}"/>
              </a:ext>
            </a:extLst>
          </xdr:cNvPr>
          <xdr:cNvGraphicFramePr>
            <a:graphicFrameLocks/>
          </xdr:cNvGraphicFramePr>
        </xdr:nvGraphicFramePr>
        <xdr:xfrm>
          <a:off x="14896072" y="4097524"/>
          <a:ext cx="3716167" cy="2981933"/>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12">
            <a:extLst>
              <a:ext uri="{FF2B5EF4-FFF2-40B4-BE49-F238E27FC236}">
                <a16:creationId xmlns:a16="http://schemas.microsoft.com/office/drawing/2014/main" id="{A73B702E-D270-4A42-B5A5-28EA35C17D27}"/>
              </a:ext>
            </a:extLst>
          </xdr:cNvPr>
          <xdr:cNvGraphicFramePr>
            <a:graphicFrameLocks/>
          </xdr:cNvGraphicFramePr>
        </xdr:nvGraphicFramePr>
        <xdr:xfrm>
          <a:off x="0" y="4097524"/>
          <a:ext cx="3096679" cy="2981933"/>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13">
            <a:extLst>
              <a:ext uri="{FF2B5EF4-FFF2-40B4-BE49-F238E27FC236}">
                <a16:creationId xmlns:a16="http://schemas.microsoft.com/office/drawing/2014/main" id="{12C6B31D-CC24-4479-8282-0B382DBF1597}"/>
              </a:ext>
            </a:extLst>
          </xdr:cNvPr>
          <xdr:cNvGraphicFramePr>
            <a:graphicFrameLocks/>
          </xdr:cNvGraphicFramePr>
        </xdr:nvGraphicFramePr>
        <xdr:xfrm>
          <a:off x="3144007" y="4097524"/>
          <a:ext cx="2897477" cy="2981933"/>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6FCB888B-275F-4EC4-B964-630A5C8EAB59}"/>
              </a:ext>
            </a:extLst>
          </xdr:cNvPr>
          <xdr:cNvGraphicFramePr>
            <a:graphicFrameLocks/>
          </xdr:cNvGraphicFramePr>
        </xdr:nvGraphicFramePr>
        <xdr:xfrm>
          <a:off x="9037667" y="4097524"/>
          <a:ext cx="2630229" cy="298193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4" name="Chart 3">
            <a:extLst>
              <a:ext uri="{FF2B5EF4-FFF2-40B4-BE49-F238E27FC236}">
                <a16:creationId xmlns:a16="http://schemas.microsoft.com/office/drawing/2014/main" id="{4B62F96C-8983-4900-B6E8-AF3AB52EBF97}"/>
              </a:ext>
            </a:extLst>
          </xdr:cNvPr>
          <xdr:cNvGraphicFramePr>
            <a:graphicFrameLocks/>
          </xdr:cNvGraphicFramePr>
        </xdr:nvGraphicFramePr>
        <xdr:xfrm>
          <a:off x="15114106" y="773905"/>
          <a:ext cx="3498133" cy="3257187"/>
        </xdr:xfrm>
        <a:graphic>
          <a:graphicData uri="http://schemas.openxmlformats.org/drawingml/2006/chart">
            <c:chart xmlns:c="http://schemas.openxmlformats.org/drawingml/2006/chart" xmlns:r="http://schemas.openxmlformats.org/officeDocument/2006/relationships" r:id="rId7"/>
          </a:graphicData>
        </a:graphic>
      </xdr:graphicFrame>
      <xdr:graphicFrame macro="">
        <xdr:nvGraphicFramePr>
          <xdr:cNvPr id="9" name="Chart 8">
            <a:extLst>
              <a:ext uri="{FF2B5EF4-FFF2-40B4-BE49-F238E27FC236}">
                <a16:creationId xmlns:a16="http://schemas.microsoft.com/office/drawing/2014/main" id="{C872B05E-BEA2-411B-92F7-813EC8956FAC}"/>
              </a:ext>
            </a:extLst>
          </xdr:cNvPr>
          <xdr:cNvGraphicFramePr>
            <a:graphicFrameLocks/>
          </xdr:cNvGraphicFramePr>
        </xdr:nvGraphicFramePr>
        <xdr:xfrm>
          <a:off x="1205369" y="773907"/>
          <a:ext cx="5387385" cy="3257187"/>
        </xdr:xfrm>
        <a:graphic>
          <a:graphicData uri="http://schemas.openxmlformats.org/drawingml/2006/chart">
            <c:chart xmlns:c="http://schemas.openxmlformats.org/drawingml/2006/chart" xmlns:r="http://schemas.openxmlformats.org/officeDocument/2006/relationships" r:id="rId8"/>
          </a:graphicData>
        </a:graphic>
      </xdr:graphicFrame>
      <xdr:graphicFrame macro="">
        <xdr:nvGraphicFramePr>
          <xdr:cNvPr id="11" name="Chart 10">
            <a:extLst>
              <a:ext uri="{FF2B5EF4-FFF2-40B4-BE49-F238E27FC236}">
                <a16:creationId xmlns:a16="http://schemas.microsoft.com/office/drawing/2014/main" id="{A780B36F-CDB6-41FF-B73B-208700AC94CC}"/>
              </a:ext>
            </a:extLst>
          </xdr:cNvPr>
          <xdr:cNvGraphicFramePr>
            <a:graphicFrameLocks/>
          </xdr:cNvGraphicFramePr>
        </xdr:nvGraphicFramePr>
        <xdr:xfrm>
          <a:off x="6633151" y="773905"/>
          <a:ext cx="5022243" cy="3257187"/>
        </xdr:xfrm>
        <a:graphic>
          <a:graphicData uri="http://schemas.openxmlformats.org/drawingml/2006/chart">
            <c:chart xmlns:c="http://schemas.openxmlformats.org/drawingml/2006/chart" xmlns:r="http://schemas.openxmlformats.org/officeDocument/2006/relationships" r:id="rId9"/>
          </a:graphicData>
        </a:graphic>
      </xdr:graphicFrame>
      <mc:AlternateContent xmlns:mc="http://schemas.openxmlformats.org/markup-compatibility/2006" xmlns:a14="http://schemas.microsoft.com/office/drawing/2010/main">
        <mc:Choice Requires="a14">
          <xdr:graphicFrame macro="">
            <xdr:nvGraphicFramePr>
              <xdr:cNvPr id="7" name="BusinessUnits">
                <a:extLst>
                  <a:ext uri="{FF2B5EF4-FFF2-40B4-BE49-F238E27FC236}">
                    <a16:creationId xmlns:a16="http://schemas.microsoft.com/office/drawing/2014/main" id="{3A94DE93-2758-40B0-B603-523BD57C0BA9}"/>
                  </a:ext>
                </a:extLst>
              </xdr:cNvPr>
              <xdr:cNvGraphicFramePr>
                <a:graphicFrameLocks noMove="1" noResize="1"/>
              </xdr:cNvGraphicFramePr>
            </xdr:nvGraphicFramePr>
            <xdr:xfrm>
              <a:off x="0" y="773907"/>
              <a:ext cx="1178987" cy="3257187"/>
            </xdr:xfrm>
            <a:graphic>
              <a:graphicData uri="http://schemas.microsoft.com/office/drawing/2010/slicer">
                <sle:slicer xmlns:sle="http://schemas.microsoft.com/office/drawing/2010/slicer" name="BusinessUnits"/>
              </a:graphicData>
            </a:graphic>
          </xdr:graphicFrame>
        </mc:Choice>
        <mc:Fallback xmlns="">
          <xdr:sp macro="" textlink="">
            <xdr:nvSpPr>
              <xdr:cNvPr id="0" name=""/>
              <xdr:cNvSpPr>
                <a:spLocks noTextEdit="1"/>
              </xdr:cNvSpPr>
            </xdr:nvSpPr>
            <xdr:spPr>
              <a:xfrm>
                <a:off x="0" y="773907"/>
                <a:ext cx="1178987" cy="32571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editAs="oneCell">
    <xdr:from>
      <xdr:col>0</xdr:col>
      <xdr:colOff>9525</xdr:colOff>
      <xdr:row>0</xdr:row>
      <xdr:rowOff>23813</xdr:rowOff>
    </xdr:from>
    <xdr:to>
      <xdr:col>4</xdr:col>
      <xdr:colOff>309562</xdr:colOff>
      <xdr:row>5</xdr:row>
      <xdr:rowOff>3174</xdr:rowOff>
    </xdr:to>
    <mc:AlternateContent xmlns:mc="http://schemas.openxmlformats.org/markup-compatibility/2006" xmlns:a14="http://schemas.microsoft.com/office/drawing/2010/main">
      <mc:Choice Requires="a14">
        <xdr:graphicFrame macro="">
          <xdr:nvGraphicFramePr>
            <xdr:cNvPr id="25" name="Dates">
              <a:extLst>
                <a:ext uri="{FF2B5EF4-FFF2-40B4-BE49-F238E27FC236}">
                  <a16:creationId xmlns:a16="http://schemas.microsoft.com/office/drawing/2014/main" id="{C3CAFB67-7904-4A57-8B5B-9B45CF31F033}"/>
                </a:ext>
              </a:extLst>
            </xdr:cNvPr>
            <xdr:cNvGraphicFramePr>
              <a:graphicFrameLocks noMove="1" noResize="1"/>
            </xdr:cNvGraphicFramePr>
          </xdr:nvGraphicFramePr>
          <xdr:xfrm>
            <a:off x="0" y="0"/>
            <a:ext cx="0" cy="0"/>
          </xdr:xfrm>
          <a:graphic>
            <a:graphicData uri="http://schemas.microsoft.com/office/drawing/2010/slicer">
              <sle:slicer xmlns:sle="http://schemas.microsoft.com/office/drawing/2010/slicer" name="Dates"/>
            </a:graphicData>
          </a:graphic>
        </xdr:graphicFrame>
      </mc:Choice>
      <mc:Fallback xmlns="">
        <xdr:sp macro="" textlink="">
          <xdr:nvSpPr>
            <xdr:cNvPr id="0" name=""/>
            <xdr:cNvSpPr>
              <a:spLocks noTextEdit="1"/>
            </xdr:cNvSpPr>
          </xdr:nvSpPr>
          <xdr:spPr>
            <a:xfrm>
              <a:off x="9525" y="23813"/>
              <a:ext cx="2431823" cy="7731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21</xdr:col>
      <xdr:colOff>511968</xdr:colOff>
      <xdr:row>4</xdr:row>
      <xdr:rowOff>142874</xdr:rowOff>
    </xdr:from>
    <xdr:to>
      <xdr:col>28</xdr:col>
      <xdr:colOff>154780</xdr:colOff>
      <xdr:row>25</xdr:row>
      <xdr:rowOff>62292</xdr:rowOff>
    </xdr:to>
    <xdr:graphicFrame macro="">
      <xdr:nvGraphicFramePr>
        <xdr:cNvPr id="16" name="Chart 15">
          <a:extLst>
            <a:ext uri="{FF2B5EF4-FFF2-40B4-BE49-F238E27FC236}">
              <a16:creationId xmlns:a16="http://schemas.microsoft.com/office/drawing/2014/main" id="{412298AA-9D7F-4636-8A09-84A14F620B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27</xdr:col>
      <xdr:colOff>214312</xdr:colOff>
      <xdr:row>0</xdr:row>
      <xdr:rowOff>23813</xdr:rowOff>
    </xdr:from>
    <xdr:to>
      <xdr:col>35</xdr:col>
      <xdr:colOff>0</xdr:colOff>
      <xdr:row>4</xdr:row>
      <xdr:rowOff>142875</xdr:rowOff>
    </xdr:to>
    <xdr:sp macro="" textlink="">
      <xdr:nvSpPr>
        <xdr:cNvPr id="20" name="Rectangle: Diagonal Corners Rounded 19">
          <a:extLst>
            <a:ext uri="{FF2B5EF4-FFF2-40B4-BE49-F238E27FC236}">
              <a16:creationId xmlns:a16="http://schemas.microsoft.com/office/drawing/2014/main" id="{53EC5F61-CDBD-4677-AC5C-2BF0AA239FFE}"/>
            </a:ext>
          </a:extLst>
        </xdr:cNvPr>
        <xdr:cNvSpPr/>
      </xdr:nvSpPr>
      <xdr:spPr>
        <a:xfrm>
          <a:off x="14680406" y="23813"/>
          <a:ext cx="4071938" cy="785812"/>
        </a:xfrm>
        <a:prstGeom prst="round2DiagRect">
          <a:avLst/>
        </a:prstGeom>
        <a:ln/>
        <a:scene3d>
          <a:camera prst="orthographicFront"/>
          <a:lightRig rig="threePt" dir="t"/>
        </a:scene3d>
        <a:sp3d>
          <a:bevelT w="165100" prst="coolSlant"/>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4000" b="1">
              <a:solidFill>
                <a:sysClr val="windowText" lastClr="000000"/>
              </a:solidFill>
            </a:rPr>
            <a:t>FY' 23 - 24</a:t>
          </a:r>
        </a:p>
      </xdr:txBody>
    </xdr:sp>
    <xdr:clientData/>
  </xdr:twoCellAnchor>
  <xdr:twoCellAnchor>
    <xdr:from>
      <xdr:col>4</xdr:col>
      <xdr:colOff>321469</xdr:colOff>
      <xdr:row>0</xdr:row>
      <xdr:rowOff>0</xdr:rowOff>
    </xdr:from>
    <xdr:to>
      <xdr:col>27</xdr:col>
      <xdr:colOff>214312</xdr:colOff>
      <xdr:row>4</xdr:row>
      <xdr:rowOff>119062</xdr:rowOff>
    </xdr:to>
    <xdr:sp macro="" textlink="">
      <xdr:nvSpPr>
        <xdr:cNvPr id="21" name="Rectangle: Diagonal Corners Rounded 20">
          <a:extLst>
            <a:ext uri="{FF2B5EF4-FFF2-40B4-BE49-F238E27FC236}">
              <a16:creationId xmlns:a16="http://schemas.microsoft.com/office/drawing/2014/main" id="{743928CE-DE45-40BF-83B9-3639C2EA1211}"/>
            </a:ext>
          </a:extLst>
        </xdr:cNvPr>
        <xdr:cNvSpPr/>
      </xdr:nvSpPr>
      <xdr:spPr>
        <a:xfrm>
          <a:off x="2453255" y="0"/>
          <a:ext cx="12150611" cy="754062"/>
        </a:xfrm>
        <a:prstGeom prst="round2DiagRect">
          <a:avLst/>
        </a:prstGeom>
        <a:scene3d>
          <a:camera prst="orthographicFront"/>
          <a:lightRig rig="threePt" dir="t"/>
        </a:scene3d>
        <a:sp3d>
          <a:bevelT prst="angle"/>
        </a:sp3d>
      </xdr:spPr>
      <xdr:style>
        <a:lnRef idx="1">
          <a:schemeClr val="accent6"/>
        </a:lnRef>
        <a:fillRef idx="2">
          <a:schemeClr val="accent6"/>
        </a:fillRef>
        <a:effectRef idx="1">
          <a:schemeClr val="accent6"/>
        </a:effectRef>
        <a:fontRef idx="minor">
          <a:schemeClr val="dk1"/>
        </a:fontRef>
      </xdr:style>
      <xdr:txBody>
        <a:bodyPr vertOverflow="clip" horzOverflow="clip" rtlCol="0" anchor="ctr"/>
        <a:lstStyle/>
        <a:p>
          <a:pPr algn="ctr"/>
          <a:r>
            <a:rPr lang="en-US" sz="4500" b="1"/>
            <a:t>QHSE PERFORMANCE DASHBOARD</a:t>
          </a:r>
        </a:p>
      </xdr:txBody>
    </xdr:sp>
    <xdr:clientData/>
  </xdr:twoCellAnchor>
  <xdr:oneCellAnchor>
    <xdr:from>
      <xdr:col>68</xdr:col>
      <xdr:colOff>95251</xdr:colOff>
      <xdr:row>17</xdr:row>
      <xdr:rowOff>23812</xdr:rowOff>
    </xdr:from>
    <xdr:ext cx="2357435" cy="2774157"/>
    <xdr:sp macro="" textlink="Data!BA157">
      <xdr:nvSpPr>
        <xdr:cNvPr id="37" name="Oval 36">
          <a:extLst>
            <a:ext uri="{FF2B5EF4-FFF2-40B4-BE49-F238E27FC236}">
              <a16:creationId xmlns:a16="http://schemas.microsoft.com/office/drawing/2014/main" id="{7478DCE3-6FB9-4D0B-8D76-55ABF7DA267D}"/>
            </a:ext>
          </a:extLst>
        </xdr:cNvPr>
        <xdr:cNvSpPr/>
      </xdr:nvSpPr>
      <xdr:spPr>
        <a:xfrm>
          <a:off x="41886189" y="2857500"/>
          <a:ext cx="2357435" cy="2774157"/>
        </a:xfrm>
        <a:prstGeom prst="ellipse">
          <a:avLst/>
        </a:prstGeom>
        <a:solidFill>
          <a:schemeClr val="accent6">
            <a:lumMod val="40000"/>
            <a:lumOff val="60000"/>
          </a:schemeClr>
        </a:solidFill>
        <a:ln cap="flat">
          <a:solidFill>
            <a:schemeClr val="accent6"/>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noAutofit/>
        </a:bodyPr>
        <a:lstStyle/>
        <a:p>
          <a:pPr algn="ctr"/>
          <a:r>
            <a:rPr lang="en-US" sz="1500" b="1" i="0" u="sng" strike="noStrike">
              <a:solidFill>
                <a:schemeClr val="tx1"/>
              </a:solidFill>
              <a:latin typeface="Cambria"/>
              <a:ea typeface="Cambria"/>
            </a:rPr>
            <a:t>BEST</a:t>
          </a:r>
          <a:r>
            <a:rPr lang="en-US" sz="1500" b="1" i="0" u="sng" strike="noStrike" baseline="0">
              <a:solidFill>
                <a:schemeClr val="tx1"/>
              </a:solidFill>
              <a:latin typeface="Cambria"/>
              <a:ea typeface="Cambria"/>
            </a:rPr>
            <a:t> LEADING INDICATOR</a:t>
          </a:r>
        </a:p>
        <a:p>
          <a:pPr algn="ctr"/>
          <a:r>
            <a:rPr lang="en-US" sz="3000" b="1" i="0" u="none" strike="noStrike" baseline="0">
              <a:solidFill>
                <a:srgbClr val="FFFF00"/>
              </a:solidFill>
              <a:latin typeface="+mn-lt"/>
              <a:ea typeface="+mn-ea"/>
            </a:rPr>
            <a:t>TOOL BOX TALK</a:t>
          </a:r>
        </a:p>
      </xdr:txBody>
    </xdr:sp>
    <xdr:clientData/>
  </xdr:oneCellAnchor>
  <xdr:twoCellAnchor>
    <xdr:from>
      <xdr:col>35</xdr:col>
      <xdr:colOff>16894</xdr:colOff>
      <xdr:row>2</xdr:row>
      <xdr:rowOff>96383</xdr:rowOff>
    </xdr:from>
    <xdr:to>
      <xdr:col>44</xdr:col>
      <xdr:colOff>502215</xdr:colOff>
      <xdr:row>43</xdr:row>
      <xdr:rowOff>136071</xdr:rowOff>
    </xdr:to>
    <xdr:grpSp>
      <xdr:nvGrpSpPr>
        <xdr:cNvPr id="44" name="Group 43">
          <a:extLst>
            <a:ext uri="{FF2B5EF4-FFF2-40B4-BE49-F238E27FC236}">
              <a16:creationId xmlns:a16="http://schemas.microsoft.com/office/drawing/2014/main" id="{C55D5EFC-2993-46CE-8ABF-1CD8DE2551DA}"/>
            </a:ext>
          </a:extLst>
        </xdr:cNvPr>
        <xdr:cNvGrpSpPr/>
      </xdr:nvGrpSpPr>
      <xdr:grpSpPr>
        <a:xfrm>
          <a:off x="18670019" y="413883"/>
          <a:ext cx="5281839" cy="6548438"/>
          <a:chOff x="18785680" y="488156"/>
          <a:chExt cx="5310188" cy="5000625"/>
        </a:xfrm>
      </xdr:grpSpPr>
      <xdr:sp macro="" textlink="Data!AH134">
        <xdr:nvSpPr>
          <xdr:cNvPr id="35" name="Oval 34">
            <a:extLst>
              <a:ext uri="{FF2B5EF4-FFF2-40B4-BE49-F238E27FC236}">
                <a16:creationId xmlns:a16="http://schemas.microsoft.com/office/drawing/2014/main" id="{0245CC53-F64A-46C2-9597-F2FF802F93A5}"/>
              </a:ext>
            </a:extLst>
          </xdr:cNvPr>
          <xdr:cNvSpPr/>
        </xdr:nvSpPr>
        <xdr:spPr>
          <a:xfrm>
            <a:off x="20038218" y="3714750"/>
            <a:ext cx="2702719" cy="1774031"/>
          </a:xfrm>
          <a:prstGeom prst="ellipse">
            <a:avLst/>
          </a:prstGeom>
          <a:solidFill>
            <a:schemeClr val="accent6">
              <a:lumMod val="40000"/>
              <a:lumOff val="60000"/>
            </a:schemeClr>
          </a:solidFill>
          <a:ln cap="flat">
            <a:solidFill>
              <a:schemeClr val="accent6"/>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noAutofit/>
          </a:bodyPr>
          <a:lstStyle/>
          <a:p>
            <a:pPr algn="ctr"/>
            <a:r>
              <a:rPr lang="en-US" sz="1100" b="1" i="0" u="sng" strike="noStrike">
                <a:solidFill>
                  <a:srgbClr val="000000"/>
                </a:solidFill>
                <a:latin typeface="Cambria"/>
                <a:ea typeface="Cambria"/>
              </a:rPr>
              <a:t>TOTAL TRAINING COST</a:t>
            </a:r>
          </a:p>
          <a:p>
            <a:pPr algn="ctr"/>
            <a:r>
              <a:rPr lang="en-US" sz="3000" b="1" i="0" u="none" strike="noStrike">
                <a:solidFill>
                  <a:srgbClr val="FFFF00"/>
                </a:solidFill>
                <a:latin typeface="Times New Roman" panose="02020603050405020304" pitchFamily="18" charset="0"/>
                <a:ea typeface="Cambria"/>
                <a:cs typeface="Times New Roman" panose="02020603050405020304" pitchFamily="18" charset="0"/>
              </a:rPr>
              <a:t>₦</a:t>
            </a:r>
            <a:fld id="{C2E94B8D-9AFE-4A1F-A05B-94A8DA5C2423}" type="TxLink">
              <a:rPr lang="en-US" sz="3000" b="1" i="0" u="none" strike="noStrike">
                <a:solidFill>
                  <a:srgbClr val="FFFF00"/>
                </a:solidFill>
                <a:latin typeface="Cambria"/>
                <a:ea typeface="Cambria"/>
              </a:rPr>
              <a:pPr algn="ctr"/>
              <a:t>385,200</a:t>
            </a:fld>
            <a:endParaRPr lang="en-US" sz="3000" b="1">
              <a:solidFill>
                <a:srgbClr val="FFFF00"/>
              </a:solidFill>
            </a:endParaRPr>
          </a:p>
        </xdr:txBody>
      </xdr:sp>
      <xdr:grpSp>
        <xdr:nvGrpSpPr>
          <xdr:cNvPr id="43" name="Group 42">
            <a:extLst>
              <a:ext uri="{FF2B5EF4-FFF2-40B4-BE49-F238E27FC236}">
                <a16:creationId xmlns:a16="http://schemas.microsoft.com/office/drawing/2014/main" id="{5D184A88-AADB-47B9-B297-8618B1C03597}"/>
              </a:ext>
            </a:extLst>
          </xdr:cNvPr>
          <xdr:cNvGrpSpPr/>
        </xdr:nvGrpSpPr>
        <xdr:grpSpPr>
          <a:xfrm>
            <a:off x="18785680" y="488156"/>
            <a:ext cx="5310188" cy="3333750"/>
            <a:chOff x="18785680" y="488156"/>
            <a:chExt cx="5310188" cy="3333750"/>
          </a:xfrm>
        </xdr:grpSpPr>
        <xdr:sp macro="" textlink="Data!AD134">
          <xdr:nvSpPr>
            <xdr:cNvPr id="22" name="Oval 21">
              <a:extLst>
                <a:ext uri="{FF2B5EF4-FFF2-40B4-BE49-F238E27FC236}">
                  <a16:creationId xmlns:a16="http://schemas.microsoft.com/office/drawing/2014/main" id="{4F5497C5-E71C-477A-99EC-51FA9D66F189}"/>
                </a:ext>
              </a:extLst>
            </xdr:cNvPr>
            <xdr:cNvSpPr/>
          </xdr:nvSpPr>
          <xdr:spPr>
            <a:xfrm>
              <a:off x="22371430" y="1965450"/>
              <a:ext cx="1724438" cy="1856456"/>
            </a:xfrm>
            <a:prstGeom prst="ellipse">
              <a:avLst/>
            </a:prstGeom>
            <a:solidFill>
              <a:schemeClr val="accent6">
                <a:lumMod val="40000"/>
                <a:lumOff val="60000"/>
              </a:schemeClr>
            </a:solidFill>
            <a:ln cap="flat">
              <a:solidFill>
                <a:schemeClr val="accent6"/>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noAutofit/>
            </a:bodyPr>
            <a:lstStyle/>
            <a:p>
              <a:pPr algn="ctr"/>
              <a:r>
                <a:rPr lang="en-US" sz="1100" b="1" i="0" u="sng" strike="noStrike">
                  <a:solidFill>
                    <a:srgbClr val="000000"/>
                  </a:solidFill>
                  <a:latin typeface="Cambria"/>
                  <a:ea typeface="Cambria"/>
                </a:rPr>
                <a:t>TOTAL SAFETY TRAININGS</a:t>
              </a:r>
            </a:p>
            <a:p>
              <a:pPr algn="ctr"/>
              <a:fld id="{3BA1DDC3-011D-4CCF-BA5D-7D674CB2776A}" type="TxLink">
                <a:rPr lang="en-US" sz="3000" b="1" i="0" u="none" strike="noStrike">
                  <a:solidFill>
                    <a:srgbClr val="FFFF00"/>
                  </a:solidFill>
                  <a:latin typeface="Cambria"/>
                  <a:ea typeface="Cambria"/>
                </a:rPr>
                <a:pPr algn="ctr"/>
                <a:t>49</a:t>
              </a:fld>
              <a:endParaRPr lang="en-US" sz="3000" b="1">
                <a:solidFill>
                  <a:srgbClr val="FFFF00"/>
                </a:solidFill>
              </a:endParaRPr>
            </a:p>
          </xdr:txBody>
        </xdr:sp>
        <xdr:sp macro="" textlink="Data!R134">
          <xdr:nvSpPr>
            <xdr:cNvPr id="34" name="Oval 33">
              <a:extLst>
                <a:ext uri="{FF2B5EF4-FFF2-40B4-BE49-F238E27FC236}">
                  <a16:creationId xmlns:a16="http://schemas.microsoft.com/office/drawing/2014/main" id="{1EAFD94F-16A9-4962-8394-B487B4C9FC3A}"/>
                </a:ext>
              </a:extLst>
            </xdr:cNvPr>
            <xdr:cNvSpPr/>
          </xdr:nvSpPr>
          <xdr:spPr>
            <a:xfrm>
              <a:off x="18785680" y="1966910"/>
              <a:ext cx="1693070" cy="1747840"/>
            </a:xfrm>
            <a:prstGeom prst="ellipse">
              <a:avLst/>
            </a:prstGeom>
            <a:solidFill>
              <a:schemeClr val="accent6">
                <a:lumMod val="40000"/>
                <a:lumOff val="60000"/>
              </a:schemeClr>
            </a:solidFill>
            <a:ln cap="flat">
              <a:solidFill>
                <a:schemeClr val="accent6"/>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noAutofit/>
            </a:bodyPr>
            <a:lstStyle/>
            <a:p>
              <a:pPr algn="ctr"/>
              <a:r>
                <a:rPr lang="en-US" sz="1100" b="1" i="0" u="sng" strike="noStrike">
                  <a:solidFill>
                    <a:srgbClr val="000000"/>
                  </a:solidFill>
                  <a:latin typeface="Cambria"/>
                  <a:ea typeface="Cambria"/>
                </a:rPr>
                <a:t>TOTAL DAYS WITH ACCIDENTS</a:t>
              </a:r>
            </a:p>
            <a:p>
              <a:pPr algn="ctr"/>
              <a:fld id="{15CF1F65-219D-4FF8-A2B7-F038DC76B7B7}" type="TxLink">
                <a:rPr lang="en-US" sz="3000" b="1" i="0" u="none" strike="noStrike">
                  <a:solidFill>
                    <a:srgbClr val="FFFF00"/>
                  </a:solidFill>
                  <a:latin typeface="Cambria"/>
                  <a:ea typeface="Cambria"/>
                </a:rPr>
                <a:pPr algn="ctr"/>
                <a:t>5</a:t>
              </a:fld>
              <a:endParaRPr lang="en-US" sz="3000" b="1">
                <a:solidFill>
                  <a:srgbClr val="FFFF00"/>
                </a:solidFill>
              </a:endParaRPr>
            </a:p>
          </xdr:txBody>
        </xdr:sp>
        <xdr:sp macro="" textlink="Data!B134">
          <xdr:nvSpPr>
            <xdr:cNvPr id="36" name="Oval 35">
              <a:extLst>
                <a:ext uri="{FF2B5EF4-FFF2-40B4-BE49-F238E27FC236}">
                  <a16:creationId xmlns:a16="http://schemas.microsoft.com/office/drawing/2014/main" id="{9BFB210A-63E6-444A-8C27-06CE1080CCF4}"/>
                </a:ext>
              </a:extLst>
            </xdr:cNvPr>
            <xdr:cNvSpPr/>
          </xdr:nvSpPr>
          <xdr:spPr>
            <a:xfrm>
              <a:off x="20490656" y="1955004"/>
              <a:ext cx="1881187" cy="1747837"/>
            </a:xfrm>
            <a:prstGeom prst="ellipse">
              <a:avLst/>
            </a:prstGeom>
            <a:solidFill>
              <a:schemeClr val="accent6">
                <a:lumMod val="40000"/>
                <a:lumOff val="60000"/>
              </a:schemeClr>
            </a:solidFill>
            <a:ln cap="flat">
              <a:solidFill>
                <a:schemeClr val="accent6"/>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noAutofit/>
            </a:bodyPr>
            <a:lstStyle/>
            <a:p>
              <a:pPr algn="ctr"/>
              <a:r>
                <a:rPr lang="en-US" sz="1100" b="1" i="0" u="sng" strike="noStrike">
                  <a:solidFill>
                    <a:schemeClr val="tx1"/>
                  </a:solidFill>
                  <a:latin typeface="Cambria"/>
                  <a:ea typeface="Cambria"/>
                </a:rPr>
                <a:t>TOTAL</a:t>
              </a:r>
              <a:r>
                <a:rPr lang="en-US" sz="1100" b="1" i="0" u="sng" strike="noStrike" baseline="0">
                  <a:solidFill>
                    <a:schemeClr val="tx1"/>
                  </a:solidFill>
                  <a:latin typeface="Cambria"/>
                  <a:ea typeface="Cambria"/>
                </a:rPr>
                <a:t> BUSINESS UNITS</a:t>
              </a:r>
              <a:endParaRPr lang="en-US" sz="1100" b="1" i="0" u="sng" strike="noStrike">
                <a:solidFill>
                  <a:schemeClr val="tx1"/>
                </a:solidFill>
                <a:latin typeface="Cambria"/>
                <a:ea typeface="Cambria"/>
              </a:endParaRPr>
            </a:p>
            <a:p>
              <a:pPr algn="ctr"/>
              <a:fld id="{2C46A777-C495-4BAE-BBE2-636DA7727B8D}" type="TxLink">
                <a:rPr lang="en-US" sz="3000" b="1" i="0" u="none" strike="noStrike">
                  <a:solidFill>
                    <a:srgbClr val="FFFF00"/>
                  </a:solidFill>
                  <a:latin typeface="Cambria"/>
                  <a:ea typeface="Cambria"/>
                </a:rPr>
                <a:pPr algn="ctr"/>
                <a:t>11</a:t>
              </a:fld>
              <a:endParaRPr lang="en-US" sz="3000" b="1">
                <a:solidFill>
                  <a:srgbClr val="FFFF00"/>
                </a:solidFill>
              </a:endParaRPr>
            </a:p>
          </xdr:txBody>
        </xdr:sp>
        <xdr:sp macro="" textlink="Data!AP134">
          <xdr:nvSpPr>
            <xdr:cNvPr id="38" name="Oval 37">
              <a:extLst>
                <a:ext uri="{FF2B5EF4-FFF2-40B4-BE49-F238E27FC236}">
                  <a16:creationId xmlns:a16="http://schemas.microsoft.com/office/drawing/2014/main" id="{502EFEE4-3554-45A5-9205-814ACD7B95B9}"/>
                </a:ext>
              </a:extLst>
            </xdr:cNvPr>
            <xdr:cNvSpPr/>
          </xdr:nvSpPr>
          <xdr:spPr>
            <a:xfrm>
              <a:off x="19907251" y="488156"/>
              <a:ext cx="2833688" cy="1488281"/>
            </a:xfrm>
            <a:prstGeom prst="ellipse">
              <a:avLst/>
            </a:prstGeom>
            <a:solidFill>
              <a:schemeClr val="accent6">
                <a:lumMod val="40000"/>
                <a:lumOff val="60000"/>
              </a:schemeClr>
            </a:solidFill>
            <a:ln cap="flat">
              <a:solidFill>
                <a:schemeClr val="accent6"/>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noAutofit/>
            </a:bodyPr>
            <a:lstStyle/>
            <a:p>
              <a:pPr algn="ctr"/>
              <a:r>
                <a:rPr lang="en-US" sz="1200" b="1" i="0" u="sng" strike="noStrike">
                  <a:solidFill>
                    <a:srgbClr val="000000"/>
                  </a:solidFill>
                  <a:latin typeface="Cambria"/>
                  <a:ea typeface="Cambria"/>
                </a:rPr>
                <a:t>AVERAGE CSR SCORE</a:t>
              </a:r>
            </a:p>
            <a:p>
              <a:pPr algn="ctr"/>
              <a:fld id="{CBDA21FB-CD4A-4A10-ABA1-55E4D3B99EA8}" type="TxLink">
                <a:rPr lang="en-US" sz="3000" b="1" i="0" u="none" strike="noStrike">
                  <a:solidFill>
                    <a:srgbClr val="FFFF00"/>
                  </a:solidFill>
                  <a:latin typeface="Cambria"/>
                  <a:ea typeface="Cambria"/>
                </a:rPr>
                <a:pPr algn="ctr"/>
                <a:t>1450%</a:t>
              </a:fld>
              <a:endParaRPr lang="en-US" sz="3000" b="1">
                <a:solidFill>
                  <a:srgbClr val="FFFF00"/>
                </a:solidFill>
              </a:endParaRPr>
            </a:p>
          </xdr:txBody>
        </xdr:sp>
      </xdr:grpSp>
    </xdr:grpSp>
    <xdr:clientData/>
  </xdr:twoCellAnchor>
  <xdr:oneCellAnchor>
    <xdr:from>
      <xdr:col>66</xdr:col>
      <xdr:colOff>50005</xdr:colOff>
      <xdr:row>0</xdr:row>
      <xdr:rowOff>0</xdr:rowOff>
    </xdr:from>
    <xdr:ext cx="2331245" cy="2871787"/>
    <xdr:sp macro="" textlink="Data!BA157">
      <xdr:nvSpPr>
        <xdr:cNvPr id="39" name="Oval 38">
          <a:extLst>
            <a:ext uri="{FF2B5EF4-FFF2-40B4-BE49-F238E27FC236}">
              <a16:creationId xmlns:a16="http://schemas.microsoft.com/office/drawing/2014/main" id="{5700AD83-881D-4143-8FAF-C5784E8495A8}"/>
            </a:ext>
          </a:extLst>
        </xdr:cNvPr>
        <xdr:cNvSpPr/>
      </xdr:nvSpPr>
      <xdr:spPr>
        <a:xfrm>
          <a:off x="40769380" y="0"/>
          <a:ext cx="2331245" cy="2871787"/>
        </a:xfrm>
        <a:prstGeom prst="ellipse">
          <a:avLst/>
        </a:prstGeom>
        <a:solidFill>
          <a:schemeClr val="accent6">
            <a:lumMod val="40000"/>
            <a:lumOff val="60000"/>
          </a:schemeClr>
        </a:solidFill>
        <a:ln cap="flat">
          <a:solidFill>
            <a:schemeClr val="accent6"/>
          </a:solidFill>
        </a:ln>
      </xdr:spPr>
      <xdr:style>
        <a:lnRef idx="1">
          <a:schemeClr val="accent6"/>
        </a:lnRef>
        <a:fillRef idx="2">
          <a:schemeClr val="accent6"/>
        </a:fillRef>
        <a:effectRef idx="1">
          <a:schemeClr val="accent6"/>
        </a:effectRef>
        <a:fontRef idx="minor">
          <a:schemeClr val="dk1"/>
        </a:fontRef>
      </xdr:style>
      <xdr:txBody>
        <a:bodyPr vertOverflow="clip" horzOverflow="clip" wrap="square" rtlCol="0" anchor="ctr">
          <a:noAutofit/>
        </a:bodyPr>
        <a:lstStyle/>
        <a:p>
          <a:pPr algn="ctr"/>
          <a:r>
            <a:rPr lang="en-US" sz="1100" b="1" i="0" u="sng" strike="noStrike" baseline="0">
              <a:solidFill>
                <a:schemeClr val="tx1"/>
              </a:solidFill>
              <a:latin typeface="Cambria"/>
              <a:ea typeface="Cambria"/>
            </a:rPr>
            <a:t>MOST FREQUENT LAGGING INDICATOR</a:t>
          </a:r>
        </a:p>
        <a:p>
          <a:pPr algn="ctr"/>
          <a:r>
            <a:rPr lang="en-US" sz="3000" b="1" i="0" u="none" strike="noStrike" baseline="0">
              <a:solidFill>
                <a:srgbClr val="FFFF00"/>
              </a:solidFill>
              <a:latin typeface="+mn-lt"/>
              <a:ea typeface="+mn-ea"/>
            </a:rPr>
            <a:t>LOST TIME INJURY</a:t>
          </a:r>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4</xdr:col>
      <xdr:colOff>609600</xdr:colOff>
      <xdr:row>1</xdr:row>
      <xdr:rowOff>0</xdr:rowOff>
    </xdr:from>
    <xdr:to>
      <xdr:col>7</xdr:col>
      <xdr:colOff>238125</xdr:colOff>
      <xdr:row>17</xdr:row>
      <xdr:rowOff>133350</xdr:rowOff>
    </xdr:to>
    <xdr:graphicFrame macro="">
      <xdr:nvGraphicFramePr>
        <xdr:cNvPr id="2" name="Chart 1">
          <a:extLst>
            <a:ext uri="{FF2B5EF4-FFF2-40B4-BE49-F238E27FC236}">
              <a16:creationId xmlns:a16="http://schemas.microsoft.com/office/drawing/2014/main" id="{C9F13702-D360-4140-952C-3FFEE47F812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366712</xdr:colOff>
      <xdr:row>20</xdr:row>
      <xdr:rowOff>171450</xdr:rowOff>
    </xdr:from>
    <xdr:to>
      <xdr:col>7</xdr:col>
      <xdr:colOff>252412</xdr:colOff>
      <xdr:row>36</xdr:row>
      <xdr:rowOff>142875</xdr:rowOff>
    </xdr:to>
    <xdr:graphicFrame macro="">
      <xdr:nvGraphicFramePr>
        <xdr:cNvPr id="3" name="Chart 2">
          <a:extLst>
            <a:ext uri="{FF2B5EF4-FFF2-40B4-BE49-F238E27FC236}">
              <a16:creationId xmlns:a16="http://schemas.microsoft.com/office/drawing/2014/main" id="{B10F671F-091D-408E-94C1-B9A958A40A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371474</xdr:colOff>
      <xdr:row>42</xdr:row>
      <xdr:rowOff>38100</xdr:rowOff>
    </xdr:from>
    <xdr:to>
      <xdr:col>7</xdr:col>
      <xdr:colOff>276225</xdr:colOff>
      <xdr:row>57</xdr:row>
      <xdr:rowOff>28575</xdr:rowOff>
    </xdr:to>
    <xdr:graphicFrame macro="">
      <xdr:nvGraphicFramePr>
        <xdr:cNvPr id="4" name="Chart 3">
          <a:extLst>
            <a:ext uri="{FF2B5EF4-FFF2-40B4-BE49-F238E27FC236}">
              <a16:creationId xmlns:a16="http://schemas.microsoft.com/office/drawing/2014/main" id="{42984196-4E04-4957-8CE2-24776E372B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352425</xdr:colOff>
      <xdr:row>61</xdr:row>
      <xdr:rowOff>9525</xdr:rowOff>
    </xdr:from>
    <xdr:to>
      <xdr:col>7</xdr:col>
      <xdr:colOff>238125</xdr:colOff>
      <xdr:row>76</xdr:row>
      <xdr:rowOff>0</xdr:rowOff>
    </xdr:to>
    <xdr:graphicFrame macro="">
      <xdr:nvGraphicFramePr>
        <xdr:cNvPr id="5" name="Chart 4">
          <a:extLst>
            <a:ext uri="{FF2B5EF4-FFF2-40B4-BE49-F238E27FC236}">
              <a16:creationId xmlns:a16="http://schemas.microsoft.com/office/drawing/2014/main" id="{0AF6A71A-5EA3-45F8-BB38-B9AC510E8B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4762</xdr:colOff>
      <xdr:row>96</xdr:row>
      <xdr:rowOff>0</xdr:rowOff>
    </xdr:from>
    <xdr:to>
      <xdr:col>6</xdr:col>
      <xdr:colOff>790575</xdr:colOff>
      <xdr:row>112</xdr:row>
      <xdr:rowOff>133350</xdr:rowOff>
    </xdr:to>
    <xdr:graphicFrame macro="">
      <xdr:nvGraphicFramePr>
        <xdr:cNvPr id="7" name="Chart 6">
          <a:extLst>
            <a:ext uri="{FF2B5EF4-FFF2-40B4-BE49-F238E27FC236}">
              <a16:creationId xmlns:a16="http://schemas.microsoft.com/office/drawing/2014/main" id="{8F3B9154-4287-44A1-93F4-8DEC745767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xdr:col>
      <xdr:colOff>4762</xdr:colOff>
      <xdr:row>115</xdr:row>
      <xdr:rowOff>47625</xdr:rowOff>
    </xdr:from>
    <xdr:to>
      <xdr:col>6</xdr:col>
      <xdr:colOff>733425</xdr:colOff>
      <xdr:row>131</xdr:row>
      <xdr:rowOff>152400</xdr:rowOff>
    </xdr:to>
    <xdr:graphicFrame macro="">
      <xdr:nvGraphicFramePr>
        <xdr:cNvPr id="8" name="Chart 7">
          <a:extLst>
            <a:ext uri="{FF2B5EF4-FFF2-40B4-BE49-F238E27FC236}">
              <a16:creationId xmlns:a16="http://schemas.microsoft.com/office/drawing/2014/main" id="{8A249F3C-6097-4EE8-B578-25196F4FB1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500061</xdr:colOff>
      <xdr:row>135</xdr:row>
      <xdr:rowOff>76200</xdr:rowOff>
    </xdr:from>
    <xdr:to>
      <xdr:col>10</xdr:col>
      <xdr:colOff>1971674</xdr:colOff>
      <xdr:row>152</xdr:row>
      <xdr:rowOff>66675</xdr:rowOff>
    </xdr:to>
    <xdr:graphicFrame macro="">
      <xdr:nvGraphicFramePr>
        <xdr:cNvPr id="9" name="Chart 8">
          <a:extLst>
            <a:ext uri="{FF2B5EF4-FFF2-40B4-BE49-F238E27FC236}">
              <a16:creationId xmlns:a16="http://schemas.microsoft.com/office/drawing/2014/main" id="{EB5BB623-45BA-4228-B2F5-66C22BDAAE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1138237</xdr:colOff>
      <xdr:row>155</xdr:row>
      <xdr:rowOff>76200</xdr:rowOff>
    </xdr:from>
    <xdr:to>
      <xdr:col>17</xdr:col>
      <xdr:colOff>452437</xdr:colOff>
      <xdr:row>172</xdr:row>
      <xdr:rowOff>66675</xdr:rowOff>
    </xdr:to>
    <xdr:graphicFrame macro="">
      <xdr:nvGraphicFramePr>
        <xdr:cNvPr id="10" name="Chart 9">
          <a:extLst>
            <a:ext uri="{FF2B5EF4-FFF2-40B4-BE49-F238E27FC236}">
              <a16:creationId xmlns:a16="http://schemas.microsoft.com/office/drawing/2014/main" id="{DC90C8CD-4127-4627-8373-B668CBC122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xdr:col>
      <xdr:colOff>0</xdr:colOff>
      <xdr:row>175</xdr:row>
      <xdr:rowOff>152400</xdr:rowOff>
    </xdr:from>
    <xdr:to>
      <xdr:col>7</xdr:col>
      <xdr:colOff>238125</xdr:colOff>
      <xdr:row>192</xdr:row>
      <xdr:rowOff>142875</xdr:rowOff>
    </xdr:to>
    <xdr:graphicFrame macro="">
      <xdr:nvGraphicFramePr>
        <xdr:cNvPr id="11" name="Chart 10">
          <a:extLst>
            <a:ext uri="{FF2B5EF4-FFF2-40B4-BE49-F238E27FC236}">
              <a16:creationId xmlns:a16="http://schemas.microsoft.com/office/drawing/2014/main" id="{225F7336-5007-4568-BB73-F270F86E25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4</xdr:col>
      <xdr:colOff>352425</xdr:colOff>
      <xdr:row>79</xdr:row>
      <xdr:rowOff>28575</xdr:rowOff>
    </xdr:from>
    <xdr:to>
      <xdr:col>6</xdr:col>
      <xdr:colOff>1781175</xdr:colOff>
      <xdr:row>93</xdr:row>
      <xdr:rowOff>19050</xdr:rowOff>
    </xdr:to>
    <xdr:graphicFrame macro="">
      <xdr:nvGraphicFramePr>
        <xdr:cNvPr id="12" name="Chart 11">
          <a:extLst>
            <a:ext uri="{FF2B5EF4-FFF2-40B4-BE49-F238E27FC236}">
              <a16:creationId xmlns:a16="http://schemas.microsoft.com/office/drawing/2014/main" id="{E748AD65-5528-4524-A130-4EBC34FFEE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7</xdr:col>
      <xdr:colOff>481012</xdr:colOff>
      <xdr:row>175</xdr:row>
      <xdr:rowOff>23812</xdr:rowOff>
    </xdr:from>
    <xdr:to>
      <xdr:col>9</xdr:col>
      <xdr:colOff>1109662</xdr:colOff>
      <xdr:row>191</xdr:row>
      <xdr:rowOff>157162</xdr:rowOff>
    </xdr:to>
    <xdr:graphicFrame macro="">
      <xdr:nvGraphicFramePr>
        <xdr:cNvPr id="6" name="Chart 5">
          <a:extLst>
            <a:ext uri="{FF2B5EF4-FFF2-40B4-BE49-F238E27FC236}">
              <a16:creationId xmlns:a16="http://schemas.microsoft.com/office/drawing/2014/main" id="{CB47931B-0C94-4C67-83F4-8C88553CD4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xdr:col>
      <xdr:colOff>485775</xdr:colOff>
      <xdr:row>197</xdr:row>
      <xdr:rowOff>9525</xdr:rowOff>
    </xdr:from>
    <xdr:to>
      <xdr:col>8</xdr:col>
      <xdr:colOff>876300</xdr:colOff>
      <xdr:row>212</xdr:row>
      <xdr:rowOff>142875</xdr:rowOff>
    </xdr:to>
    <xdr:graphicFrame macro="">
      <xdr:nvGraphicFramePr>
        <xdr:cNvPr id="13" name="Chart 12">
          <a:extLst>
            <a:ext uri="{FF2B5EF4-FFF2-40B4-BE49-F238E27FC236}">
              <a16:creationId xmlns:a16="http://schemas.microsoft.com/office/drawing/2014/main" id="{59993A0E-32B6-493D-9F7A-79B89A67C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ink/ink1.xml><?xml version="1.0" encoding="utf-8"?>
<inkml:ink xmlns:inkml="http://www.w3.org/2003/InkML">
  <inkml:definitions>
    <inkml:context xml:id="ctx0">
      <inkml:inkSource xml:id="inkSrc0">
        <inkml:traceFormat>
          <inkml:channel name="X" type="integer" min="-2.14748E9" max="2.14748E9" units="cm"/>
          <inkml:channel name="Y" type="integer" min="-2.14748E9" max="2.14748E9" units="cm"/>
          <inkml:channel name="F" type="integer" max="32767" units="dev"/>
        </inkml:traceFormat>
        <inkml:channelProperties>
          <inkml:channelProperty channel="X" name="resolution" value="1000" units="1/cm"/>
          <inkml:channelProperty channel="Y" name="resolution" value="1000" units="1/cm"/>
          <inkml:channelProperty channel="F" name="resolution" value="0" units="1/dev"/>
        </inkml:channelProperties>
      </inkml:inkSource>
      <inkml:timestamp xml:id="ts0" timeString="2023-07-26T16:18:35.778"/>
    </inkml:context>
    <inkml:brush xml:id="br0">
      <inkml:brushProperty name="width" value="0.08547" units="cm"/>
      <inkml:brushProperty name="height" value="0.08547" units="cm"/>
    </inkml:brush>
  </inkml:definitions>
  <inkml:trace contextRef="#ctx0" brushRef="#br0">154 744 6057,'-6'-2'2792,"0"-1"-1722,4 2-547,-6-5 89,3 1-46,0 4-108,1-5-225,4 6 1,0-2 242,0-1-498,0 2 0,0-10 269,0 3-338,0-3 1,0-2 103,0 1 0,1-1-112,2-3 1,-1-2-23,4-6 1,-3-1-17,3-3 1,0 0 12,3-3 0,0-1 39,0-4 1,0 0-160,0-1 1,0 0 40,0-2 0,1 4 78,-1-4 0,3 9 1,0-2-58,-1 6 251,-1 2 0,-1 5-127,0 3 1,3 3 23,0 1 0,0 4 9,-3 4 0,1 3-16,-1 1 0,0 5 76,0 4 1,-3 3 0,-1 4-23,-1 4 1,2 12 260,-3 3-284,0 4 0,-3 3 130,0 2 0,-4 8-16,-2 4 0,-2 2 0,-2 2 46,-2 1-134,-2-2 1,-9 0 0,0 0 91,0-2-202,1-10 0,4-5 95,0-6 1,0-8-122,3-4 1,2-9 70,4-7 1,3-6-234,0 3-146,4-4 273,-2-7 0,4 0-147,0-5 0,1-1 145,2 0 1,-1-1-80,4-4 0,0 2 75,3-4 0,0 0 74,0-2 0,3 1 0,0 2-53,0 0 0,-1 2 162,1-4 0,-2 6 84,2-3-71,2 4 1,-1 6 36,2-3 1,2 8-66,-1-3 0,1 4 0,1 2 197,0 4 0,0 4-129,0 7 151,-4-3 1,2 13-106,-3-2 1,-1 3 56,-3 1 0,-3 4-91,0 4 0,-4-1-35,1-4 0,-3 0 59,-3-4 0,-2-2-25,-4-1 0,-1-1 137,-2-8 0,0 5-93,-3-4 0,1-1 0,-2-3 163,1 0-212,-4-5 1,0 4 200,-2-7 1,-3-1-89,0-3 0,-2 0 158,-1 0 1,0-1 74,-1-2 1,1 0-18,0-6 0,4 2-99,2-1 1,2-2-55,4 1 1,-1 0-230,4 2-80,0-4 0,6 8-1012,0-5 455,4 6 0,-1-5-557,6 3-543,-2 3 1,7-5 1708,-2 6 0,2 6 0,1 0 0</inkml:trace>
  <inkml:trace contextRef="#ctx0" brushRef="#br0" timeOffset="1">363 1115 6799,'4'-12'-930,"-2"2"2200,4 2 0,0-2-521,3 7 1,0-6-361,0 6 0,3-3-124,0 2 0,5 3-176,1-3 1,1-2-58,2 3 1,-1-5-110,1 4 0,-2-3-285,2 3 0,-1 2 250,-2-7 1,-4 6-173,-2-5 0,-2 2-180,-1-3 297,-4-2 94,-1 6 0,-5-6 95,-2 2 1,-2-1-11,-4 3 0,-4-1 156,-2 1 0,1 2-51,-1-2 0,-1 4-53,-2-1 0,1-1 218,2 1 0,-2 0-54,2 4 1,2 0 43,1 0 1,2 0-36,0 0 1,1 1-6,0 3 1,1 6-127,2 7 1,2 3 33,4 1 1,0 1-231,0 2 0,1 1 74,2-1 0,2 0-206,4-1 0,3 1 111,0 0 0,5-5-195,-2-4 0,-1 4 95,1-3 1,0-4-8,3-5 0,-3-4 82,0 1 0,-3-3-111,0-1 0,1-1 7,-1-3 1,0-3 63,-3-5 0,0 0 2,0 0 1,-3-4 26,0 0 0,-1 0 57,1 4 1,1-2-76,-4-1 1,3 2 189,-3-3 0,2 4 39,-2 4 232,-2-3 198,7 5-221,-7-1-49,3 2 0,-4 10-47,0 4 0,0 2-131,0 5 1,0-3 62,0 3 1,3 2-169,0-3 1,0 1 0,-3-5-80,0 1 1,3 0-12,0 1 0,1-1-110,-1 0 155,-2-5 1,4-1 29,-2-1 0,1-5-24,2 0 49,2 0 0,-6-12 0,3 2-185,-1-5 196,3-3 1,-5 6 0,3-1 1,-1-2-12,3 2 1,-5-6 70,4 3 0,-4 3 0,2-3-113,0 3 176,-3 1 0,7 0-78,-5-1 1,3 5 67,-3 0 1,1 5 0,-2-2 157,1-1 96,4 5-169,-2-4 1,0 7 0,-1 0 261,0 2-307,-3 5 0,6-2-31,-4 5 0,0 5 0,-2-2 131,2 0-163,-2 4 0,3-6 1,-4 4-82,0 1 1,0-5 151,0 2-198,4-2 1,-3-1 0,2 1-51,-2-1 23,-1-4 73,0 2 1,-1-5-8,-2 3-18,2-3 52,-3-5 1,4-1-280,0-3 0,0-4 37,0-7 1,0 1 143,0-3 74,4 3 0,-2 2-28,4 1 1,-3-5-34,3 1 1,-1-2 60,1 5 0,2-1 1,-2-2 296,3 0 0,-3 3-72,0 2 1,0 4 154,3-2-161,0-3 1,0 10 122,0-2 0,0 3-44,0 3 0,-1 0-191,-2 5 0,1 1-114,-4 8 0,0-3 94,-3 7 0,3-2-135,0 5 0,0 0-127,-3-1 1,0 0-318,0-1 1,-1-1-221,-2-5 98,2-6 348,-3 1 0,4-11 55,0 0 0,4-6-281,2-6 360,-2-5 0,4 0 24,-1-4 0,1-1 0,1 1-18,0-1 1,0 3 109,0-2 0,0 2 33,1-5 1,-1 3-122,0 1 188,0 5 1,0-1 0,-1 4 401,-2 0 11,2 0-214,-2 5 270,3 2 0,-4 6-212,-2 3 0,-2 3 0,-1 5 327,0 0 1,0 1-3,0 2-482,0 4 1,0 0 26,0 3 1,0-4-105,0 2 1,0 2 0,0-6-31,0 3 9,0-4 1,0 3 0,0-3-304,0 2 1,0-5 176,0-4-72,4-6 0,1 3 1,4-5 19,0 0 1,4-5 99,2-3 1,-1-4 0,1-5 0,0 3-6,4-6 54,-1 0 1,-1 1-1,-1-1-1,-1 4 1,-1-5-3,1 6 1,1-7-31,-3 7 0,2-2-12,-3 0 26,0 4 0,-3-8 1,0 4 3,0-1 1,-3 2 100,0-4 1,-4 4-38,1 0 1,-3 0 8,-3-1-58,-6 1 0,-6 1 0,-6-1 36,-3 1 1,-7 2 3,-2 1-94,-6 6 1,-7 0 0,-6 6-123,-4 0 1,-5 6 48,-6 1 0,-2 11-267,-3 6 1,7 0 135,5 3 1,11-2-839,7 0 1064,8-1 0,2 0 0,5 0 0</inkml:trace>
  <inkml:trace contextRef="#ctx0" brushRef="#br0" timeOffset="2">1433 960 7775,'-9'-12'82,"3"0"40,0 0 1,3 0 1234,-3 0 79,4 0 232,-2 5-1059,4 2-168,0 5 32,0 5-150,4 2 1,0 6-193,2 3 0,5-2 0,-2 6-1,1 2-223,0 0 1,-1 0-1,1 0-359,2-1 0,-1-2-108,1 5 0,1-2 271,-1-1 1,1-5-234,-1-4 362,-2 1 1,7-2-1,-2-2-31,3-6 0,0-2 38,0-1 1,0-4 32,0-5 0,0-4-132,0-2 188,-4-5 1,3-3-1,-4-1-43,1 0 0,-3 1 21,1-1 0,-2-6 79,-1 3 1,-4-6-186,-2 2 224,-2-4 1,-1-2 0,-1 1-22,-2 0 1,-3-3-63,-6 0 1,2-3 166,-2 7 1,2 8 26,1 4 152,0 6 1,-3 4 0,-1 7 25,2 0 1,0 5-52,-1 9 1,2 0-17,-2 8 1,2 2 339,1 3-450,0 6 0,3 3 1,0 7 159,-1-1 0,2 4-113,-1 0 1,4 4-82,-1 1 1,2-3-129,1 2 0,4 4-206,2 0 1,3 0-449,3-8 0,2-3 596,4-6 1,1-5 249,2-3 1,-1-5-278,5-11 0,-4-1 27,3-6 0,-1-6-16,1-1 1,2-5-33,-5-4 1,3-3-52,-3-5 0,3 0 92,-3-1 1,1-2-96,-4-1 0,1-1 90,2 1 1,-5 3-97,2-4 0,-3 0 19,1 1 0,-3-6-9,-4-2 0,0-1-106,0-3 0,-4-1 41,-2-4 0,-2-3 38,-1-4 1,-1 4 144,-2 1 0,-3 5 158,-6 10 1,-2 3-88,-4 5 0,2 8 148,1 4 0,0 1-68,-3 7 1,-1-1 167,-2 5 0,2 2 50,-3 2 1,3 2 16,1 6 1,-1 6 125,-2 1 0,2 5-21,-2 4 0,1 6 88,2 7 0,0 8 61,0-1-451,4 9 0,2-8 1,6 3-159,3 1 0,3-1 66,3 3 1,6-9-529,6-2 1,2-7 95,1-5 1,1-3-141,2-6 0,0-4 248,3-2 1,-4-8-92,1-6 0,1-2 11,-1-1 1,1 0-36,-4 0 1,0-4 167,0-5 1,0-2 43,0-2 0,-3 3 119,1 2 1,-5-2-48,1 1 1,-2 3 33,-1-2 1,0 6-64,0-3 1,-3 4-141,0 1 189,0-5 1,0 4 67,0-3 379,-4 2-298,6 2 1,-7 2 493,2 2 0,-1-2-151,1 6 1,-2-4 466,2 4-668,3 0 1,-2 3 194,2 1-297,2 0 1,-3 1-281,4-1 0,-3-3-7,0-1 1,-1-4-812,1 3-610,2-4 1613,-7 2 0,7-5 0,-3 0 0</inkml:trace>
  <inkml:trace contextRef="#ctx0" brushRef="#br0" timeOffset="3">326 553 7925,'-21'-14'190,"0"-2"1,1 6 0,5-1 1895,3 4-1307,6-2 197,2 8-781,4-4 1,4 5 0,3 0-122,4 0 1,4-4-262,6-1 129,2 2 1,5 3 0,2 0-150,0 0 0,4 0 32,-1 0 0,4 0-319,2 0 1,-1 1 177,5 3-66,-5-3 0,1 5 0,-4-5-114,-2 3 0,-9-3 173,-3 4 0,-6-1-110,-6 0 46,-4 1 510,-1-5 1,-6 3 0,-3 1 61,-4-1 0,-5 5 249,2 0 0,-4 3-141,1 1 0,-2-5 555,-1 1-627,3 0 0,-2 4 1,3 0 136,0 0 1,1 0-273,4 0 1,1-1-44,2 1 0,-1-4-254,4 0 170,0 1 1,5-1-1,3 1-137,4-1 0,7-1 17,2 1 0,4-4-167,6 4 1,0-4-356,2 4 483,2-5 1,5 3 0,0-3-163,2 1 0,-1-2 156,5-5 1,-2-5 23,1-3 1,-1-6-98,-4-3 259,3-3 1,-2-2-1,0 2-77,-4-1 1,-3 2 163,-3 1 1,-2-1 117,-2 2 0,-2-3-1,-4-1-137,1 5 1,-5-3-1,-1 2 123,0-3 0,-6 4 12,2-1 1,-3-2-150,0-2 0,-2 1 12,-4-1-23,0-5 0,0 3 0,-1-6-29,-2 3 0,-2-3 16,-4 4 1,-3 2 7,0 6 1,-4 3 580,0 5-357,-1 4 1,-2 3 0,-1 5 237,-1 0 1,-3 11-99,3 5 0,-5 6 96,2 2 0,1 4 76,-1 5-172,4 6 1,-6 5 0,6 5 120,3 2 0,4 0-247,6 0 0,3 3-230,4 3 5,4 6 1,9-7-362,5 0 1,6-3-1,0-4-39,-1-2 0,6-10-421,-2-4 0,-1-11 451,-1-14-1,-1-2-179,3-6 308,-4 0 0,-1-8-3,-3-4 1,-1-1 0,-1-6-518,-2-2 599,2 3 1,-7-4-1,2 4-211,-2 1 254,-1 2 1,0-4-1,-1 5 55,-1-2 1,-2 0 11,-2 4 0,-2 0 185,2 0 1,1 5 229,-1-3-241,0 8 0,-2-4 435,2 6 0,-1 1-82,4 4 0,-3 2 122,3 5 0,-1 1 73,1 4-673,6 1 1,-9 2 0,7-1 245,1 2 1,-1-2 86,5 1 1,-2 0-433,2 0 1,-3-2 49,3-2-200,0-3 0,3 0 0,0-6-579,0-2 0,0 0-81,-3-5 1,1-2-205,-4-2 78,0-2 729,-3-12 1,-4 5-1,-3-3-255,-4 3 0,-4 1 535,-6 0 0,-6-6 0,-5-1 0</inkml:trace>
  <inkml:trace contextRef="#ctx0" brushRef="#br0" timeOffset="4">1124 408 7889,'-18'-17'827,"7"4"0,3 0-240,8 5 1,2 5 0,4-1 160,7 2 1,7 2-54,4 0 0,7 0-235,2 0 0,4 2 174,2 2-393,2-2 1,8 7 0,0-4 79,1 2 0,-2-3-497,0 3 0,-2-4-89,-4 1 1,-2-3-684,-3-1 760,-5-5 0,-2 2 0,-6-3-687,-3 1 0,-6 0 236,-2 5 0,-6 0-241,-1 0 0,-3 0 880,3 0 0,-4 11 0,2 2 0</inkml:trace>
</inkm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ujeeb SUNMOLA" refreshedDate="45286.444252430556" createdVersion="6" refreshedVersion="6" minRefreshableVersion="3" recordCount="132" xr:uid="{A6F12E47-1468-44D6-B197-397F3E32A8C7}">
  <cacheSource type="worksheet">
    <worksheetSource name="Table3"/>
  </cacheSource>
  <cacheFields count="44">
    <cacheField name="Dates" numFmtId="17">
      <sharedItems containsSemiMixedTypes="0" containsNonDate="0" containsDate="1" containsString="0" minDate="2023-04-01T00:00:00" maxDate="2024-03-02T00:00:00" count="12">
        <d v="2023-04-01T00:00:00"/>
        <d v="2023-05-01T00:00:00"/>
        <d v="2023-06-01T00:00:00"/>
        <d v="2023-07-01T00:00:00"/>
        <d v="2023-08-01T00:00:00"/>
        <d v="2023-09-01T00:00:00"/>
        <d v="2023-10-01T00:00:00"/>
        <d v="2023-11-01T00:00:00"/>
        <d v="2023-12-01T00:00:00"/>
        <d v="2024-01-01T00:00:00"/>
        <d v="2024-02-01T00:00:00"/>
        <d v="2024-03-01T00:00:00"/>
      </sharedItems>
      <fieldGroup par="43" base="0">
        <rangePr groupBy="months" startDate="2023-04-01T00:00:00" endDate="2024-03-02T00:00:00"/>
        <groupItems count="14">
          <s v="&lt;4/1/2023"/>
          <s v="Jan"/>
          <s v="Feb"/>
          <s v="Mar"/>
          <s v="Apr"/>
          <s v="May"/>
          <s v="Jun"/>
          <s v="Jul"/>
          <s v="Aug"/>
          <s v="Sep"/>
          <s v="Oct"/>
          <s v="Nov"/>
          <s v="Dec"/>
          <s v="&gt;3/2/2024"/>
        </groupItems>
      </fieldGroup>
    </cacheField>
    <cacheField name="BusinessUnits" numFmtId="0">
      <sharedItems count="11">
        <s v="EQUIPMENT &amp; SUZUKI"/>
        <s v="OTIS"/>
        <s v="YAMAHA"/>
        <s v="AUTOFAST"/>
        <s v="WINPART"/>
        <s v="SUZUKI, VI"/>
        <s v="TOYOTA"/>
        <s v="ABUJA"/>
        <s v="PORT HARCOURT"/>
        <s v="MASSILIA"/>
        <s v="HEAD OFFICE"/>
      </sharedItems>
    </cacheField>
    <cacheField name="ToolboxTalk" numFmtId="0">
      <sharedItems containsString="0" containsBlank="1" containsNumber="1" containsInteger="1" minValue="0" maxValue="4"/>
    </cacheField>
    <cacheField name="NearMiss" numFmtId="0">
      <sharedItems containsString="0" containsBlank="1" containsNumber="1" containsInteger="1" minValue="0" maxValue="1"/>
    </cacheField>
    <cacheField name="QHSEAudit" numFmtId="0">
      <sharedItems containsString="0" containsBlank="1" containsNumber="1" containsInteger="1" minValue="0" maxValue="1"/>
    </cacheField>
    <cacheField name="QHSEMeeting" numFmtId="0">
      <sharedItems containsString="0" containsBlank="1" containsNumber="1" containsInteger="1" minValue="0" maxValue="1"/>
    </cacheField>
    <cacheField name="EmergencyDrill" numFmtId="0">
      <sharedItems containsString="0" containsBlank="1" containsNumber="1" containsInteger="1" minValue="0" maxValue="1"/>
    </cacheField>
    <cacheField name="SafetyPatrol" numFmtId="0">
      <sharedItems containsString="0" containsBlank="1" containsNumber="1" containsInteger="1" minValue="0" maxValue="1"/>
    </cacheField>
    <cacheField name="Fatality " numFmtId="0">
      <sharedItems containsString="0" containsBlank="1" containsNumber="1" containsInteger="1" minValue="0" maxValue="0"/>
    </cacheField>
    <cacheField name="Disability" numFmtId="0">
      <sharedItems containsString="0" containsBlank="1" containsNumber="1" containsInteger="1" minValue="0" maxValue="0"/>
    </cacheField>
    <cacheField name="LostTimeInjury  (LTI) " numFmtId="0">
      <sharedItems containsString="0" containsBlank="1" containsNumber="1" containsInteger="1" minValue="0" maxValue="5"/>
    </cacheField>
    <cacheField name="FireIncident " numFmtId="0">
      <sharedItems containsString="0" containsBlank="1" containsNumber="1" containsInteger="1" minValue="0" maxValue="0"/>
    </cacheField>
    <cacheField name="RoadTrafficIncident (RTI)" numFmtId="0">
      <sharedItems containsString="0" containsBlank="1" containsNumber="1" containsInteger="1" minValue="0" maxValue="1"/>
    </cacheField>
    <cacheField name="MedicalTreatmentCase (MTC) " numFmtId="0">
      <sharedItems containsString="0" containsBlank="1" containsNumber="1" containsInteger="1" minValue="0" maxValue="1"/>
    </cacheField>
    <cacheField name="FirstAidCase FAC) " numFmtId="0">
      <sharedItems containsString="0" containsBlank="1" containsNumber="1" containsInteger="1" minValue="0" maxValue="1"/>
    </cacheField>
    <cacheField name="PropertyDamageAccident (PDA)" numFmtId="0">
      <sharedItems containsString="0" containsBlank="1" containsNumber="1" containsInteger="1" minValue="0" maxValue="1"/>
    </cacheField>
    <cacheField name="DaysWithoutAccident" numFmtId="0">
      <sharedItems containsString="0" containsBlank="1" containsNumber="1" containsInteger="1" minValue="29" maxValue="31"/>
    </cacheField>
    <cacheField name="DaysWithAccident" numFmtId="0">
      <sharedItems containsString="0" containsBlank="1" containsNumber="1" containsInteger="1" minValue="0" maxValue="1"/>
    </cacheField>
    <cacheField name="5sSCORES" numFmtId="165">
      <sharedItems containsString="0" containsBlank="1" containsNumber="1" minValue="0" maxValue="0.95779999999999998"/>
    </cacheField>
    <cacheField name="CondemnedTyres" numFmtId="0">
      <sharedItems containsString="0" containsBlank="1" containsNumber="1" containsInteger="1" minValue="0" maxValue="91"/>
    </cacheField>
    <cacheField name="CondemnedBatteries" numFmtId="0">
      <sharedItems containsString="0" containsBlank="1" containsNumber="1" containsInteger="1" minValue="0" maxValue="171"/>
    </cacheField>
    <cacheField name="WasteOil (DRUM)" numFmtId="0">
      <sharedItems containsString="0" containsBlank="1" containsNumber="1" minValue="0" maxValue="14"/>
    </cacheField>
    <cacheField name="DieselConsumption_Generator (Lt)" numFmtId="167">
      <sharedItems containsString="0" containsBlank="1" containsNumber="1" minValue="0" maxValue="2237.87"/>
    </cacheField>
    <cacheField name="ElectricityUsage (KWh)" numFmtId="167">
      <sharedItems containsString="0" containsBlank="1" containsNumber="1" minValue="0" maxValue="21115"/>
    </cacheField>
    <cacheField name="GHGEmission_Generator (KgCO2e)" numFmtId="166">
      <sharedItems containsSemiMixedTypes="0" containsString="0" containsNumber="1" minValue="0" maxValue="234976.34999999998"/>
    </cacheField>
    <cacheField name="GHGEmission_Electricity (KgCO2e)" numFmtId="166">
      <sharedItems containsString="0" containsBlank="1" containsNumber="1" minValue="0" maxValue="126690"/>
    </cacheField>
    <cacheField name="TotalEmission (KgCO2e)" numFmtId="167">
      <sharedItems containsString="0" containsBlank="1" containsNumber="1" minValue="0" maxValue="287340"/>
    </cacheField>
    <cacheField name="Spill" numFmtId="0">
      <sharedItems containsString="0" containsBlank="1" containsNumber="1" containsInteger="1" minValue="0" maxValue="0"/>
    </cacheField>
    <cacheField name="GeeneratorHourRun" numFmtId="1">
      <sharedItems containsString="0" containsBlank="1" containsNumber="1" minValue="0" maxValue="450"/>
    </cacheField>
    <cacheField name="No_SafetyTrainings" numFmtId="0">
      <sharedItems containsString="0" containsBlank="1" containsNumber="1" containsInteger="1" minValue="0" maxValue="2"/>
    </cacheField>
    <cacheField name="No_TargetedTrainees" numFmtId="0">
      <sharedItems containsString="0" containsBlank="1" containsNumber="1" containsInteger="1" minValue="0" maxValue="105"/>
    </cacheField>
    <cacheField name="No_ActualTrainees" numFmtId="0">
      <sharedItems containsString="0" containsBlank="1" containsNumber="1" containsInteger="1" minValue="0" maxValue="105"/>
    </cacheField>
    <cacheField name="TrainingHours" numFmtId="0">
      <sharedItems containsString="0" containsBlank="1" containsNumber="1" minValue="0" maxValue="72"/>
    </cacheField>
    <cacheField name="TrainingCost" numFmtId="3">
      <sharedItems containsString="0" containsBlank="1" containsNumber="1" minValue="0" maxValue="275000"/>
    </cacheField>
    <cacheField name="Customer'sRequirements" numFmtId="0">
      <sharedItems containsBlank="1" containsMixedTypes="1" containsNumber="1" minValue="0.6" maxValue="1"/>
    </cacheField>
    <cacheField name="MarketingInteractions" numFmtId="9">
      <sharedItems containsBlank="1" containsMixedTypes="1" containsNumber="1" minValue="0.7" maxValue="1"/>
    </cacheField>
    <cacheField name="EmployeeCompetencies" numFmtId="9">
      <sharedItems containsBlank="1" containsMixedTypes="1" containsNumber="1" minValue="0.7" maxValue="1"/>
    </cacheField>
    <cacheField name="QuoteResponseTime" numFmtId="9">
      <sharedItems containsBlank="1" containsMixedTypes="1" containsNumber="1" minValue="0.6" maxValue="0.91111111111111109"/>
    </cacheField>
    <cacheField name="OntimeDelivery" numFmtId="9">
      <sharedItems containsBlank="1" containsMixedTypes="1" containsNumber="1" minValue="0.5" maxValue="1"/>
    </cacheField>
    <cacheField name="Products/Service Satisfaction" numFmtId="9">
      <sharedItems containsBlank="1" containsMixedTypes="1" containsNumber="1" minValue="0.8" maxValue="1"/>
    </cacheField>
    <cacheField name="Products/Service SatisfactionToOthers" numFmtId="9">
      <sharedItems containsBlank="1" containsMixedTypes="1" containsNumber="1" minValue="0.8" maxValue="1"/>
    </cacheField>
    <cacheField name="AverageCSR" numFmtId="9">
      <sharedItems containsBlank="1" containsMixedTypes="1" containsNumber="1" minValue="0" maxValue="0.94285714285714284"/>
    </cacheField>
    <cacheField name="Quarters" numFmtId="0" databaseField="0">
      <fieldGroup base="0">
        <rangePr groupBy="quarters" startDate="2023-04-01T00:00:00" endDate="2024-03-02T00:00:00"/>
        <groupItems count="6">
          <s v="&lt;4/1/2023"/>
          <s v="Qtr1"/>
          <s v="Qtr2"/>
          <s v="Qtr3"/>
          <s v="Qtr4"/>
          <s v="&gt;3/2/2024"/>
        </groupItems>
      </fieldGroup>
    </cacheField>
    <cacheField name="Years" numFmtId="0" databaseField="0">
      <fieldGroup base="0">
        <rangePr groupBy="years" startDate="2023-04-01T00:00:00" endDate="2024-03-02T00:00:00"/>
        <groupItems count="4">
          <s v="&lt;4/1/2023"/>
          <s v="2023"/>
          <s v="2024"/>
          <s v="&gt;3/2/2024"/>
        </groupItems>
      </fieldGroup>
    </cacheField>
  </cacheFields>
  <extLst>
    <ext xmlns:x14="http://schemas.microsoft.com/office/spreadsheetml/2009/9/main" uri="{725AE2AE-9491-48be-B2B4-4EB974FC3084}">
      <x14:pivotCacheDefinition pivotCacheId="19439102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2">
  <r>
    <x v="0"/>
    <x v="0"/>
    <n v="2"/>
    <n v="0"/>
    <n v="0"/>
    <n v="1"/>
    <n v="0"/>
    <n v="1"/>
    <n v="0"/>
    <n v="0"/>
    <n v="0"/>
    <n v="0"/>
    <n v="0"/>
    <n v="0"/>
    <n v="0"/>
    <n v="0"/>
    <n v="30"/>
    <n v="0"/>
    <n v="0"/>
    <n v="0"/>
    <n v="0"/>
    <n v="6"/>
    <n v="0"/>
    <n v="6939"/>
    <n v="0"/>
    <n v="41634"/>
    <n v="41634"/>
    <n v="0"/>
    <n v="70"/>
    <n v="1"/>
    <n v="8"/>
    <n v="6"/>
    <n v="10"/>
    <n v="12800"/>
    <m/>
    <m/>
    <m/>
    <m/>
    <m/>
    <m/>
    <m/>
    <m/>
  </r>
  <r>
    <x v="0"/>
    <x v="1"/>
    <n v="0"/>
    <n v="0"/>
    <n v="0"/>
    <n v="1"/>
    <n v="1"/>
    <n v="0"/>
    <n v="0"/>
    <n v="0"/>
    <n v="0"/>
    <n v="0"/>
    <n v="0"/>
    <n v="0"/>
    <n v="0"/>
    <n v="0"/>
    <n v="30"/>
    <n v="0"/>
    <n v="0"/>
    <n v="0"/>
    <n v="0"/>
    <n v="0"/>
    <n v="633"/>
    <n v="3791"/>
    <n v="66465"/>
    <n v="22746"/>
    <n v="89211"/>
    <n v="0"/>
    <n v="130"/>
    <n v="1"/>
    <n v="105"/>
    <n v="105"/>
    <n v="72"/>
    <n v="275000"/>
    <m/>
    <m/>
    <m/>
    <m/>
    <m/>
    <m/>
    <m/>
    <m/>
  </r>
  <r>
    <x v="0"/>
    <x v="2"/>
    <n v="2"/>
    <n v="0"/>
    <n v="0"/>
    <n v="1"/>
    <n v="0"/>
    <n v="1"/>
    <n v="0"/>
    <n v="0"/>
    <n v="0"/>
    <n v="0"/>
    <n v="0"/>
    <n v="0"/>
    <n v="0"/>
    <n v="0"/>
    <n v="30"/>
    <n v="0"/>
    <n v="0"/>
    <n v="0"/>
    <n v="0"/>
    <n v="1"/>
    <n v="0"/>
    <n v="17763"/>
    <n v="0"/>
    <n v="106578"/>
    <n v="106578"/>
    <n v="0"/>
    <n v="82"/>
    <n v="0"/>
    <n v="0"/>
    <n v="0"/>
    <n v="0"/>
    <n v="0"/>
    <m/>
    <m/>
    <m/>
    <m/>
    <m/>
    <m/>
    <m/>
    <m/>
  </r>
  <r>
    <x v="0"/>
    <x v="3"/>
    <n v="0"/>
    <n v="0"/>
    <n v="0"/>
    <n v="0"/>
    <n v="0"/>
    <n v="0"/>
    <n v="0"/>
    <n v="0"/>
    <n v="0"/>
    <n v="0"/>
    <n v="0"/>
    <n v="0"/>
    <n v="0"/>
    <n v="0"/>
    <n v="30"/>
    <n v="0"/>
    <n v="0"/>
    <n v="0"/>
    <n v="0"/>
    <n v="14"/>
    <n v="0"/>
    <n v="0"/>
    <n v="0"/>
    <n v="0"/>
    <n v="0"/>
    <n v="0"/>
    <n v="0"/>
    <n v="0"/>
    <n v="0"/>
    <n v="0"/>
    <n v="0"/>
    <n v="0"/>
    <m/>
    <m/>
    <m/>
    <m/>
    <m/>
    <m/>
    <m/>
    <m/>
  </r>
  <r>
    <x v="0"/>
    <x v="4"/>
    <n v="0"/>
    <n v="0"/>
    <n v="0"/>
    <n v="0"/>
    <n v="0"/>
    <n v="0"/>
    <n v="0"/>
    <n v="0"/>
    <n v="0"/>
    <n v="0"/>
    <n v="0"/>
    <n v="0"/>
    <n v="0"/>
    <n v="0"/>
    <n v="30"/>
    <n v="0"/>
    <n v="0"/>
    <n v="0"/>
    <n v="0"/>
    <n v="0"/>
    <n v="0"/>
    <n v="0"/>
    <n v="0"/>
    <n v="0"/>
    <n v="0"/>
    <n v="0"/>
    <n v="0"/>
    <n v="0"/>
    <n v="0"/>
    <n v="0"/>
    <n v="0"/>
    <n v="0"/>
    <m/>
    <m/>
    <m/>
    <m/>
    <m/>
    <m/>
    <m/>
    <m/>
  </r>
  <r>
    <x v="0"/>
    <x v="5"/>
    <n v="0"/>
    <n v="0"/>
    <n v="0"/>
    <n v="0"/>
    <n v="0"/>
    <n v="0"/>
    <n v="0"/>
    <n v="0"/>
    <n v="0"/>
    <n v="0"/>
    <n v="0"/>
    <n v="0"/>
    <n v="0"/>
    <n v="0"/>
    <n v="30"/>
    <n v="0"/>
    <n v="0"/>
    <n v="0"/>
    <n v="0"/>
    <n v="0"/>
    <n v="0"/>
    <n v="2101"/>
    <n v="0"/>
    <n v="12606"/>
    <n v="12606"/>
    <n v="0"/>
    <n v="0"/>
    <n v="1"/>
    <n v="4"/>
    <n v="4"/>
    <n v="7"/>
    <n v="0"/>
    <m/>
    <m/>
    <m/>
    <m/>
    <m/>
    <m/>
    <m/>
    <m/>
  </r>
  <r>
    <x v="0"/>
    <x v="6"/>
    <n v="0"/>
    <n v="0"/>
    <n v="0"/>
    <n v="0"/>
    <n v="0"/>
    <n v="0"/>
    <n v="0"/>
    <n v="0"/>
    <n v="0"/>
    <n v="0"/>
    <n v="0"/>
    <n v="0"/>
    <n v="0"/>
    <n v="0"/>
    <n v="30"/>
    <n v="0"/>
    <n v="0"/>
    <n v="0"/>
    <n v="0"/>
    <n v="0"/>
    <n v="0"/>
    <n v="0"/>
    <n v="0"/>
    <n v="0"/>
    <n v="0"/>
    <n v="0"/>
    <n v="0"/>
    <n v="0"/>
    <n v="0"/>
    <n v="0"/>
    <n v="0"/>
    <n v="0"/>
    <m/>
    <m/>
    <m/>
    <m/>
    <m/>
    <m/>
    <m/>
    <m/>
  </r>
  <r>
    <x v="0"/>
    <x v="7"/>
    <n v="4"/>
    <n v="0"/>
    <n v="0"/>
    <n v="0"/>
    <n v="0"/>
    <n v="0"/>
    <n v="0"/>
    <n v="0"/>
    <n v="0"/>
    <n v="0"/>
    <n v="0"/>
    <n v="0"/>
    <n v="0"/>
    <n v="0"/>
    <n v="30"/>
    <n v="0"/>
    <n v="0"/>
    <n v="0"/>
    <n v="0"/>
    <n v="0"/>
    <n v="0"/>
    <n v="4067"/>
    <n v="0"/>
    <n v="24402"/>
    <n v="24402"/>
    <n v="0"/>
    <n v="0"/>
    <n v="0"/>
    <n v="0"/>
    <n v="0"/>
    <n v="0"/>
    <n v="0"/>
    <m/>
    <m/>
    <m/>
    <m/>
    <m/>
    <m/>
    <m/>
    <m/>
  </r>
  <r>
    <x v="0"/>
    <x v="8"/>
    <n v="0"/>
    <n v="0"/>
    <n v="0"/>
    <n v="0"/>
    <n v="0"/>
    <n v="0"/>
    <n v="0"/>
    <n v="0"/>
    <n v="0"/>
    <n v="0"/>
    <n v="0"/>
    <n v="0"/>
    <n v="0"/>
    <n v="0"/>
    <n v="30"/>
    <n v="0"/>
    <n v="0"/>
    <n v="0"/>
    <n v="0"/>
    <n v="0"/>
    <n v="0"/>
    <n v="1356"/>
    <n v="0"/>
    <n v="8136"/>
    <n v="8136"/>
    <n v="0"/>
    <n v="90"/>
    <n v="0"/>
    <n v="0"/>
    <n v="0"/>
    <n v="0"/>
    <n v="0"/>
    <m/>
    <m/>
    <m/>
    <m/>
    <m/>
    <m/>
    <m/>
    <m/>
  </r>
  <r>
    <x v="0"/>
    <x v="9"/>
    <n v="0"/>
    <n v="0"/>
    <n v="0"/>
    <n v="0"/>
    <n v="0"/>
    <n v="1"/>
    <n v="0"/>
    <n v="0"/>
    <n v="0"/>
    <n v="0"/>
    <n v="0"/>
    <n v="0"/>
    <n v="0"/>
    <n v="0"/>
    <n v="30"/>
    <n v="0"/>
    <n v="0"/>
    <n v="0"/>
    <n v="0"/>
    <n v="0"/>
    <n v="0"/>
    <n v="12650"/>
    <n v="0"/>
    <n v="75900"/>
    <n v="75900"/>
    <n v="0"/>
    <n v="131"/>
    <n v="0"/>
    <n v="0"/>
    <n v="0"/>
    <n v="0"/>
    <n v="0"/>
    <m/>
    <m/>
    <m/>
    <m/>
    <m/>
    <m/>
    <m/>
    <m/>
  </r>
  <r>
    <x v="0"/>
    <x v="10"/>
    <n v="0"/>
    <n v="0"/>
    <n v="0"/>
    <n v="0"/>
    <n v="0"/>
    <n v="0"/>
    <n v="0"/>
    <n v="0"/>
    <n v="0"/>
    <n v="0"/>
    <n v="0"/>
    <n v="0"/>
    <n v="0"/>
    <n v="0"/>
    <n v="30"/>
    <n v="0"/>
    <n v="0"/>
    <n v="0"/>
    <n v="0"/>
    <n v="0"/>
    <n v="0"/>
    <n v="12330"/>
    <n v="0"/>
    <n v="73980"/>
    <n v="73980"/>
    <n v="0"/>
    <n v="238.87"/>
    <n v="0"/>
    <n v="0"/>
    <n v="0"/>
    <n v="0"/>
    <n v="0"/>
    <m/>
    <m/>
    <m/>
    <m/>
    <m/>
    <m/>
    <m/>
    <m/>
  </r>
  <r>
    <x v="1"/>
    <x v="0"/>
    <n v="2"/>
    <n v="1"/>
    <n v="1"/>
    <n v="1"/>
    <n v="0"/>
    <n v="1"/>
    <n v="0"/>
    <n v="0"/>
    <n v="5"/>
    <n v="0"/>
    <n v="0"/>
    <n v="1"/>
    <n v="0"/>
    <n v="0"/>
    <n v="30"/>
    <n v="1"/>
    <n v="0"/>
    <n v="24"/>
    <n v="0"/>
    <n v="0"/>
    <n v="0"/>
    <n v="11648"/>
    <n v="0"/>
    <n v="69888"/>
    <n v="69888"/>
    <n v="0"/>
    <n v="138"/>
    <n v="0"/>
    <n v="0"/>
    <n v="0"/>
    <n v="0"/>
    <n v="0"/>
    <m/>
    <m/>
    <m/>
    <m/>
    <m/>
    <m/>
    <m/>
    <m/>
  </r>
  <r>
    <x v="1"/>
    <x v="1"/>
    <n v="0"/>
    <n v="0"/>
    <n v="1"/>
    <n v="1"/>
    <n v="0"/>
    <n v="0"/>
    <n v="0"/>
    <n v="0"/>
    <n v="0"/>
    <n v="0"/>
    <n v="0"/>
    <n v="0"/>
    <n v="0"/>
    <n v="0"/>
    <n v="31"/>
    <n v="0"/>
    <n v="0"/>
    <n v="0"/>
    <n v="0"/>
    <n v="0"/>
    <n v="1900"/>
    <n v="2699"/>
    <n v="199500"/>
    <n v="16194"/>
    <n v="215694"/>
    <n v="0"/>
    <n v="327"/>
    <n v="0"/>
    <n v="0"/>
    <n v="0"/>
    <n v="0"/>
    <n v="0"/>
    <m/>
    <m/>
    <m/>
    <m/>
    <m/>
    <m/>
    <m/>
    <m/>
  </r>
  <r>
    <x v="1"/>
    <x v="2"/>
    <n v="3"/>
    <n v="0"/>
    <n v="0"/>
    <n v="1"/>
    <n v="0"/>
    <n v="0"/>
    <n v="0"/>
    <n v="0"/>
    <n v="0"/>
    <n v="0"/>
    <n v="0"/>
    <n v="0"/>
    <n v="0"/>
    <n v="0"/>
    <n v="31"/>
    <n v="0"/>
    <n v="0"/>
    <n v="0"/>
    <n v="0"/>
    <n v="0"/>
    <n v="0"/>
    <n v="7148"/>
    <n v="0"/>
    <n v="42888"/>
    <n v="42888"/>
    <n v="0"/>
    <n v="126"/>
    <n v="0"/>
    <n v="0"/>
    <n v="0"/>
    <n v="0"/>
    <n v="0"/>
    <m/>
    <m/>
    <m/>
    <m/>
    <m/>
    <m/>
    <m/>
    <m/>
  </r>
  <r>
    <x v="1"/>
    <x v="3"/>
    <n v="0"/>
    <n v="0"/>
    <n v="0"/>
    <n v="0"/>
    <n v="0"/>
    <n v="0"/>
    <n v="0"/>
    <n v="0"/>
    <n v="0"/>
    <n v="0"/>
    <n v="0"/>
    <n v="0"/>
    <n v="0"/>
    <n v="0"/>
    <n v="31"/>
    <n v="0"/>
    <n v="0"/>
    <n v="91"/>
    <n v="171"/>
    <n v="0"/>
    <n v="0"/>
    <n v="0"/>
    <n v="0"/>
    <n v="0"/>
    <n v="0"/>
    <n v="0"/>
    <n v="0"/>
    <n v="0"/>
    <n v="0"/>
    <n v="0"/>
    <n v="0"/>
    <n v="0"/>
    <m/>
    <m/>
    <m/>
    <m/>
    <m/>
    <m/>
    <m/>
    <m/>
  </r>
  <r>
    <x v="1"/>
    <x v="4"/>
    <n v="0"/>
    <n v="0"/>
    <n v="1"/>
    <n v="0"/>
    <n v="0"/>
    <n v="0"/>
    <n v="0"/>
    <n v="0"/>
    <n v="0"/>
    <n v="0"/>
    <n v="0"/>
    <n v="0"/>
    <n v="0"/>
    <n v="0"/>
    <n v="31"/>
    <n v="0"/>
    <n v="0"/>
    <n v="0"/>
    <n v="0"/>
    <n v="0"/>
    <n v="0"/>
    <n v="752"/>
    <n v="0"/>
    <n v="4512"/>
    <n v="4512"/>
    <n v="0"/>
    <n v="0"/>
    <n v="0"/>
    <n v="0"/>
    <n v="0"/>
    <n v="0"/>
    <n v="0"/>
    <m/>
    <m/>
    <m/>
    <m/>
    <m/>
    <m/>
    <m/>
    <m/>
  </r>
  <r>
    <x v="1"/>
    <x v="5"/>
    <n v="0"/>
    <n v="0"/>
    <n v="0"/>
    <n v="0"/>
    <n v="0"/>
    <n v="0"/>
    <n v="0"/>
    <n v="0"/>
    <n v="0"/>
    <n v="0"/>
    <n v="0"/>
    <n v="0"/>
    <n v="0"/>
    <n v="0"/>
    <n v="31"/>
    <n v="0"/>
    <n v="0"/>
    <n v="0"/>
    <n v="0"/>
    <n v="0"/>
    <n v="0"/>
    <n v="1969"/>
    <n v="0"/>
    <n v="11814"/>
    <n v="11814"/>
    <n v="0"/>
    <n v="0"/>
    <n v="0"/>
    <n v="0"/>
    <n v="0"/>
    <n v="0"/>
    <n v="0"/>
    <m/>
    <m/>
    <m/>
    <m/>
    <m/>
    <m/>
    <m/>
    <m/>
  </r>
  <r>
    <x v="1"/>
    <x v="6"/>
    <n v="0"/>
    <n v="0"/>
    <n v="0"/>
    <n v="0"/>
    <n v="0"/>
    <n v="0"/>
    <n v="0"/>
    <n v="0"/>
    <n v="0"/>
    <n v="0"/>
    <n v="0"/>
    <n v="0"/>
    <n v="0"/>
    <n v="0"/>
    <n v="31"/>
    <n v="0"/>
    <n v="0"/>
    <n v="0"/>
    <n v="0"/>
    <n v="0"/>
    <n v="0"/>
    <n v="0"/>
    <n v="0"/>
    <n v="0"/>
    <n v="0"/>
    <n v="0"/>
    <n v="0"/>
    <n v="0"/>
    <n v="0"/>
    <n v="0"/>
    <n v="0"/>
    <n v="0"/>
    <m/>
    <m/>
    <m/>
    <m/>
    <m/>
    <m/>
    <m/>
    <m/>
  </r>
  <r>
    <x v="1"/>
    <x v="7"/>
    <n v="4"/>
    <n v="0"/>
    <n v="1"/>
    <n v="0"/>
    <n v="0"/>
    <n v="0"/>
    <n v="0"/>
    <n v="0"/>
    <n v="0"/>
    <n v="0"/>
    <n v="0"/>
    <n v="0"/>
    <n v="0"/>
    <n v="0"/>
    <n v="31"/>
    <n v="0"/>
    <n v="0"/>
    <n v="0"/>
    <n v="0"/>
    <n v="0"/>
    <n v="1190"/>
    <n v="6145"/>
    <n v="124950"/>
    <n v="36870"/>
    <n v="161820"/>
    <n v="0"/>
    <n v="0"/>
    <n v="0"/>
    <n v="0"/>
    <n v="0"/>
    <n v="0"/>
    <n v="0"/>
    <m/>
    <m/>
    <m/>
    <m/>
    <m/>
    <m/>
    <m/>
    <m/>
  </r>
  <r>
    <x v="1"/>
    <x v="8"/>
    <n v="0"/>
    <n v="0"/>
    <n v="1"/>
    <n v="0"/>
    <n v="0"/>
    <n v="0"/>
    <n v="0"/>
    <n v="0"/>
    <n v="0"/>
    <n v="0"/>
    <n v="0"/>
    <n v="0"/>
    <n v="0"/>
    <n v="0"/>
    <n v="31"/>
    <n v="0"/>
    <n v="0"/>
    <n v="0"/>
    <n v="0"/>
    <n v="0"/>
    <n v="0"/>
    <n v="1500"/>
    <n v="0"/>
    <n v="9000"/>
    <n v="9000"/>
    <n v="0"/>
    <n v="126"/>
    <n v="0"/>
    <n v="0"/>
    <n v="0"/>
    <n v="0"/>
    <n v="0"/>
    <m/>
    <m/>
    <m/>
    <m/>
    <m/>
    <m/>
    <m/>
    <m/>
  </r>
  <r>
    <x v="1"/>
    <x v="9"/>
    <n v="0"/>
    <n v="0"/>
    <n v="0"/>
    <n v="0"/>
    <n v="0"/>
    <n v="1"/>
    <n v="0"/>
    <n v="0"/>
    <n v="0"/>
    <n v="0"/>
    <n v="0"/>
    <n v="0"/>
    <n v="0"/>
    <n v="0"/>
    <n v="31"/>
    <n v="0"/>
    <n v="0"/>
    <n v="0"/>
    <n v="0"/>
    <n v="0"/>
    <n v="0"/>
    <n v="18006"/>
    <n v="0"/>
    <n v="108036"/>
    <n v="108036"/>
    <n v="0"/>
    <n v="103"/>
    <n v="0"/>
    <n v="0"/>
    <n v="0"/>
    <n v="0"/>
    <n v="0"/>
    <m/>
    <m/>
    <m/>
    <m/>
    <m/>
    <m/>
    <m/>
    <m/>
  </r>
  <r>
    <x v="1"/>
    <x v="10"/>
    <n v="0"/>
    <n v="0"/>
    <n v="1"/>
    <n v="0"/>
    <n v="0"/>
    <n v="0"/>
    <n v="0"/>
    <n v="0"/>
    <n v="0"/>
    <n v="0"/>
    <n v="0"/>
    <n v="0"/>
    <n v="0"/>
    <n v="0"/>
    <n v="31"/>
    <n v="0"/>
    <n v="0"/>
    <n v="0"/>
    <n v="0"/>
    <n v="0"/>
    <n v="0"/>
    <n v="13423"/>
    <n v="0"/>
    <n v="80538"/>
    <n v="80538"/>
    <n v="0"/>
    <n v="277.98"/>
    <n v="0"/>
    <n v="0"/>
    <n v="0"/>
    <n v="0"/>
    <n v="0"/>
    <m/>
    <m/>
    <m/>
    <m/>
    <m/>
    <m/>
    <m/>
    <m/>
  </r>
  <r>
    <x v="2"/>
    <x v="0"/>
    <n v="3"/>
    <n v="0"/>
    <n v="0"/>
    <n v="1"/>
    <n v="1"/>
    <n v="1"/>
    <n v="0"/>
    <n v="0"/>
    <n v="0"/>
    <n v="0"/>
    <n v="0"/>
    <n v="0"/>
    <n v="0"/>
    <n v="0"/>
    <n v="30"/>
    <n v="0"/>
    <n v="0.54110000000000003"/>
    <n v="12"/>
    <n v="0"/>
    <n v="0"/>
    <n v="0"/>
    <n v="8603"/>
    <n v="0"/>
    <n v="51618"/>
    <n v="51618"/>
    <n v="0"/>
    <n v="127"/>
    <n v="1"/>
    <n v="23"/>
    <n v="12"/>
    <n v="27.4"/>
    <n v="12181.82"/>
    <n v="0.76666666666666672"/>
    <n v="0.83333333333333337"/>
    <n v="0.83333333333333337"/>
    <n v="0.8"/>
    <n v="0.9"/>
    <n v="0.9"/>
    <n v="0.93333333333333335"/>
    <n v="0.85238095238095235"/>
  </r>
  <r>
    <x v="2"/>
    <x v="1"/>
    <n v="0"/>
    <n v="0"/>
    <n v="0"/>
    <n v="1"/>
    <n v="0"/>
    <n v="1"/>
    <n v="0"/>
    <n v="0"/>
    <n v="0"/>
    <n v="0"/>
    <n v="0"/>
    <n v="0"/>
    <n v="0"/>
    <n v="0"/>
    <n v="30"/>
    <n v="0"/>
    <n v="0"/>
    <n v="0"/>
    <n v="0"/>
    <n v="0"/>
    <n v="1100"/>
    <n v="2699"/>
    <n v="115500"/>
    <n v="16194"/>
    <n v="131694"/>
    <n v="0"/>
    <n v="257.58"/>
    <n v="1"/>
    <n v="15"/>
    <n v="5"/>
    <n v="12.5"/>
    <n v="5075.76"/>
    <s v="No record"/>
    <s v="No record"/>
    <s v="No record"/>
    <s v="No record"/>
    <s v="No record"/>
    <s v="No record"/>
    <s v="No record"/>
    <n v="0.9143"/>
  </r>
  <r>
    <x v="2"/>
    <x v="2"/>
    <n v="1"/>
    <n v="0"/>
    <n v="0"/>
    <n v="1"/>
    <n v="0"/>
    <n v="1"/>
    <n v="0"/>
    <n v="0"/>
    <n v="0"/>
    <n v="0"/>
    <n v="0"/>
    <n v="0"/>
    <n v="0"/>
    <n v="0"/>
    <n v="30"/>
    <n v="0"/>
    <n v="0"/>
    <n v="0"/>
    <n v="0"/>
    <n v="0"/>
    <n v="0"/>
    <n v="9262"/>
    <n v="0"/>
    <n v="55572"/>
    <n v="55572"/>
    <n v="0"/>
    <n v="51"/>
    <n v="1"/>
    <n v="20"/>
    <n v="17"/>
    <n v="37.799999999999997"/>
    <n v="17257.580000000002"/>
    <s v="No record"/>
    <s v="No record"/>
    <s v="No record"/>
    <s v="No record"/>
    <s v="No record"/>
    <s v="No record"/>
    <s v="No record"/>
    <n v="0"/>
  </r>
  <r>
    <x v="2"/>
    <x v="3"/>
    <n v="0"/>
    <n v="0"/>
    <n v="0"/>
    <n v="0"/>
    <n v="0"/>
    <n v="0"/>
    <n v="0"/>
    <n v="0"/>
    <n v="0"/>
    <n v="0"/>
    <n v="0"/>
    <n v="0"/>
    <n v="0"/>
    <n v="0"/>
    <n v="30"/>
    <n v="0"/>
    <n v="0"/>
    <n v="38"/>
    <n v="20"/>
    <n v="0"/>
    <n v="0"/>
    <n v="0"/>
    <n v="0"/>
    <n v="0"/>
    <n v="0"/>
    <n v="0"/>
    <n v="0"/>
    <n v="1"/>
    <n v="6"/>
    <n v="6"/>
    <n v="13.6"/>
    <n v="6090.91"/>
    <s v="No record"/>
    <s v="No record"/>
    <s v="No record"/>
    <s v="No record"/>
    <s v="No record"/>
    <s v="No record"/>
    <s v="No record"/>
    <n v="0"/>
  </r>
  <r>
    <x v="2"/>
    <x v="4"/>
    <n v="0"/>
    <n v="0"/>
    <n v="1"/>
    <n v="0"/>
    <n v="0"/>
    <n v="0"/>
    <n v="0"/>
    <n v="0"/>
    <n v="0"/>
    <n v="0"/>
    <n v="0"/>
    <n v="0"/>
    <n v="0"/>
    <n v="0"/>
    <n v="30"/>
    <n v="0"/>
    <n v="0"/>
    <n v="65"/>
    <n v="39"/>
    <n v="6"/>
    <n v="0"/>
    <n v="2655"/>
    <n v="0"/>
    <n v="15930"/>
    <n v="15930"/>
    <n v="0"/>
    <n v="450"/>
    <n v="1"/>
    <n v="8"/>
    <n v="3"/>
    <n v="6"/>
    <n v="3045.45"/>
    <s v="No record"/>
    <s v="No record"/>
    <s v="No record"/>
    <s v="No record"/>
    <s v="No record"/>
    <s v="No record"/>
    <s v="No record"/>
    <n v="0"/>
  </r>
  <r>
    <x v="2"/>
    <x v="5"/>
    <n v="0"/>
    <n v="0"/>
    <n v="1"/>
    <n v="0"/>
    <n v="0"/>
    <n v="0"/>
    <n v="0"/>
    <n v="0"/>
    <n v="0"/>
    <n v="0"/>
    <n v="0"/>
    <n v="0"/>
    <n v="0"/>
    <n v="1"/>
    <n v="29"/>
    <n v="1"/>
    <n v="0"/>
    <n v="0"/>
    <n v="0"/>
    <n v="0"/>
    <n v="0"/>
    <n v="2471"/>
    <n v="0"/>
    <n v="14826"/>
    <n v="14826"/>
    <n v="0"/>
    <n v="0"/>
    <n v="1"/>
    <n v="1"/>
    <n v="1"/>
    <n v="2"/>
    <n v="1015.15"/>
    <s v="No record"/>
    <s v="No record"/>
    <s v="No record"/>
    <s v="No record"/>
    <s v="No record"/>
    <s v="No record"/>
    <s v="No record"/>
    <n v="0"/>
  </r>
  <r>
    <x v="2"/>
    <x v="6"/>
    <n v="0"/>
    <n v="0"/>
    <n v="1"/>
    <n v="0"/>
    <n v="0"/>
    <n v="0"/>
    <n v="0"/>
    <n v="0"/>
    <n v="0"/>
    <n v="0"/>
    <n v="0"/>
    <n v="0"/>
    <n v="0"/>
    <n v="0"/>
    <n v="30"/>
    <n v="0"/>
    <n v="0"/>
    <n v="0"/>
    <n v="0"/>
    <n v="0"/>
    <n v="2237.87"/>
    <n v="1981.88"/>
    <n v="234976.34999999998"/>
    <n v="11891.28"/>
    <n v="246867.62999999998"/>
    <n v="0"/>
    <n v="0"/>
    <n v="1"/>
    <n v="14"/>
    <n v="4"/>
    <n v="9.5"/>
    <n v="4060.6"/>
    <s v="No record"/>
    <s v="No record"/>
    <s v="No record"/>
    <s v="No record"/>
    <s v="No record"/>
    <s v="No record"/>
    <s v="No record"/>
    <n v="0"/>
  </r>
  <r>
    <x v="2"/>
    <x v="7"/>
    <n v="1"/>
    <n v="0"/>
    <n v="0"/>
    <n v="1"/>
    <n v="0"/>
    <n v="1"/>
    <n v="0"/>
    <n v="0"/>
    <n v="0"/>
    <n v="0"/>
    <n v="1"/>
    <n v="0"/>
    <n v="0"/>
    <n v="0"/>
    <n v="29"/>
    <n v="1"/>
    <n v="0.58330000000000004"/>
    <n v="0"/>
    <n v="0"/>
    <n v="0"/>
    <n v="1140"/>
    <n v="4579"/>
    <n v="119700"/>
    <n v="27474"/>
    <n v="147174"/>
    <n v="0"/>
    <n v="0"/>
    <n v="0"/>
    <n v="0"/>
    <n v="0"/>
    <n v="0"/>
    <n v="0"/>
    <s v="No record"/>
    <s v="No record"/>
    <s v="No record"/>
    <s v="No record"/>
    <s v="No record"/>
    <s v="No record"/>
    <s v="No record"/>
    <n v="0"/>
  </r>
  <r>
    <x v="2"/>
    <x v="8"/>
    <n v="1"/>
    <n v="0"/>
    <n v="0"/>
    <n v="1"/>
    <n v="0"/>
    <n v="0"/>
    <n v="0"/>
    <n v="0"/>
    <n v="0"/>
    <n v="0"/>
    <n v="0"/>
    <n v="0"/>
    <n v="0"/>
    <n v="0"/>
    <n v="30"/>
    <n v="0"/>
    <n v="0"/>
    <n v="0"/>
    <n v="0"/>
    <n v="2"/>
    <n v="0"/>
    <n v="1290"/>
    <n v="0"/>
    <n v="7740"/>
    <n v="7740"/>
    <n v="0"/>
    <n v="124"/>
    <n v="0"/>
    <n v="0"/>
    <n v="0"/>
    <n v="0"/>
    <n v="0"/>
    <s v="No record"/>
    <s v="No record"/>
    <s v="No record"/>
    <s v="No record"/>
    <s v="No record"/>
    <s v="No record"/>
    <s v="No record"/>
    <n v="0"/>
  </r>
  <r>
    <x v="2"/>
    <x v="9"/>
    <n v="0"/>
    <n v="0"/>
    <n v="0"/>
    <n v="0"/>
    <n v="0"/>
    <n v="1"/>
    <n v="0"/>
    <n v="0"/>
    <n v="0"/>
    <n v="0"/>
    <n v="0"/>
    <n v="0"/>
    <n v="0"/>
    <n v="0"/>
    <n v="30"/>
    <n v="0"/>
    <n v="0.75229999999999997"/>
    <n v="0"/>
    <n v="0"/>
    <n v="0"/>
    <n v="0"/>
    <n v="14052"/>
    <n v="0"/>
    <n v="84312"/>
    <n v="84312"/>
    <n v="0"/>
    <n v="83"/>
    <n v="1"/>
    <n v="15"/>
    <n v="18"/>
    <n v="40.9"/>
    <n v="18272.73"/>
    <s v="No record"/>
    <s v="No record"/>
    <s v="No record"/>
    <s v="No record"/>
    <s v="No record"/>
    <s v="No record"/>
    <s v="No record"/>
    <n v="0"/>
  </r>
  <r>
    <x v="2"/>
    <x v="10"/>
    <n v="0"/>
    <n v="0"/>
    <n v="0"/>
    <n v="0"/>
    <n v="0"/>
    <n v="0"/>
    <n v="0"/>
    <n v="0"/>
    <n v="0"/>
    <n v="0"/>
    <n v="0"/>
    <n v="0"/>
    <n v="0"/>
    <n v="0"/>
    <n v="30"/>
    <n v="0"/>
    <n v="0"/>
    <n v="0"/>
    <n v="0"/>
    <n v="0"/>
    <n v="0"/>
    <n v="13760"/>
    <n v="0"/>
    <n v="82560"/>
    <n v="82560"/>
    <n v="0"/>
    <n v="258.17"/>
    <n v="0"/>
    <n v="0"/>
    <n v="0"/>
    <n v="0"/>
    <n v="0"/>
    <s v="No record"/>
    <s v="No record"/>
    <s v="No record"/>
    <s v="No record"/>
    <s v="No record"/>
    <s v="No record"/>
    <s v="No record"/>
    <n v="0"/>
  </r>
  <r>
    <x v="3"/>
    <x v="0"/>
    <n v="3"/>
    <n v="0"/>
    <n v="1"/>
    <n v="1"/>
    <n v="0"/>
    <n v="1"/>
    <n v="0"/>
    <n v="0"/>
    <n v="0"/>
    <n v="0"/>
    <n v="0"/>
    <n v="0"/>
    <n v="0"/>
    <n v="0"/>
    <n v="31"/>
    <n v="0"/>
    <n v="0.63980000000000004"/>
    <n v="0"/>
    <n v="0"/>
    <n v="0"/>
    <n v="0"/>
    <n v="8102"/>
    <n v="0"/>
    <n v="48612"/>
    <n v="48612"/>
    <n v="0"/>
    <n v="74"/>
    <n v="1"/>
    <n v="1"/>
    <n v="1"/>
    <n v="5"/>
    <n v="0"/>
    <n v="0.85"/>
    <n v="0.8833333333333333"/>
    <n v="0.85"/>
    <n v="0.8833333333333333"/>
    <n v="0.78333333333333333"/>
    <n v="0.85"/>
    <n v="0.8"/>
    <n v="0.84285714285714286"/>
  </r>
  <r>
    <x v="3"/>
    <x v="1"/>
    <n v="0"/>
    <n v="0"/>
    <n v="1"/>
    <n v="0"/>
    <n v="0"/>
    <n v="1"/>
    <n v="0"/>
    <n v="0"/>
    <n v="0"/>
    <n v="0"/>
    <n v="0"/>
    <n v="0"/>
    <n v="0"/>
    <n v="0"/>
    <n v="31"/>
    <n v="0"/>
    <n v="0.85499999999999998"/>
    <n v="0"/>
    <n v="0"/>
    <n v="0"/>
    <n v="1200"/>
    <n v="3127"/>
    <n v="126000"/>
    <n v="18762"/>
    <n v="144762"/>
    <n v="0"/>
    <n v="302"/>
    <n v="2"/>
    <n v="7"/>
    <n v="7"/>
    <n v="36.5"/>
    <m/>
    <s v="No record"/>
    <s v="No record"/>
    <s v="No record"/>
    <s v="No record"/>
    <s v="No record"/>
    <s v="No record"/>
    <s v="No record"/>
    <n v="0.77139999999999997"/>
  </r>
  <r>
    <x v="3"/>
    <x v="2"/>
    <n v="3"/>
    <n v="0"/>
    <n v="0"/>
    <n v="0"/>
    <n v="1"/>
    <n v="0"/>
    <n v="0"/>
    <n v="0"/>
    <n v="0"/>
    <n v="0"/>
    <n v="0"/>
    <n v="1"/>
    <n v="1"/>
    <n v="0"/>
    <n v="30"/>
    <n v="1"/>
    <n v="0.81599999999999995"/>
    <n v="0"/>
    <n v="0"/>
    <n v="0"/>
    <n v="0"/>
    <n v="13932"/>
    <n v="0"/>
    <n v="83592"/>
    <n v="83592"/>
    <n v="0"/>
    <n v="83"/>
    <n v="2"/>
    <n v="2"/>
    <n v="2"/>
    <n v="10.5"/>
    <m/>
    <n v="0.9"/>
    <n v="0.9"/>
    <n v="1"/>
    <n v="0.6"/>
    <n v="0.5"/>
    <n v="1"/>
    <n v="0.9"/>
    <n v="0.82857142857142851"/>
  </r>
  <r>
    <x v="3"/>
    <x v="3"/>
    <n v="0"/>
    <n v="0"/>
    <n v="0"/>
    <n v="0"/>
    <n v="1"/>
    <n v="0"/>
    <n v="0"/>
    <n v="0"/>
    <n v="0"/>
    <n v="0"/>
    <n v="0"/>
    <n v="0"/>
    <n v="0"/>
    <n v="0"/>
    <n v="31"/>
    <n v="0"/>
    <n v="0"/>
    <n v="0"/>
    <n v="0"/>
    <n v="11"/>
    <n v="0"/>
    <n v="0"/>
    <n v="0"/>
    <n v="0"/>
    <n v="0"/>
    <n v="0"/>
    <n v="0"/>
    <n v="1"/>
    <n v="2"/>
    <n v="2"/>
    <n v="10"/>
    <m/>
    <s v="No record"/>
    <s v="No record"/>
    <s v="No record"/>
    <s v="No record"/>
    <s v="No record"/>
    <s v="No record"/>
    <s v="No record"/>
    <n v="0"/>
  </r>
  <r>
    <x v="3"/>
    <x v="4"/>
    <n v="1"/>
    <n v="0"/>
    <n v="1"/>
    <n v="1"/>
    <n v="1"/>
    <n v="1"/>
    <n v="0"/>
    <n v="0"/>
    <n v="0"/>
    <n v="0"/>
    <n v="0"/>
    <n v="0"/>
    <n v="0"/>
    <n v="0"/>
    <n v="31"/>
    <n v="0"/>
    <n v="0.8"/>
    <n v="0"/>
    <n v="0"/>
    <n v="0"/>
    <n v="0"/>
    <n v="907"/>
    <n v="0"/>
    <n v="5442"/>
    <n v="5442"/>
    <n v="0"/>
    <n v="250"/>
    <n v="2"/>
    <n v="2"/>
    <n v="1"/>
    <n v="5.5"/>
    <m/>
    <s v="No record"/>
    <s v="No record"/>
    <s v="No record"/>
    <s v="No record"/>
    <s v="No record"/>
    <s v="No record"/>
    <s v="No record"/>
    <n v="0"/>
  </r>
  <r>
    <x v="3"/>
    <x v="5"/>
    <n v="0"/>
    <n v="0"/>
    <n v="1"/>
    <n v="0"/>
    <n v="1"/>
    <n v="0"/>
    <n v="0"/>
    <n v="0"/>
    <n v="0"/>
    <n v="0"/>
    <n v="0"/>
    <n v="0"/>
    <n v="0"/>
    <n v="1"/>
    <n v="30"/>
    <n v="1"/>
    <n v="0"/>
    <n v="0"/>
    <n v="0"/>
    <n v="0"/>
    <n v="0"/>
    <n v="3478"/>
    <n v="0"/>
    <n v="20868"/>
    <n v="20868"/>
    <n v="0"/>
    <n v="276"/>
    <n v="1"/>
    <n v="2"/>
    <n v="2"/>
    <n v="10"/>
    <m/>
    <n v="0.88124999999999998"/>
    <n v="0.71250000000000002"/>
    <n v="0.9"/>
    <n v="0.85624999999999996"/>
    <n v="0.83125000000000004"/>
    <n v="0.86875000000000002"/>
    <n v="0.83750000000000002"/>
    <n v="0.8410714285714288"/>
  </r>
  <r>
    <x v="3"/>
    <x v="6"/>
    <n v="1"/>
    <n v="0"/>
    <n v="0"/>
    <n v="0"/>
    <n v="1"/>
    <n v="0"/>
    <n v="0"/>
    <n v="0"/>
    <n v="0"/>
    <n v="0"/>
    <n v="0"/>
    <n v="0"/>
    <n v="0"/>
    <n v="0"/>
    <n v="31"/>
    <n v="0"/>
    <n v="0.78259999999999996"/>
    <n v="0"/>
    <n v="0"/>
    <n v="0"/>
    <n v="1774.19"/>
    <n v="6981.76"/>
    <n v="186289.95"/>
    <n v="41890.559999999998"/>
    <n v="228180.51"/>
    <n v="0"/>
    <n v="0"/>
    <n v="2"/>
    <n v="3"/>
    <n v="3"/>
    <n v="16"/>
    <m/>
    <n v="0.6"/>
    <n v="0.7"/>
    <n v="0.7"/>
    <n v="0.8"/>
    <n v="0.6"/>
    <n v="0.8"/>
    <n v="0.9"/>
    <n v="0.72857142857142865"/>
  </r>
  <r>
    <x v="3"/>
    <x v="7"/>
    <n v="1"/>
    <n v="0"/>
    <n v="0"/>
    <n v="1"/>
    <n v="1"/>
    <n v="1"/>
    <n v="0"/>
    <n v="0"/>
    <n v="0"/>
    <n v="0"/>
    <n v="0"/>
    <n v="0"/>
    <n v="0"/>
    <n v="0"/>
    <n v="31"/>
    <n v="0"/>
    <n v="0.73599999999999999"/>
    <n v="4"/>
    <n v="1"/>
    <n v="1"/>
    <n v="640"/>
    <n v="5803"/>
    <n v="67200"/>
    <n v="34818"/>
    <n v="102018"/>
    <n v="0"/>
    <n v="52"/>
    <n v="2"/>
    <n v="1"/>
    <n v="1"/>
    <n v="10.5"/>
    <m/>
    <n v="0.94285714285714284"/>
    <n v="0.88571428571428568"/>
    <n v="0.88571428571428568"/>
    <n v="0.82857142857142863"/>
    <n v="0.82857142857142863"/>
    <n v="0.94285714285714284"/>
    <n v="1"/>
    <n v="0.90204081632653066"/>
  </r>
  <r>
    <x v="3"/>
    <x v="8"/>
    <n v="1"/>
    <n v="0"/>
    <n v="0"/>
    <n v="1"/>
    <n v="0"/>
    <n v="0"/>
    <n v="0"/>
    <n v="0"/>
    <n v="0"/>
    <n v="0"/>
    <n v="0"/>
    <n v="0"/>
    <n v="0"/>
    <n v="0"/>
    <n v="31"/>
    <n v="0"/>
    <n v="0.75"/>
    <n v="0"/>
    <n v="0"/>
    <n v="0"/>
    <n v="0"/>
    <n v="1413"/>
    <n v="0"/>
    <n v="8478"/>
    <n v="8478"/>
    <n v="0"/>
    <n v="109"/>
    <n v="2"/>
    <n v="1"/>
    <n v="1"/>
    <n v="10.5"/>
    <m/>
    <n v="0.82222222222222219"/>
    <n v="0.8"/>
    <n v="0.77777777777777779"/>
    <n v="0.75555555555555554"/>
    <n v="0.77777777777777779"/>
    <n v="0.93333333333333335"/>
    <n v="0.9555555555555556"/>
    <n v="0.83174603174603168"/>
  </r>
  <r>
    <x v="3"/>
    <x v="9"/>
    <n v="1"/>
    <n v="1"/>
    <n v="0"/>
    <n v="1"/>
    <n v="0"/>
    <n v="1"/>
    <n v="0"/>
    <n v="0"/>
    <n v="0"/>
    <n v="0"/>
    <n v="0"/>
    <n v="0"/>
    <n v="0"/>
    <n v="0"/>
    <n v="31"/>
    <n v="0"/>
    <n v="0.95779999999999998"/>
    <n v="0"/>
    <n v="0"/>
    <n v="0"/>
    <n v="0"/>
    <n v="15027"/>
    <n v="0"/>
    <n v="90162"/>
    <n v="90162"/>
    <n v="0"/>
    <n v="109"/>
    <n v="2"/>
    <n v="12"/>
    <n v="12"/>
    <n v="61"/>
    <m/>
    <s v="No record"/>
    <s v="No record"/>
    <s v="No record"/>
    <s v="No record"/>
    <s v="No record"/>
    <s v="No record"/>
    <s v="No record"/>
    <s v="No record"/>
  </r>
  <r>
    <x v="3"/>
    <x v="10"/>
    <n v="0"/>
    <n v="0"/>
    <n v="1"/>
    <n v="0"/>
    <n v="0"/>
    <n v="0"/>
    <n v="0"/>
    <n v="0"/>
    <n v="0"/>
    <n v="0"/>
    <n v="0"/>
    <n v="0"/>
    <n v="0"/>
    <n v="0"/>
    <n v="31"/>
    <n v="0"/>
    <n v="0"/>
    <n v="0"/>
    <n v="0"/>
    <n v="0"/>
    <n v="0"/>
    <n v="14008"/>
    <n v="0"/>
    <n v="84048"/>
    <n v="84048"/>
    <n v="0"/>
    <n v="213.25"/>
    <n v="2"/>
    <n v="7"/>
    <n v="6"/>
    <n v="31.5"/>
    <m/>
    <s v="No record"/>
    <s v="No record"/>
    <s v="No record"/>
    <s v="No record"/>
    <s v="No record"/>
    <s v="No record"/>
    <s v="No record"/>
    <n v="0"/>
  </r>
  <r>
    <x v="4"/>
    <x v="0"/>
    <n v="3"/>
    <n v="0"/>
    <n v="0"/>
    <n v="1"/>
    <n v="0"/>
    <n v="1"/>
    <n v="0"/>
    <n v="0"/>
    <n v="0"/>
    <n v="0"/>
    <n v="0"/>
    <n v="0"/>
    <n v="0"/>
    <n v="0"/>
    <n v="31"/>
    <n v="0"/>
    <n v="0.72399999999999998"/>
    <n v="8"/>
    <n v="0"/>
    <n v="9.5"/>
    <n v="0"/>
    <n v="10500"/>
    <n v="0"/>
    <n v="63000"/>
    <n v="63000"/>
    <n v="0"/>
    <n v="70"/>
    <n v="2"/>
    <n v="18"/>
    <n v="15"/>
    <n v="36.5"/>
    <m/>
    <n v="0.90588235294117647"/>
    <n v="0.85882352941176465"/>
    <n v="0.90588235294117647"/>
    <n v="0.8"/>
    <n v="0.77647058823529413"/>
    <n v="0.87058823529411766"/>
    <n v="0.81176470588235294"/>
    <n v="0.84705882352941197"/>
  </r>
  <r>
    <x v="4"/>
    <x v="1"/>
    <n v="0"/>
    <n v="0"/>
    <n v="0"/>
    <n v="0"/>
    <n v="0"/>
    <n v="1"/>
    <n v="0"/>
    <n v="0"/>
    <n v="0"/>
    <n v="0"/>
    <n v="0"/>
    <n v="0"/>
    <n v="0"/>
    <n v="0"/>
    <n v="31"/>
    <n v="0"/>
    <n v="0.81"/>
    <n v="0"/>
    <n v="0"/>
    <n v="0"/>
    <n v="1150"/>
    <n v="3491"/>
    <n v="120750"/>
    <n v="20946"/>
    <n v="141696"/>
    <n v="0"/>
    <n v="292"/>
    <n v="2"/>
    <n v="80"/>
    <n v="80"/>
    <n v="26.3"/>
    <m/>
    <s v="No record"/>
    <s v="No record"/>
    <s v="No record"/>
    <s v="No record"/>
    <s v="No record"/>
    <s v="No record"/>
    <s v="No record"/>
    <n v="0.9143"/>
  </r>
  <r>
    <x v="4"/>
    <x v="2"/>
    <n v="1"/>
    <n v="0"/>
    <n v="0"/>
    <n v="1"/>
    <n v="0"/>
    <n v="1"/>
    <n v="0"/>
    <n v="0"/>
    <n v="0"/>
    <n v="0"/>
    <n v="0"/>
    <n v="0"/>
    <n v="0"/>
    <n v="0"/>
    <n v="31"/>
    <n v="0"/>
    <n v="0"/>
    <n v="0"/>
    <n v="0"/>
    <n v="0"/>
    <n v="0"/>
    <n v="13932"/>
    <n v="0"/>
    <n v="83592"/>
    <n v="83592"/>
    <n v="0"/>
    <n v="85"/>
    <n v="2"/>
    <n v="5"/>
    <n v="3"/>
    <n v="4.5"/>
    <m/>
    <n v="1"/>
    <n v="0.7"/>
    <n v="0.9"/>
    <n v="0.8"/>
    <n v="0.8"/>
    <n v="0.9"/>
    <n v="0.8"/>
    <n v="0.84285714285714286"/>
  </r>
  <r>
    <x v="4"/>
    <x v="3"/>
    <n v="0"/>
    <n v="0"/>
    <n v="0"/>
    <n v="0"/>
    <n v="0"/>
    <n v="0"/>
    <n v="0"/>
    <n v="0"/>
    <n v="0"/>
    <n v="0"/>
    <n v="0"/>
    <n v="0"/>
    <n v="0"/>
    <n v="0"/>
    <n v="31"/>
    <n v="0"/>
    <n v="0"/>
    <n v="82"/>
    <n v="24"/>
    <n v="5"/>
    <n v="0"/>
    <n v="0"/>
    <n v="0"/>
    <n v="0"/>
    <n v="0"/>
    <n v="0"/>
    <n v="0"/>
    <n v="1"/>
    <n v="1"/>
    <n v="1"/>
    <n v="1.5"/>
    <m/>
    <s v="No record"/>
    <s v="No record"/>
    <s v="No record"/>
    <s v="No record"/>
    <s v="No record"/>
    <s v="No record"/>
    <s v="No record"/>
    <n v="0"/>
  </r>
  <r>
    <x v="4"/>
    <x v="4"/>
    <n v="1"/>
    <n v="0"/>
    <n v="0"/>
    <n v="0"/>
    <n v="0"/>
    <n v="0"/>
    <n v="0"/>
    <n v="0"/>
    <n v="0"/>
    <n v="0"/>
    <n v="0"/>
    <n v="0"/>
    <n v="0"/>
    <n v="0"/>
    <n v="31"/>
    <n v="0"/>
    <n v="0.86"/>
    <n v="50"/>
    <n v="14"/>
    <n v="3"/>
    <n v="0"/>
    <n v="2647"/>
    <n v="0"/>
    <n v="15882"/>
    <n v="15882"/>
    <n v="0"/>
    <n v="54"/>
    <n v="2"/>
    <n v="3"/>
    <n v="3"/>
    <n v="11.5"/>
    <m/>
    <s v="No record"/>
    <s v="No record"/>
    <s v="No record"/>
    <s v="No record"/>
    <s v="No record"/>
    <s v="No record"/>
    <s v="No record"/>
    <n v="0"/>
  </r>
  <r>
    <x v="4"/>
    <x v="5"/>
    <n v="0"/>
    <n v="0"/>
    <n v="0"/>
    <n v="0"/>
    <n v="0"/>
    <n v="0"/>
    <n v="0"/>
    <n v="0"/>
    <n v="0"/>
    <n v="0"/>
    <n v="0"/>
    <n v="0"/>
    <n v="0"/>
    <n v="0"/>
    <n v="31"/>
    <n v="0"/>
    <n v="0.81"/>
    <n v="0"/>
    <n v="0"/>
    <n v="0"/>
    <n v="0"/>
    <n v="3091"/>
    <n v="0"/>
    <n v="18546"/>
    <n v="18546"/>
    <n v="0"/>
    <n v="239.16"/>
    <n v="2"/>
    <n v="13"/>
    <n v="9"/>
    <n v="20.5"/>
    <m/>
    <n v="0.90169491525423728"/>
    <n v="0.91186440677966096"/>
    <n v="0.91186440677966096"/>
    <n v="0.90847457627118644"/>
    <n v="0.88474576271186445"/>
    <n v="0.90508474576271192"/>
    <n v="0.8203389830508474"/>
    <n v="0.89200968523002322"/>
  </r>
  <r>
    <x v="4"/>
    <x v="6"/>
    <n v="1"/>
    <n v="0"/>
    <n v="0"/>
    <n v="0"/>
    <n v="0"/>
    <n v="0"/>
    <n v="0"/>
    <n v="0"/>
    <n v="0"/>
    <n v="0"/>
    <n v="0"/>
    <n v="0"/>
    <n v="0"/>
    <n v="0"/>
    <n v="31"/>
    <n v="0"/>
    <n v="0"/>
    <n v="0"/>
    <n v="0"/>
    <n v="0"/>
    <n v="1149.31"/>
    <n v="10201.61"/>
    <n v="120677.54999999999"/>
    <n v="61209.66"/>
    <n v="181887.21"/>
    <n v="0"/>
    <m/>
    <n v="1"/>
    <n v="11"/>
    <n v="7"/>
    <n v="10.5"/>
    <m/>
    <s v="No record"/>
    <s v="No record"/>
    <s v="No record"/>
    <s v="No record"/>
    <s v="No record"/>
    <s v="No record"/>
    <s v="No record"/>
    <n v="0"/>
  </r>
  <r>
    <x v="4"/>
    <x v="7"/>
    <n v="1"/>
    <n v="0"/>
    <n v="0"/>
    <n v="1"/>
    <n v="0"/>
    <n v="1"/>
    <n v="0"/>
    <n v="0"/>
    <n v="0"/>
    <n v="0"/>
    <n v="0"/>
    <n v="0"/>
    <n v="0"/>
    <n v="0"/>
    <n v="31"/>
    <n v="0"/>
    <n v="0.7026"/>
    <n v="2"/>
    <n v="0"/>
    <n v="2"/>
    <n v="970"/>
    <n v="3572"/>
    <n v="101850"/>
    <n v="21432"/>
    <n v="123282"/>
    <n v="0"/>
    <n v="156"/>
    <n v="0"/>
    <n v="0"/>
    <n v="0"/>
    <n v="0"/>
    <m/>
    <n v="0.82222222222222219"/>
    <n v="0.71111111111111114"/>
    <n v="0.8"/>
    <n v="0.71111111111111114"/>
    <n v="0.75555555555555554"/>
    <n v="0.8"/>
    <n v="0.97777777777777775"/>
    <n v="0.79682539682539688"/>
  </r>
  <r>
    <x v="4"/>
    <x v="8"/>
    <n v="1"/>
    <n v="0"/>
    <n v="0"/>
    <n v="1"/>
    <n v="1"/>
    <n v="1"/>
    <n v="0"/>
    <n v="0"/>
    <n v="0"/>
    <n v="0"/>
    <n v="0"/>
    <n v="0"/>
    <n v="0"/>
    <n v="0"/>
    <n v="31"/>
    <n v="0"/>
    <n v="0.8"/>
    <n v="0"/>
    <n v="0"/>
    <n v="0"/>
    <n v="0"/>
    <n v="2511"/>
    <n v="0"/>
    <n v="15066"/>
    <n v="15066"/>
    <n v="0"/>
    <n v="67"/>
    <n v="0"/>
    <n v="0"/>
    <n v="0"/>
    <n v="0"/>
    <m/>
    <n v="0.9555555555555556"/>
    <n v="0.91111111111111109"/>
    <n v="0.91111111111111109"/>
    <n v="0.91111111111111109"/>
    <n v="0.88888888888888884"/>
    <n v="0.97777777777777775"/>
    <n v="0.91111111111111109"/>
    <n v="0.92380952380952386"/>
  </r>
  <r>
    <x v="4"/>
    <x v="9"/>
    <n v="4"/>
    <n v="0"/>
    <n v="0"/>
    <n v="1"/>
    <n v="0"/>
    <n v="1"/>
    <n v="0"/>
    <n v="0"/>
    <n v="0"/>
    <n v="0"/>
    <n v="0"/>
    <n v="0"/>
    <n v="0"/>
    <n v="0"/>
    <n v="31"/>
    <n v="0"/>
    <n v="0.9556"/>
    <n v="0"/>
    <n v="0"/>
    <n v="5"/>
    <n v="1530"/>
    <n v="21115"/>
    <n v="160650"/>
    <n v="126690"/>
    <n v="287340"/>
    <n v="0"/>
    <n v="48"/>
    <n v="1"/>
    <n v="4"/>
    <n v="5"/>
    <n v="25"/>
    <m/>
    <n v="1"/>
    <n v="1"/>
    <n v="1"/>
    <n v="0.8"/>
    <n v="1"/>
    <n v="1"/>
    <n v="0.8"/>
    <n v="0.94285714285714284"/>
  </r>
  <r>
    <x v="4"/>
    <x v="10"/>
    <n v="0"/>
    <n v="0"/>
    <n v="0"/>
    <n v="0"/>
    <n v="1"/>
    <n v="0"/>
    <n v="0"/>
    <n v="0"/>
    <n v="0"/>
    <n v="0"/>
    <n v="0"/>
    <n v="0"/>
    <n v="0"/>
    <n v="0"/>
    <n v="31"/>
    <n v="0"/>
    <n v="0"/>
    <n v="0"/>
    <n v="0"/>
    <n v="0"/>
    <m/>
    <n v="16637"/>
    <n v="0"/>
    <n v="99822"/>
    <n v="99822"/>
    <n v="0"/>
    <m/>
    <n v="1"/>
    <n v="4"/>
    <n v="2"/>
    <n v="10"/>
    <m/>
    <s v="No record"/>
    <s v="No record"/>
    <s v="No record"/>
    <s v="No record"/>
    <s v="No record"/>
    <s v="No record"/>
    <s v="No record"/>
    <n v="0"/>
  </r>
  <r>
    <x v="5"/>
    <x v="0"/>
    <m/>
    <m/>
    <m/>
    <m/>
    <m/>
    <m/>
    <m/>
    <m/>
    <m/>
    <m/>
    <m/>
    <m/>
    <m/>
    <m/>
    <m/>
    <m/>
    <m/>
    <m/>
    <m/>
    <m/>
    <m/>
    <m/>
    <n v="0"/>
    <n v="0"/>
    <n v="0"/>
    <m/>
    <m/>
    <n v="1"/>
    <n v="14"/>
    <n v="13"/>
    <n v="19.5"/>
    <n v="11623.54"/>
    <s v="No record"/>
    <s v="No record"/>
    <s v="No record"/>
    <s v="No record"/>
    <s v="No record"/>
    <s v="No record"/>
    <s v="No record"/>
    <n v="0"/>
  </r>
  <r>
    <x v="5"/>
    <x v="1"/>
    <m/>
    <m/>
    <m/>
    <m/>
    <m/>
    <m/>
    <m/>
    <m/>
    <m/>
    <m/>
    <m/>
    <m/>
    <m/>
    <m/>
    <m/>
    <m/>
    <m/>
    <m/>
    <m/>
    <m/>
    <m/>
    <m/>
    <n v="0"/>
    <n v="0"/>
    <n v="0"/>
    <m/>
    <m/>
    <n v="0"/>
    <n v="0"/>
    <n v="0"/>
    <n v="0"/>
    <n v="0"/>
    <s v="No record"/>
    <s v="No record"/>
    <s v="No record"/>
    <s v="No record"/>
    <s v="No record"/>
    <s v="No record"/>
    <s v="No record"/>
    <n v="0"/>
  </r>
  <r>
    <x v="5"/>
    <x v="2"/>
    <m/>
    <m/>
    <m/>
    <m/>
    <m/>
    <m/>
    <m/>
    <m/>
    <m/>
    <m/>
    <m/>
    <m/>
    <m/>
    <m/>
    <m/>
    <m/>
    <m/>
    <m/>
    <m/>
    <m/>
    <m/>
    <m/>
    <n v="0"/>
    <n v="0"/>
    <n v="0"/>
    <m/>
    <m/>
    <n v="1"/>
    <n v="5"/>
    <n v="5"/>
    <n v="7.5"/>
    <n v="4470.6000000000004"/>
    <s v="No record"/>
    <s v="No record"/>
    <s v="No record"/>
    <s v="No record"/>
    <s v="No record"/>
    <s v="No record"/>
    <s v="No record"/>
    <n v="0"/>
  </r>
  <r>
    <x v="5"/>
    <x v="3"/>
    <m/>
    <m/>
    <m/>
    <m/>
    <m/>
    <m/>
    <m/>
    <m/>
    <m/>
    <m/>
    <m/>
    <m/>
    <m/>
    <m/>
    <m/>
    <m/>
    <m/>
    <m/>
    <m/>
    <m/>
    <m/>
    <m/>
    <n v="0"/>
    <n v="0"/>
    <n v="0"/>
    <m/>
    <m/>
    <n v="0"/>
    <n v="0"/>
    <n v="0"/>
    <n v="0"/>
    <n v="0"/>
    <s v="No record"/>
    <s v="No record"/>
    <s v="No record"/>
    <s v="No record"/>
    <s v="No record"/>
    <s v="No record"/>
    <s v="No record"/>
    <n v="0"/>
  </r>
  <r>
    <x v="5"/>
    <x v="4"/>
    <m/>
    <m/>
    <m/>
    <m/>
    <m/>
    <m/>
    <m/>
    <m/>
    <m/>
    <m/>
    <m/>
    <m/>
    <m/>
    <m/>
    <m/>
    <m/>
    <m/>
    <m/>
    <m/>
    <m/>
    <m/>
    <m/>
    <n v="0"/>
    <n v="0"/>
    <n v="0"/>
    <m/>
    <m/>
    <n v="1"/>
    <n v="1"/>
    <n v="1"/>
    <n v="1.5"/>
    <n v="894.1"/>
    <s v="No record"/>
    <s v="No record"/>
    <s v="No record"/>
    <s v="No record"/>
    <s v="No record"/>
    <s v="No record"/>
    <s v="No record"/>
    <n v="0"/>
  </r>
  <r>
    <x v="5"/>
    <x v="5"/>
    <m/>
    <m/>
    <m/>
    <m/>
    <m/>
    <m/>
    <m/>
    <m/>
    <m/>
    <m/>
    <m/>
    <m/>
    <m/>
    <m/>
    <m/>
    <m/>
    <m/>
    <m/>
    <m/>
    <m/>
    <m/>
    <m/>
    <n v="0"/>
    <n v="0"/>
    <n v="0"/>
    <m/>
    <m/>
    <n v="1"/>
    <n v="10"/>
    <n v="12"/>
    <n v="18"/>
    <n v="10729.42"/>
    <s v="No record"/>
    <s v="No record"/>
    <s v="No record"/>
    <s v="No record"/>
    <s v="No record"/>
    <s v="No record"/>
    <s v="No record"/>
    <n v="0"/>
  </r>
  <r>
    <x v="5"/>
    <x v="6"/>
    <m/>
    <m/>
    <m/>
    <m/>
    <m/>
    <m/>
    <m/>
    <m/>
    <m/>
    <m/>
    <m/>
    <m/>
    <m/>
    <m/>
    <m/>
    <m/>
    <m/>
    <m/>
    <m/>
    <m/>
    <m/>
    <m/>
    <n v="0"/>
    <n v="0"/>
    <n v="0"/>
    <m/>
    <m/>
    <n v="1"/>
    <n v="6"/>
    <n v="3"/>
    <n v="4.5"/>
    <n v="2682.34"/>
    <s v="No record"/>
    <s v="No record"/>
    <s v="No record"/>
    <s v="No record"/>
    <s v="No record"/>
    <s v="No record"/>
    <s v="No record"/>
    <n v="0"/>
  </r>
  <r>
    <x v="5"/>
    <x v="7"/>
    <m/>
    <m/>
    <m/>
    <m/>
    <m/>
    <m/>
    <m/>
    <m/>
    <m/>
    <m/>
    <m/>
    <m/>
    <m/>
    <m/>
    <m/>
    <m/>
    <m/>
    <m/>
    <m/>
    <m/>
    <m/>
    <m/>
    <n v="0"/>
    <n v="0"/>
    <n v="0"/>
    <m/>
    <m/>
    <n v="0"/>
    <n v="0"/>
    <n v="0"/>
    <n v="0"/>
    <n v="0"/>
    <s v="No record"/>
    <s v="No record"/>
    <s v="No record"/>
    <s v="No record"/>
    <s v="No record"/>
    <s v="No record"/>
    <s v="No record"/>
    <n v="0"/>
  </r>
  <r>
    <x v="5"/>
    <x v="8"/>
    <m/>
    <m/>
    <m/>
    <m/>
    <m/>
    <m/>
    <m/>
    <m/>
    <m/>
    <m/>
    <m/>
    <m/>
    <m/>
    <m/>
    <m/>
    <m/>
    <m/>
    <m/>
    <m/>
    <m/>
    <m/>
    <m/>
    <n v="0"/>
    <n v="0"/>
    <n v="0"/>
    <m/>
    <m/>
    <n v="0"/>
    <n v="0"/>
    <n v="0"/>
    <n v="0"/>
    <n v="0"/>
    <s v="No record"/>
    <s v="No record"/>
    <s v="No record"/>
    <s v="No record"/>
    <s v="No record"/>
    <s v="No record"/>
    <s v="No record"/>
    <n v="0"/>
  </r>
  <r>
    <x v="5"/>
    <x v="9"/>
    <m/>
    <m/>
    <m/>
    <m/>
    <m/>
    <m/>
    <m/>
    <m/>
    <m/>
    <m/>
    <m/>
    <m/>
    <m/>
    <m/>
    <m/>
    <m/>
    <m/>
    <m/>
    <m/>
    <m/>
    <m/>
    <m/>
    <n v="0"/>
    <n v="0"/>
    <n v="0"/>
    <m/>
    <m/>
    <n v="0"/>
    <n v="0"/>
    <n v="0"/>
    <n v="0"/>
    <n v="0"/>
    <s v="No record"/>
    <s v="No record"/>
    <s v="No record"/>
    <s v="No record"/>
    <s v="No record"/>
    <s v="No record"/>
    <s v="No record"/>
    <n v="0"/>
  </r>
  <r>
    <x v="5"/>
    <x v="10"/>
    <m/>
    <m/>
    <m/>
    <m/>
    <m/>
    <m/>
    <m/>
    <m/>
    <m/>
    <m/>
    <m/>
    <m/>
    <m/>
    <m/>
    <m/>
    <m/>
    <m/>
    <m/>
    <m/>
    <m/>
    <m/>
    <m/>
    <n v="0"/>
    <n v="0"/>
    <n v="0"/>
    <m/>
    <m/>
    <n v="0"/>
    <n v="0"/>
    <n v="0"/>
    <n v="0"/>
    <n v="0"/>
    <s v="No record"/>
    <s v="No record"/>
    <s v="No record"/>
    <s v="No record"/>
    <s v="No record"/>
    <s v="No record"/>
    <s v="No record"/>
    <n v="0"/>
  </r>
  <r>
    <x v="6"/>
    <x v="0"/>
    <m/>
    <m/>
    <m/>
    <m/>
    <m/>
    <m/>
    <m/>
    <m/>
    <m/>
    <m/>
    <m/>
    <m/>
    <m/>
    <m/>
    <m/>
    <m/>
    <m/>
    <m/>
    <m/>
    <m/>
    <m/>
    <m/>
    <n v="0"/>
    <n v="0"/>
    <n v="0"/>
    <m/>
    <m/>
    <m/>
    <m/>
    <m/>
    <m/>
    <m/>
    <s v="No record"/>
    <s v="No record"/>
    <s v="No record"/>
    <s v="No record"/>
    <s v="No record"/>
    <s v="No record"/>
    <s v="No record"/>
    <n v="0"/>
  </r>
  <r>
    <x v="6"/>
    <x v="1"/>
    <m/>
    <m/>
    <m/>
    <m/>
    <m/>
    <m/>
    <m/>
    <m/>
    <m/>
    <m/>
    <m/>
    <m/>
    <m/>
    <m/>
    <m/>
    <m/>
    <m/>
    <m/>
    <m/>
    <m/>
    <m/>
    <m/>
    <n v="0"/>
    <n v="0"/>
    <n v="0"/>
    <m/>
    <m/>
    <m/>
    <m/>
    <m/>
    <m/>
    <m/>
    <s v="No record"/>
    <s v="No record"/>
    <s v="No record"/>
    <s v="No record"/>
    <s v="No record"/>
    <s v="No record"/>
    <s v="No record"/>
    <n v="0"/>
  </r>
  <r>
    <x v="6"/>
    <x v="2"/>
    <m/>
    <m/>
    <m/>
    <m/>
    <m/>
    <m/>
    <m/>
    <m/>
    <m/>
    <m/>
    <m/>
    <m/>
    <m/>
    <m/>
    <m/>
    <m/>
    <m/>
    <m/>
    <m/>
    <m/>
    <m/>
    <m/>
    <n v="0"/>
    <n v="0"/>
    <n v="0"/>
    <m/>
    <m/>
    <m/>
    <m/>
    <m/>
    <m/>
    <m/>
    <s v="No record"/>
    <s v="No record"/>
    <s v="No record"/>
    <s v="No record"/>
    <s v="No record"/>
    <s v="No record"/>
    <s v="No record"/>
    <n v="0"/>
  </r>
  <r>
    <x v="6"/>
    <x v="3"/>
    <m/>
    <m/>
    <m/>
    <m/>
    <m/>
    <m/>
    <m/>
    <m/>
    <m/>
    <m/>
    <m/>
    <m/>
    <m/>
    <m/>
    <m/>
    <m/>
    <m/>
    <m/>
    <m/>
    <m/>
    <m/>
    <m/>
    <n v="0"/>
    <n v="0"/>
    <n v="0"/>
    <m/>
    <m/>
    <m/>
    <m/>
    <m/>
    <m/>
    <m/>
    <s v="No record"/>
    <s v="No record"/>
    <s v="No record"/>
    <s v="No record"/>
    <s v="No record"/>
    <s v="No record"/>
    <s v="No record"/>
    <n v="0"/>
  </r>
  <r>
    <x v="6"/>
    <x v="4"/>
    <m/>
    <m/>
    <m/>
    <m/>
    <m/>
    <m/>
    <m/>
    <m/>
    <m/>
    <m/>
    <m/>
    <m/>
    <m/>
    <m/>
    <m/>
    <m/>
    <m/>
    <m/>
    <m/>
    <m/>
    <m/>
    <m/>
    <n v="0"/>
    <n v="0"/>
    <n v="0"/>
    <m/>
    <m/>
    <m/>
    <m/>
    <m/>
    <m/>
    <m/>
    <s v="No record"/>
    <s v="No record"/>
    <s v="No record"/>
    <s v="No record"/>
    <s v="No record"/>
    <s v="No record"/>
    <s v="No record"/>
    <n v="0"/>
  </r>
  <r>
    <x v="6"/>
    <x v="5"/>
    <m/>
    <m/>
    <m/>
    <m/>
    <m/>
    <m/>
    <m/>
    <m/>
    <m/>
    <m/>
    <m/>
    <m/>
    <m/>
    <m/>
    <m/>
    <m/>
    <m/>
    <m/>
    <m/>
    <m/>
    <m/>
    <m/>
    <n v="0"/>
    <n v="0"/>
    <n v="0"/>
    <m/>
    <m/>
    <m/>
    <m/>
    <m/>
    <m/>
    <m/>
    <s v="No record"/>
    <s v="No record"/>
    <s v="No record"/>
    <s v="No record"/>
    <s v="No record"/>
    <s v="No record"/>
    <s v="No record"/>
    <n v="0"/>
  </r>
  <r>
    <x v="6"/>
    <x v="6"/>
    <m/>
    <m/>
    <m/>
    <m/>
    <m/>
    <m/>
    <m/>
    <m/>
    <m/>
    <m/>
    <m/>
    <m/>
    <m/>
    <m/>
    <m/>
    <m/>
    <m/>
    <m/>
    <m/>
    <m/>
    <m/>
    <m/>
    <n v="0"/>
    <n v="0"/>
    <n v="0"/>
    <m/>
    <m/>
    <m/>
    <m/>
    <m/>
    <m/>
    <m/>
    <s v="No record"/>
    <s v="No record"/>
    <s v="No record"/>
    <s v="No record"/>
    <s v="No record"/>
    <s v="No record"/>
    <s v="No record"/>
    <n v="0"/>
  </r>
  <r>
    <x v="6"/>
    <x v="7"/>
    <m/>
    <m/>
    <m/>
    <m/>
    <m/>
    <m/>
    <m/>
    <m/>
    <m/>
    <m/>
    <m/>
    <m/>
    <m/>
    <m/>
    <m/>
    <m/>
    <m/>
    <m/>
    <m/>
    <m/>
    <m/>
    <m/>
    <n v="0"/>
    <n v="0"/>
    <n v="0"/>
    <m/>
    <m/>
    <m/>
    <m/>
    <m/>
    <m/>
    <m/>
    <s v="No record"/>
    <s v="No record"/>
    <s v="No record"/>
    <s v="No record"/>
    <s v="No record"/>
    <s v="No record"/>
    <s v="No record"/>
    <n v="0"/>
  </r>
  <r>
    <x v="6"/>
    <x v="8"/>
    <m/>
    <m/>
    <m/>
    <m/>
    <m/>
    <m/>
    <m/>
    <m/>
    <m/>
    <m/>
    <m/>
    <m/>
    <m/>
    <m/>
    <m/>
    <m/>
    <m/>
    <m/>
    <m/>
    <m/>
    <m/>
    <m/>
    <n v="0"/>
    <n v="0"/>
    <n v="0"/>
    <m/>
    <m/>
    <m/>
    <m/>
    <m/>
    <m/>
    <m/>
    <s v="No record"/>
    <s v="No record"/>
    <s v="No record"/>
    <s v="No record"/>
    <s v="No record"/>
    <s v="No record"/>
    <s v="No record"/>
    <n v="0"/>
  </r>
  <r>
    <x v="6"/>
    <x v="9"/>
    <m/>
    <m/>
    <m/>
    <m/>
    <m/>
    <m/>
    <m/>
    <m/>
    <m/>
    <m/>
    <m/>
    <m/>
    <m/>
    <m/>
    <m/>
    <m/>
    <m/>
    <m/>
    <m/>
    <m/>
    <m/>
    <m/>
    <n v="0"/>
    <n v="0"/>
    <n v="0"/>
    <m/>
    <m/>
    <m/>
    <m/>
    <m/>
    <m/>
    <m/>
    <s v="No record"/>
    <s v="No record"/>
    <s v="No record"/>
    <s v="No record"/>
    <s v="No record"/>
    <s v="No record"/>
    <s v="No record"/>
    <n v="0"/>
  </r>
  <r>
    <x v="6"/>
    <x v="10"/>
    <m/>
    <m/>
    <m/>
    <m/>
    <m/>
    <m/>
    <m/>
    <m/>
    <m/>
    <m/>
    <m/>
    <m/>
    <m/>
    <m/>
    <m/>
    <m/>
    <m/>
    <m/>
    <m/>
    <m/>
    <m/>
    <m/>
    <n v="0"/>
    <m/>
    <m/>
    <m/>
    <m/>
    <m/>
    <m/>
    <m/>
    <m/>
    <m/>
    <s v="No record"/>
    <s v="No record"/>
    <s v="No record"/>
    <s v="No record"/>
    <s v="No record"/>
    <s v="No record"/>
    <s v="No record"/>
    <n v="0"/>
  </r>
  <r>
    <x v="7"/>
    <x v="0"/>
    <m/>
    <m/>
    <m/>
    <m/>
    <m/>
    <m/>
    <m/>
    <m/>
    <m/>
    <m/>
    <m/>
    <m/>
    <m/>
    <m/>
    <m/>
    <m/>
    <m/>
    <m/>
    <m/>
    <m/>
    <m/>
    <m/>
    <n v="0"/>
    <n v="0"/>
    <n v="0"/>
    <m/>
    <m/>
    <m/>
    <m/>
    <m/>
    <m/>
    <m/>
    <s v="No record"/>
    <s v="No record"/>
    <s v="No record"/>
    <s v="No record"/>
    <s v="No record"/>
    <s v="No record"/>
    <s v="No record"/>
    <n v="0"/>
  </r>
  <r>
    <x v="7"/>
    <x v="1"/>
    <m/>
    <m/>
    <m/>
    <m/>
    <m/>
    <m/>
    <m/>
    <m/>
    <m/>
    <m/>
    <m/>
    <m/>
    <m/>
    <m/>
    <m/>
    <m/>
    <m/>
    <m/>
    <m/>
    <m/>
    <m/>
    <m/>
    <n v="0"/>
    <n v="0"/>
    <n v="0"/>
    <m/>
    <m/>
    <m/>
    <m/>
    <m/>
    <m/>
    <m/>
    <s v="No record"/>
    <s v="No record"/>
    <s v="No record"/>
    <s v="No record"/>
    <s v="No record"/>
    <s v="No record"/>
    <s v="No record"/>
    <n v="0"/>
  </r>
  <r>
    <x v="7"/>
    <x v="2"/>
    <m/>
    <m/>
    <m/>
    <m/>
    <m/>
    <m/>
    <m/>
    <m/>
    <m/>
    <m/>
    <m/>
    <m/>
    <m/>
    <m/>
    <m/>
    <m/>
    <m/>
    <m/>
    <m/>
    <m/>
    <m/>
    <m/>
    <n v="0"/>
    <n v="0"/>
    <n v="0"/>
    <m/>
    <m/>
    <m/>
    <m/>
    <m/>
    <m/>
    <m/>
    <s v="No record"/>
    <s v="No record"/>
    <s v="No record"/>
    <s v="No record"/>
    <s v="No record"/>
    <s v="No record"/>
    <s v="No record"/>
    <n v="0"/>
  </r>
  <r>
    <x v="7"/>
    <x v="3"/>
    <m/>
    <m/>
    <m/>
    <m/>
    <m/>
    <m/>
    <m/>
    <m/>
    <m/>
    <m/>
    <m/>
    <m/>
    <m/>
    <m/>
    <m/>
    <m/>
    <m/>
    <m/>
    <m/>
    <m/>
    <m/>
    <m/>
    <n v="0"/>
    <n v="0"/>
    <n v="0"/>
    <m/>
    <m/>
    <m/>
    <m/>
    <m/>
    <m/>
    <m/>
    <s v="No record"/>
    <s v="No record"/>
    <s v="No record"/>
    <s v="No record"/>
    <s v="No record"/>
    <s v="No record"/>
    <s v="No record"/>
    <n v="0"/>
  </r>
  <r>
    <x v="7"/>
    <x v="4"/>
    <m/>
    <m/>
    <m/>
    <m/>
    <m/>
    <m/>
    <m/>
    <m/>
    <m/>
    <m/>
    <m/>
    <m/>
    <m/>
    <m/>
    <m/>
    <m/>
    <m/>
    <m/>
    <m/>
    <m/>
    <m/>
    <m/>
    <n v="0"/>
    <n v="0"/>
    <n v="0"/>
    <m/>
    <m/>
    <m/>
    <m/>
    <m/>
    <m/>
    <m/>
    <s v="No record"/>
    <s v="No record"/>
    <s v="No record"/>
    <s v="No record"/>
    <s v="No record"/>
    <s v="No record"/>
    <s v="No record"/>
    <n v="0"/>
  </r>
  <r>
    <x v="7"/>
    <x v="5"/>
    <m/>
    <m/>
    <m/>
    <m/>
    <m/>
    <m/>
    <m/>
    <m/>
    <m/>
    <m/>
    <m/>
    <m/>
    <m/>
    <m/>
    <m/>
    <m/>
    <m/>
    <m/>
    <m/>
    <m/>
    <m/>
    <m/>
    <n v="0"/>
    <n v="0"/>
    <n v="0"/>
    <m/>
    <m/>
    <m/>
    <m/>
    <m/>
    <m/>
    <m/>
    <s v="No record"/>
    <s v="No record"/>
    <s v="No record"/>
    <s v="No record"/>
    <s v="No record"/>
    <s v="No record"/>
    <s v="No record"/>
    <n v="0"/>
  </r>
  <r>
    <x v="7"/>
    <x v="6"/>
    <m/>
    <m/>
    <m/>
    <m/>
    <m/>
    <m/>
    <m/>
    <m/>
    <m/>
    <m/>
    <m/>
    <m/>
    <m/>
    <m/>
    <m/>
    <m/>
    <m/>
    <m/>
    <m/>
    <m/>
    <m/>
    <m/>
    <n v="0"/>
    <n v="0"/>
    <n v="0"/>
    <m/>
    <m/>
    <m/>
    <m/>
    <m/>
    <m/>
    <m/>
    <s v="No record"/>
    <s v="No record"/>
    <s v="No record"/>
    <s v="No record"/>
    <s v="No record"/>
    <s v="No record"/>
    <s v="No record"/>
    <n v="0"/>
  </r>
  <r>
    <x v="7"/>
    <x v="7"/>
    <m/>
    <m/>
    <m/>
    <m/>
    <m/>
    <m/>
    <m/>
    <m/>
    <m/>
    <m/>
    <m/>
    <m/>
    <m/>
    <m/>
    <m/>
    <m/>
    <m/>
    <m/>
    <m/>
    <m/>
    <m/>
    <m/>
    <n v="0"/>
    <n v="0"/>
    <n v="0"/>
    <m/>
    <m/>
    <m/>
    <m/>
    <m/>
    <m/>
    <m/>
    <s v="No record"/>
    <s v="No record"/>
    <s v="No record"/>
    <s v="No record"/>
    <s v="No record"/>
    <s v="No record"/>
    <s v="No record"/>
    <n v="0"/>
  </r>
  <r>
    <x v="7"/>
    <x v="8"/>
    <m/>
    <m/>
    <m/>
    <m/>
    <m/>
    <m/>
    <m/>
    <m/>
    <m/>
    <m/>
    <m/>
    <m/>
    <m/>
    <m/>
    <m/>
    <m/>
    <m/>
    <m/>
    <m/>
    <m/>
    <m/>
    <m/>
    <n v="0"/>
    <n v="0"/>
    <n v="0"/>
    <m/>
    <m/>
    <m/>
    <m/>
    <m/>
    <m/>
    <m/>
    <s v="No record"/>
    <s v="No record"/>
    <s v="No record"/>
    <s v="No record"/>
    <s v="No record"/>
    <s v="No record"/>
    <s v="No record"/>
    <n v="0"/>
  </r>
  <r>
    <x v="7"/>
    <x v="9"/>
    <m/>
    <m/>
    <m/>
    <m/>
    <m/>
    <m/>
    <m/>
    <m/>
    <m/>
    <m/>
    <m/>
    <m/>
    <m/>
    <m/>
    <m/>
    <m/>
    <m/>
    <m/>
    <m/>
    <m/>
    <m/>
    <m/>
    <n v="0"/>
    <n v="0"/>
    <n v="0"/>
    <m/>
    <m/>
    <m/>
    <m/>
    <m/>
    <m/>
    <m/>
    <s v="No record"/>
    <s v="No record"/>
    <s v="No record"/>
    <s v="No record"/>
    <s v="No record"/>
    <s v="No record"/>
    <s v="No record"/>
    <n v="0"/>
  </r>
  <r>
    <x v="7"/>
    <x v="10"/>
    <m/>
    <m/>
    <m/>
    <m/>
    <m/>
    <m/>
    <m/>
    <m/>
    <m/>
    <m/>
    <m/>
    <m/>
    <m/>
    <m/>
    <m/>
    <m/>
    <m/>
    <m/>
    <m/>
    <m/>
    <m/>
    <m/>
    <n v="0"/>
    <m/>
    <m/>
    <m/>
    <m/>
    <m/>
    <m/>
    <m/>
    <m/>
    <m/>
    <s v="No record"/>
    <s v="No record"/>
    <s v="No record"/>
    <s v="No record"/>
    <s v="No record"/>
    <s v="No record"/>
    <s v="No record"/>
    <n v="0"/>
  </r>
  <r>
    <x v="8"/>
    <x v="0"/>
    <m/>
    <m/>
    <m/>
    <m/>
    <m/>
    <m/>
    <m/>
    <m/>
    <m/>
    <m/>
    <m/>
    <m/>
    <m/>
    <m/>
    <m/>
    <m/>
    <m/>
    <m/>
    <m/>
    <m/>
    <m/>
    <m/>
    <n v="0"/>
    <n v="0"/>
    <n v="0"/>
    <m/>
    <m/>
    <m/>
    <m/>
    <m/>
    <m/>
    <m/>
    <s v="No record"/>
    <s v="No record"/>
    <s v="No record"/>
    <s v="No record"/>
    <s v="No record"/>
    <s v="No record"/>
    <s v="No record"/>
    <n v="0"/>
  </r>
  <r>
    <x v="8"/>
    <x v="1"/>
    <m/>
    <m/>
    <m/>
    <m/>
    <m/>
    <m/>
    <m/>
    <m/>
    <m/>
    <m/>
    <m/>
    <m/>
    <m/>
    <m/>
    <m/>
    <m/>
    <m/>
    <m/>
    <m/>
    <m/>
    <m/>
    <m/>
    <n v="0"/>
    <n v="0"/>
    <n v="0"/>
    <m/>
    <m/>
    <m/>
    <m/>
    <m/>
    <m/>
    <m/>
    <s v="No record"/>
    <s v="No record"/>
    <s v="No record"/>
    <s v="No record"/>
    <s v="No record"/>
    <s v="No record"/>
    <s v="No record"/>
    <n v="0"/>
  </r>
  <r>
    <x v="8"/>
    <x v="2"/>
    <m/>
    <m/>
    <m/>
    <m/>
    <m/>
    <m/>
    <m/>
    <m/>
    <m/>
    <m/>
    <m/>
    <m/>
    <m/>
    <m/>
    <m/>
    <m/>
    <m/>
    <m/>
    <m/>
    <m/>
    <m/>
    <m/>
    <n v="0"/>
    <n v="0"/>
    <n v="0"/>
    <m/>
    <m/>
    <m/>
    <m/>
    <m/>
    <m/>
    <m/>
    <s v="No record"/>
    <s v="No record"/>
    <s v="No record"/>
    <s v="No record"/>
    <s v="No record"/>
    <s v="No record"/>
    <s v="No record"/>
    <n v="0"/>
  </r>
  <r>
    <x v="8"/>
    <x v="3"/>
    <m/>
    <m/>
    <m/>
    <m/>
    <m/>
    <m/>
    <m/>
    <m/>
    <m/>
    <m/>
    <m/>
    <m/>
    <m/>
    <m/>
    <m/>
    <m/>
    <m/>
    <m/>
    <m/>
    <m/>
    <m/>
    <m/>
    <n v="0"/>
    <n v="0"/>
    <n v="0"/>
    <m/>
    <m/>
    <m/>
    <m/>
    <m/>
    <m/>
    <m/>
    <s v="No record"/>
    <s v="No record"/>
    <s v="No record"/>
    <s v="No record"/>
    <s v="No record"/>
    <s v="No record"/>
    <s v="No record"/>
    <n v="0"/>
  </r>
  <r>
    <x v="8"/>
    <x v="4"/>
    <m/>
    <m/>
    <m/>
    <m/>
    <m/>
    <m/>
    <m/>
    <m/>
    <m/>
    <m/>
    <m/>
    <m/>
    <m/>
    <m/>
    <m/>
    <m/>
    <m/>
    <m/>
    <m/>
    <m/>
    <m/>
    <m/>
    <n v="0"/>
    <n v="0"/>
    <n v="0"/>
    <m/>
    <m/>
    <m/>
    <m/>
    <m/>
    <m/>
    <m/>
    <s v="No record"/>
    <s v="No record"/>
    <s v="No record"/>
    <s v="No record"/>
    <s v="No record"/>
    <s v="No record"/>
    <s v="No record"/>
    <n v="0"/>
  </r>
  <r>
    <x v="8"/>
    <x v="5"/>
    <m/>
    <m/>
    <m/>
    <m/>
    <m/>
    <m/>
    <m/>
    <m/>
    <m/>
    <m/>
    <m/>
    <m/>
    <m/>
    <m/>
    <m/>
    <m/>
    <m/>
    <m/>
    <m/>
    <m/>
    <m/>
    <m/>
    <n v="0"/>
    <n v="0"/>
    <n v="0"/>
    <m/>
    <m/>
    <m/>
    <m/>
    <m/>
    <m/>
    <m/>
    <s v="No record"/>
    <s v="No record"/>
    <s v="No record"/>
    <s v="No record"/>
    <s v="No record"/>
    <s v="No record"/>
    <s v="No record"/>
    <n v="0"/>
  </r>
  <r>
    <x v="8"/>
    <x v="6"/>
    <m/>
    <m/>
    <m/>
    <m/>
    <m/>
    <m/>
    <m/>
    <m/>
    <m/>
    <m/>
    <m/>
    <m/>
    <m/>
    <m/>
    <m/>
    <m/>
    <m/>
    <m/>
    <m/>
    <m/>
    <m/>
    <m/>
    <n v="0"/>
    <n v="0"/>
    <n v="0"/>
    <m/>
    <m/>
    <m/>
    <m/>
    <m/>
    <m/>
    <m/>
    <s v="No record"/>
    <s v="No record"/>
    <s v="No record"/>
    <s v="No record"/>
    <s v="No record"/>
    <s v="No record"/>
    <s v="No record"/>
    <n v="0"/>
  </r>
  <r>
    <x v="8"/>
    <x v="7"/>
    <m/>
    <m/>
    <m/>
    <m/>
    <m/>
    <m/>
    <m/>
    <m/>
    <m/>
    <m/>
    <m/>
    <m/>
    <m/>
    <m/>
    <m/>
    <m/>
    <m/>
    <m/>
    <m/>
    <m/>
    <m/>
    <m/>
    <n v="0"/>
    <n v="0"/>
    <n v="0"/>
    <m/>
    <m/>
    <m/>
    <m/>
    <m/>
    <m/>
    <m/>
    <s v="No record"/>
    <s v="No record"/>
    <s v="No record"/>
    <s v="No record"/>
    <s v="No record"/>
    <s v="No record"/>
    <s v="No record"/>
    <n v="0"/>
  </r>
  <r>
    <x v="8"/>
    <x v="8"/>
    <m/>
    <m/>
    <m/>
    <m/>
    <m/>
    <m/>
    <m/>
    <m/>
    <m/>
    <m/>
    <m/>
    <m/>
    <m/>
    <m/>
    <m/>
    <m/>
    <m/>
    <m/>
    <m/>
    <m/>
    <m/>
    <m/>
    <n v="0"/>
    <n v="0"/>
    <n v="0"/>
    <m/>
    <m/>
    <m/>
    <m/>
    <m/>
    <m/>
    <m/>
    <s v="No record"/>
    <s v="No record"/>
    <s v="No record"/>
    <s v="No record"/>
    <s v="No record"/>
    <s v="No record"/>
    <s v="No record"/>
    <n v="0"/>
  </r>
  <r>
    <x v="8"/>
    <x v="9"/>
    <m/>
    <m/>
    <m/>
    <m/>
    <m/>
    <m/>
    <m/>
    <m/>
    <m/>
    <m/>
    <m/>
    <m/>
    <m/>
    <m/>
    <m/>
    <m/>
    <m/>
    <m/>
    <m/>
    <m/>
    <m/>
    <m/>
    <n v="0"/>
    <n v="0"/>
    <n v="0"/>
    <m/>
    <m/>
    <m/>
    <m/>
    <m/>
    <m/>
    <m/>
    <s v="No record"/>
    <s v="No record"/>
    <s v="No record"/>
    <s v="No record"/>
    <s v="No record"/>
    <s v="No record"/>
    <s v="No record"/>
    <n v="0"/>
  </r>
  <r>
    <x v="8"/>
    <x v="10"/>
    <m/>
    <m/>
    <m/>
    <m/>
    <m/>
    <m/>
    <m/>
    <m/>
    <m/>
    <m/>
    <m/>
    <m/>
    <m/>
    <m/>
    <m/>
    <m/>
    <m/>
    <m/>
    <m/>
    <m/>
    <m/>
    <m/>
    <n v="0"/>
    <m/>
    <m/>
    <m/>
    <m/>
    <m/>
    <m/>
    <m/>
    <m/>
    <m/>
    <s v="No record"/>
    <s v="No record"/>
    <s v="No record"/>
    <s v="No record"/>
    <s v="No record"/>
    <s v="No record"/>
    <s v="No record"/>
    <n v="0"/>
  </r>
  <r>
    <x v="9"/>
    <x v="0"/>
    <m/>
    <m/>
    <m/>
    <m/>
    <m/>
    <m/>
    <m/>
    <m/>
    <m/>
    <m/>
    <m/>
    <m/>
    <m/>
    <m/>
    <m/>
    <m/>
    <m/>
    <m/>
    <m/>
    <m/>
    <m/>
    <m/>
    <n v="0"/>
    <n v="0"/>
    <n v="0"/>
    <m/>
    <m/>
    <m/>
    <m/>
    <m/>
    <m/>
    <m/>
    <s v="No record"/>
    <s v="No record"/>
    <s v="No record"/>
    <s v="No record"/>
    <s v="No record"/>
    <s v="No record"/>
    <s v="No record"/>
    <n v="0"/>
  </r>
  <r>
    <x v="9"/>
    <x v="1"/>
    <m/>
    <m/>
    <m/>
    <m/>
    <m/>
    <m/>
    <m/>
    <m/>
    <m/>
    <m/>
    <m/>
    <m/>
    <m/>
    <m/>
    <m/>
    <m/>
    <m/>
    <m/>
    <m/>
    <m/>
    <m/>
    <m/>
    <n v="0"/>
    <n v="0"/>
    <n v="0"/>
    <m/>
    <m/>
    <m/>
    <m/>
    <m/>
    <m/>
    <m/>
    <s v="No record"/>
    <s v="No record"/>
    <s v="No record"/>
    <s v="No record"/>
    <s v="No record"/>
    <s v="No record"/>
    <s v="No record"/>
    <n v="0"/>
  </r>
  <r>
    <x v="9"/>
    <x v="2"/>
    <m/>
    <m/>
    <m/>
    <m/>
    <m/>
    <m/>
    <m/>
    <m/>
    <m/>
    <m/>
    <m/>
    <m/>
    <m/>
    <m/>
    <m/>
    <m/>
    <m/>
    <m/>
    <m/>
    <m/>
    <m/>
    <m/>
    <n v="0"/>
    <n v="0"/>
    <n v="0"/>
    <m/>
    <m/>
    <m/>
    <m/>
    <m/>
    <m/>
    <m/>
    <s v="No record"/>
    <s v="No record"/>
    <s v="No record"/>
    <s v="No record"/>
    <s v="No record"/>
    <s v="No record"/>
    <s v="No record"/>
    <n v="0"/>
  </r>
  <r>
    <x v="9"/>
    <x v="3"/>
    <m/>
    <m/>
    <m/>
    <m/>
    <m/>
    <m/>
    <m/>
    <m/>
    <m/>
    <m/>
    <m/>
    <m/>
    <m/>
    <m/>
    <m/>
    <m/>
    <m/>
    <m/>
    <m/>
    <m/>
    <m/>
    <m/>
    <n v="0"/>
    <n v="0"/>
    <n v="0"/>
    <m/>
    <m/>
    <m/>
    <m/>
    <m/>
    <m/>
    <m/>
    <s v="No record"/>
    <s v="No record"/>
    <s v="No record"/>
    <s v="No record"/>
    <s v="No record"/>
    <s v="No record"/>
    <s v="No record"/>
    <n v="0"/>
  </r>
  <r>
    <x v="9"/>
    <x v="4"/>
    <m/>
    <m/>
    <m/>
    <m/>
    <m/>
    <m/>
    <m/>
    <m/>
    <m/>
    <m/>
    <m/>
    <m/>
    <m/>
    <m/>
    <m/>
    <m/>
    <m/>
    <m/>
    <m/>
    <m/>
    <m/>
    <m/>
    <n v="0"/>
    <n v="0"/>
    <n v="0"/>
    <m/>
    <m/>
    <m/>
    <m/>
    <m/>
    <m/>
    <m/>
    <s v="No record"/>
    <s v="No record"/>
    <s v="No record"/>
    <s v="No record"/>
    <s v="No record"/>
    <s v="No record"/>
    <s v="No record"/>
    <n v="0"/>
  </r>
  <r>
    <x v="9"/>
    <x v="5"/>
    <m/>
    <m/>
    <m/>
    <m/>
    <m/>
    <m/>
    <m/>
    <m/>
    <m/>
    <m/>
    <m/>
    <m/>
    <m/>
    <m/>
    <m/>
    <m/>
    <m/>
    <m/>
    <m/>
    <m/>
    <m/>
    <m/>
    <n v="0"/>
    <n v="0"/>
    <n v="0"/>
    <m/>
    <m/>
    <m/>
    <m/>
    <m/>
    <m/>
    <m/>
    <s v="No record"/>
    <s v="No record"/>
    <s v="No record"/>
    <s v="No record"/>
    <s v="No record"/>
    <s v="No record"/>
    <s v="No record"/>
    <n v="0"/>
  </r>
  <r>
    <x v="9"/>
    <x v="6"/>
    <m/>
    <m/>
    <m/>
    <m/>
    <m/>
    <m/>
    <m/>
    <m/>
    <m/>
    <m/>
    <m/>
    <m/>
    <m/>
    <m/>
    <m/>
    <m/>
    <m/>
    <m/>
    <m/>
    <m/>
    <m/>
    <m/>
    <n v="0"/>
    <n v="0"/>
    <n v="0"/>
    <m/>
    <m/>
    <m/>
    <m/>
    <m/>
    <m/>
    <m/>
    <s v="No record"/>
    <s v="No record"/>
    <s v="No record"/>
    <s v="No record"/>
    <s v="No record"/>
    <s v="No record"/>
    <s v="No record"/>
    <n v="0"/>
  </r>
  <r>
    <x v="9"/>
    <x v="7"/>
    <m/>
    <m/>
    <m/>
    <m/>
    <m/>
    <m/>
    <m/>
    <m/>
    <m/>
    <m/>
    <m/>
    <m/>
    <m/>
    <m/>
    <m/>
    <m/>
    <m/>
    <m/>
    <m/>
    <m/>
    <m/>
    <m/>
    <n v="0"/>
    <n v="0"/>
    <n v="0"/>
    <m/>
    <m/>
    <m/>
    <m/>
    <m/>
    <m/>
    <m/>
    <s v="No record"/>
    <s v="No record"/>
    <s v="No record"/>
    <s v="No record"/>
    <s v="No record"/>
    <s v="No record"/>
    <s v="No record"/>
    <n v="0"/>
  </r>
  <r>
    <x v="9"/>
    <x v="8"/>
    <m/>
    <m/>
    <m/>
    <m/>
    <m/>
    <m/>
    <m/>
    <m/>
    <m/>
    <m/>
    <m/>
    <m/>
    <m/>
    <m/>
    <m/>
    <m/>
    <m/>
    <m/>
    <m/>
    <m/>
    <m/>
    <m/>
    <n v="0"/>
    <n v="0"/>
    <n v="0"/>
    <m/>
    <m/>
    <m/>
    <m/>
    <m/>
    <m/>
    <m/>
    <s v="No record"/>
    <s v="No record"/>
    <s v="No record"/>
    <s v="No record"/>
    <s v="No record"/>
    <s v="No record"/>
    <s v="No record"/>
    <n v="0"/>
  </r>
  <r>
    <x v="9"/>
    <x v="9"/>
    <m/>
    <m/>
    <m/>
    <m/>
    <m/>
    <m/>
    <m/>
    <m/>
    <m/>
    <m/>
    <m/>
    <m/>
    <m/>
    <m/>
    <m/>
    <m/>
    <m/>
    <m/>
    <m/>
    <m/>
    <m/>
    <m/>
    <n v="0"/>
    <n v="0"/>
    <n v="0"/>
    <m/>
    <m/>
    <m/>
    <m/>
    <m/>
    <m/>
    <m/>
    <s v="No record"/>
    <s v="No record"/>
    <s v="No record"/>
    <s v="No record"/>
    <s v="No record"/>
    <s v="No record"/>
    <s v="No record"/>
    <n v="0"/>
  </r>
  <r>
    <x v="9"/>
    <x v="10"/>
    <m/>
    <m/>
    <m/>
    <m/>
    <m/>
    <m/>
    <m/>
    <m/>
    <m/>
    <m/>
    <m/>
    <m/>
    <m/>
    <m/>
    <m/>
    <m/>
    <m/>
    <m/>
    <m/>
    <m/>
    <m/>
    <m/>
    <n v="0"/>
    <m/>
    <m/>
    <m/>
    <m/>
    <m/>
    <m/>
    <m/>
    <m/>
    <m/>
    <s v="No record"/>
    <s v="No record"/>
    <s v="No record"/>
    <s v="No record"/>
    <s v="No record"/>
    <s v="No record"/>
    <s v="No record"/>
    <n v="0"/>
  </r>
  <r>
    <x v="10"/>
    <x v="0"/>
    <m/>
    <m/>
    <m/>
    <m/>
    <m/>
    <m/>
    <m/>
    <m/>
    <m/>
    <m/>
    <m/>
    <m/>
    <m/>
    <m/>
    <m/>
    <m/>
    <m/>
    <m/>
    <m/>
    <m/>
    <m/>
    <m/>
    <n v="0"/>
    <n v="0"/>
    <n v="0"/>
    <m/>
    <m/>
    <m/>
    <m/>
    <m/>
    <m/>
    <m/>
    <s v="No record"/>
    <s v="No record"/>
    <s v="No record"/>
    <s v="No record"/>
    <s v="No record"/>
    <s v="No record"/>
    <s v="No record"/>
    <n v="0"/>
  </r>
  <r>
    <x v="10"/>
    <x v="1"/>
    <m/>
    <m/>
    <m/>
    <m/>
    <m/>
    <m/>
    <m/>
    <m/>
    <m/>
    <m/>
    <m/>
    <m/>
    <m/>
    <m/>
    <m/>
    <m/>
    <m/>
    <m/>
    <m/>
    <m/>
    <m/>
    <m/>
    <n v="0"/>
    <n v="0"/>
    <n v="0"/>
    <m/>
    <m/>
    <m/>
    <m/>
    <m/>
    <m/>
    <m/>
    <s v="No record"/>
    <s v="No record"/>
    <s v="No record"/>
    <s v="No record"/>
    <s v="No record"/>
    <s v="No record"/>
    <s v="No record"/>
    <n v="0"/>
  </r>
  <r>
    <x v="10"/>
    <x v="2"/>
    <m/>
    <m/>
    <m/>
    <m/>
    <m/>
    <m/>
    <m/>
    <m/>
    <m/>
    <m/>
    <m/>
    <m/>
    <m/>
    <m/>
    <m/>
    <m/>
    <m/>
    <m/>
    <m/>
    <m/>
    <m/>
    <m/>
    <n v="0"/>
    <n v="0"/>
    <n v="0"/>
    <m/>
    <m/>
    <m/>
    <m/>
    <m/>
    <m/>
    <m/>
    <s v="No record"/>
    <s v="No record"/>
    <s v="No record"/>
    <s v="No record"/>
    <s v="No record"/>
    <s v="No record"/>
    <s v="No record"/>
    <n v="0"/>
  </r>
  <r>
    <x v="10"/>
    <x v="3"/>
    <m/>
    <m/>
    <m/>
    <m/>
    <m/>
    <m/>
    <m/>
    <m/>
    <m/>
    <m/>
    <m/>
    <m/>
    <m/>
    <m/>
    <m/>
    <m/>
    <m/>
    <m/>
    <m/>
    <m/>
    <m/>
    <m/>
    <n v="0"/>
    <n v="0"/>
    <n v="0"/>
    <m/>
    <m/>
    <m/>
    <m/>
    <m/>
    <m/>
    <m/>
    <s v="No record"/>
    <s v="No record"/>
    <s v="No record"/>
    <s v="No record"/>
    <s v="No record"/>
    <s v="No record"/>
    <s v="No record"/>
    <n v="0"/>
  </r>
  <r>
    <x v="10"/>
    <x v="4"/>
    <m/>
    <m/>
    <m/>
    <m/>
    <m/>
    <m/>
    <m/>
    <m/>
    <m/>
    <m/>
    <m/>
    <m/>
    <m/>
    <m/>
    <m/>
    <m/>
    <m/>
    <m/>
    <m/>
    <m/>
    <m/>
    <m/>
    <n v="0"/>
    <n v="0"/>
    <n v="0"/>
    <m/>
    <m/>
    <m/>
    <m/>
    <m/>
    <m/>
    <m/>
    <s v="No record"/>
    <s v="No record"/>
    <s v="No record"/>
    <s v="No record"/>
    <s v="No record"/>
    <s v="No record"/>
    <s v="No record"/>
    <n v="0"/>
  </r>
  <r>
    <x v="10"/>
    <x v="5"/>
    <m/>
    <m/>
    <m/>
    <m/>
    <m/>
    <m/>
    <m/>
    <m/>
    <m/>
    <m/>
    <m/>
    <m/>
    <m/>
    <m/>
    <m/>
    <m/>
    <m/>
    <m/>
    <m/>
    <m/>
    <m/>
    <m/>
    <n v="0"/>
    <n v="0"/>
    <n v="0"/>
    <m/>
    <m/>
    <m/>
    <m/>
    <m/>
    <m/>
    <m/>
    <s v="No record"/>
    <s v="No record"/>
    <s v="No record"/>
    <s v="No record"/>
    <s v="No record"/>
    <s v="No record"/>
    <s v="No record"/>
    <n v="0"/>
  </r>
  <r>
    <x v="10"/>
    <x v="6"/>
    <m/>
    <m/>
    <m/>
    <m/>
    <m/>
    <m/>
    <m/>
    <m/>
    <m/>
    <m/>
    <m/>
    <m/>
    <m/>
    <m/>
    <m/>
    <m/>
    <m/>
    <m/>
    <m/>
    <m/>
    <m/>
    <m/>
    <n v="0"/>
    <n v="0"/>
    <n v="0"/>
    <m/>
    <m/>
    <m/>
    <m/>
    <m/>
    <m/>
    <m/>
    <s v="No record"/>
    <s v="No record"/>
    <s v="No record"/>
    <s v="No record"/>
    <s v="No record"/>
    <s v="No record"/>
    <s v="No record"/>
    <n v="0"/>
  </r>
  <r>
    <x v="10"/>
    <x v="7"/>
    <m/>
    <m/>
    <m/>
    <m/>
    <m/>
    <m/>
    <m/>
    <m/>
    <m/>
    <m/>
    <m/>
    <m/>
    <m/>
    <m/>
    <m/>
    <m/>
    <m/>
    <m/>
    <m/>
    <m/>
    <m/>
    <m/>
    <n v="0"/>
    <n v="0"/>
    <n v="0"/>
    <m/>
    <m/>
    <m/>
    <m/>
    <m/>
    <m/>
    <m/>
    <s v="No record"/>
    <s v="No record"/>
    <s v="No record"/>
    <s v="No record"/>
    <s v="No record"/>
    <s v="No record"/>
    <s v="No record"/>
    <n v="0"/>
  </r>
  <r>
    <x v="10"/>
    <x v="8"/>
    <m/>
    <m/>
    <m/>
    <m/>
    <m/>
    <m/>
    <m/>
    <m/>
    <m/>
    <m/>
    <m/>
    <m/>
    <m/>
    <m/>
    <m/>
    <m/>
    <m/>
    <m/>
    <m/>
    <m/>
    <m/>
    <m/>
    <n v="0"/>
    <n v="0"/>
    <n v="0"/>
    <m/>
    <m/>
    <m/>
    <m/>
    <m/>
    <m/>
    <m/>
    <s v="No record"/>
    <s v="No record"/>
    <s v="No record"/>
    <s v="No record"/>
    <s v="No record"/>
    <s v="No record"/>
    <s v="No record"/>
    <n v="0"/>
  </r>
  <r>
    <x v="10"/>
    <x v="9"/>
    <m/>
    <m/>
    <m/>
    <m/>
    <m/>
    <m/>
    <m/>
    <m/>
    <m/>
    <m/>
    <m/>
    <m/>
    <m/>
    <m/>
    <m/>
    <m/>
    <m/>
    <m/>
    <m/>
    <m/>
    <m/>
    <m/>
    <n v="0"/>
    <n v="0"/>
    <n v="0"/>
    <m/>
    <m/>
    <m/>
    <m/>
    <m/>
    <m/>
    <m/>
    <s v="No record"/>
    <s v="No record"/>
    <s v="No record"/>
    <s v="No record"/>
    <s v="No record"/>
    <s v="No record"/>
    <s v="No record"/>
    <n v="0"/>
  </r>
  <r>
    <x v="10"/>
    <x v="10"/>
    <m/>
    <m/>
    <m/>
    <m/>
    <m/>
    <m/>
    <m/>
    <m/>
    <m/>
    <m/>
    <m/>
    <m/>
    <m/>
    <m/>
    <m/>
    <m/>
    <m/>
    <m/>
    <m/>
    <m/>
    <m/>
    <m/>
    <n v="0"/>
    <m/>
    <m/>
    <m/>
    <m/>
    <m/>
    <m/>
    <m/>
    <m/>
    <m/>
    <s v="No record"/>
    <s v="No record"/>
    <s v="No record"/>
    <s v="No record"/>
    <s v="No record"/>
    <s v="No record"/>
    <s v="No record"/>
    <n v="0"/>
  </r>
  <r>
    <x v="11"/>
    <x v="0"/>
    <m/>
    <m/>
    <m/>
    <m/>
    <m/>
    <m/>
    <m/>
    <m/>
    <m/>
    <m/>
    <m/>
    <m/>
    <m/>
    <m/>
    <m/>
    <m/>
    <m/>
    <m/>
    <m/>
    <m/>
    <m/>
    <m/>
    <n v="0"/>
    <n v="0"/>
    <n v="0"/>
    <m/>
    <m/>
    <m/>
    <m/>
    <m/>
    <m/>
    <m/>
    <s v="No record"/>
    <s v="No record"/>
    <s v="No record"/>
    <s v="No record"/>
    <s v="No record"/>
    <s v="No record"/>
    <s v="No record"/>
    <n v="0"/>
  </r>
  <r>
    <x v="11"/>
    <x v="1"/>
    <m/>
    <m/>
    <m/>
    <m/>
    <m/>
    <m/>
    <m/>
    <m/>
    <m/>
    <m/>
    <m/>
    <m/>
    <m/>
    <m/>
    <m/>
    <m/>
    <m/>
    <m/>
    <m/>
    <m/>
    <m/>
    <m/>
    <n v="0"/>
    <n v="0"/>
    <n v="0"/>
    <m/>
    <m/>
    <m/>
    <m/>
    <m/>
    <m/>
    <m/>
    <s v="No record"/>
    <s v="No record"/>
    <s v="No record"/>
    <s v="No record"/>
    <s v="No record"/>
    <s v="No record"/>
    <s v="No record"/>
    <n v="0"/>
  </r>
  <r>
    <x v="11"/>
    <x v="2"/>
    <m/>
    <m/>
    <m/>
    <m/>
    <m/>
    <m/>
    <m/>
    <m/>
    <m/>
    <m/>
    <m/>
    <m/>
    <m/>
    <m/>
    <m/>
    <m/>
    <m/>
    <m/>
    <m/>
    <m/>
    <m/>
    <m/>
    <n v="0"/>
    <n v="0"/>
    <n v="0"/>
    <m/>
    <m/>
    <m/>
    <m/>
    <m/>
    <m/>
    <m/>
    <s v="No record"/>
    <s v="No record"/>
    <s v="No record"/>
    <s v="No record"/>
    <s v="No record"/>
    <s v="No record"/>
    <s v="No record"/>
    <n v="0"/>
  </r>
  <r>
    <x v="11"/>
    <x v="3"/>
    <m/>
    <m/>
    <m/>
    <m/>
    <m/>
    <m/>
    <m/>
    <m/>
    <m/>
    <m/>
    <m/>
    <m/>
    <m/>
    <m/>
    <m/>
    <m/>
    <m/>
    <m/>
    <m/>
    <m/>
    <m/>
    <m/>
    <n v="0"/>
    <n v="0"/>
    <n v="0"/>
    <m/>
    <m/>
    <m/>
    <m/>
    <m/>
    <m/>
    <m/>
    <s v="No record"/>
    <s v="No record"/>
    <s v="No record"/>
    <s v="No record"/>
    <s v="No record"/>
    <s v="No record"/>
    <s v="No record"/>
    <n v="0"/>
  </r>
  <r>
    <x v="11"/>
    <x v="4"/>
    <m/>
    <m/>
    <m/>
    <m/>
    <m/>
    <m/>
    <m/>
    <m/>
    <m/>
    <m/>
    <m/>
    <m/>
    <m/>
    <m/>
    <m/>
    <m/>
    <m/>
    <m/>
    <m/>
    <m/>
    <m/>
    <m/>
    <n v="0"/>
    <n v="0"/>
    <n v="0"/>
    <m/>
    <m/>
    <m/>
    <m/>
    <m/>
    <m/>
    <m/>
    <s v="No record"/>
    <s v="No record"/>
    <s v="No record"/>
    <s v="No record"/>
    <s v="No record"/>
    <s v="No record"/>
    <s v="No record"/>
    <n v="0"/>
  </r>
  <r>
    <x v="11"/>
    <x v="5"/>
    <m/>
    <m/>
    <m/>
    <m/>
    <m/>
    <m/>
    <m/>
    <m/>
    <m/>
    <m/>
    <m/>
    <m/>
    <m/>
    <m/>
    <m/>
    <m/>
    <m/>
    <m/>
    <m/>
    <m/>
    <m/>
    <m/>
    <n v="0"/>
    <n v="0"/>
    <n v="0"/>
    <m/>
    <m/>
    <m/>
    <m/>
    <m/>
    <m/>
    <m/>
    <s v="No record"/>
    <s v="No record"/>
    <s v="No record"/>
    <s v="No record"/>
    <s v="No record"/>
    <s v="No record"/>
    <s v="No record"/>
    <n v="0"/>
  </r>
  <r>
    <x v="11"/>
    <x v="6"/>
    <m/>
    <m/>
    <m/>
    <m/>
    <m/>
    <m/>
    <m/>
    <m/>
    <m/>
    <m/>
    <m/>
    <m/>
    <m/>
    <m/>
    <m/>
    <m/>
    <m/>
    <m/>
    <m/>
    <m/>
    <m/>
    <m/>
    <n v="0"/>
    <n v="0"/>
    <n v="0"/>
    <m/>
    <m/>
    <m/>
    <m/>
    <m/>
    <m/>
    <m/>
    <s v="No record"/>
    <s v="No record"/>
    <s v="No record"/>
    <s v="No record"/>
    <s v="No record"/>
    <s v="No record"/>
    <s v="No record"/>
    <n v="0"/>
  </r>
  <r>
    <x v="11"/>
    <x v="7"/>
    <m/>
    <m/>
    <m/>
    <m/>
    <m/>
    <m/>
    <m/>
    <m/>
    <m/>
    <m/>
    <m/>
    <m/>
    <m/>
    <m/>
    <m/>
    <m/>
    <m/>
    <m/>
    <m/>
    <m/>
    <m/>
    <m/>
    <n v="0"/>
    <n v="0"/>
    <n v="0"/>
    <m/>
    <m/>
    <m/>
    <m/>
    <m/>
    <m/>
    <m/>
    <s v="No record"/>
    <s v="No record"/>
    <s v="No record"/>
    <s v="No record"/>
    <s v="No record"/>
    <s v="No record"/>
    <s v="No record"/>
    <n v="0"/>
  </r>
  <r>
    <x v="11"/>
    <x v="8"/>
    <m/>
    <m/>
    <m/>
    <m/>
    <m/>
    <m/>
    <m/>
    <m/>
    <m/>
    <m/>
    <m/>
    <m/>
    <m/>
    <m/>
    <m/>
    <m/>
    <m/>
    <m/>
    <m/>
    <m/>
    <m/>
    <m/>
    <n v="0"/>
    <n v="0"/>
    <n v="0"/>
    <m/>
    <m/>
    <m/>
    <m/>
    <m/>
    <m/>
    <m/>
    <s v="No record"/>
    <s v="No record"/>
    <s v="No record"/>
    <s v="No record"/>
    <s v="No record"/>
    <s v="No record"/>
    <s v="No record"/>
    <n v="0"/>
  </r>
  <r>
    <x v="11"/>
    <x v="9"/>
    <m/>
    <m/>
    <m/>
    <m/>
    <m/>
    <m/>
    <m/>
    <m/>
    <m/>
    <m/>
    <m/>
    <m/>
    <m/>
    <m/>
    <m/>
    <m/>
    <m/>
    <m/>
    <m/>
    <m/>
    <m/>
    <m/>
    <n v="0"/>
    <n v="0"/>
    <n v="0"/>
    <m/>
    <m/>
    <m/>
    <m/>
    <m/>
    <m/>
    <m/>
    <s v="No record"/>
    <s v="No record"/>
    <s v="No record"/>
    <s v="No record"/>
    <s v="No record"/>
    <s v="No record"/>
    <s v="No record"/>
    <n v="0"/>
  </r>
  <r>
    <x v="11"/>
    <x v="10"/>
    <m/>
    <m/>
    <m/>
    <m/>
    <m/>
    <m/>
    <m/>
    <m/>
    <m/>
    <m/>
    <m/>
    <m/>
    <m/>
    <m/>
    <m/>
    <m/>
    <m/>
    <m/>
    <m/>
    <m/>
    <m/>
    <m/>
    <n v="0"/>
    <n v="0"/>
    <n v="0"/>
    <m/>
    <m/>
    <m/>
    <m/>
    <m/>
    <m/>
    <m/>
    <s v="No record"/>
    <s v="No record"/>
    <s v="No record"/>
    <s v="No record"/>
    <s v="No record"/>
    <s v="No record"/>
    <s v="No record"/>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61D1170-C6CB-46ED-969F-4461DDF0B3BD}" name="CSR SCOR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BUSINESS UNITS">
  <location ref="B120:C123" firstHeaderRow="1"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Items count="1">
    <i/>
  </colItems>
  <pageFields count="2">
    <pageField fld="43" hier="-1"/>
    <pageField fld="0" hier="-1"/>
  </pageFields>
  <dataFields count="1">
    <dataField name="CSR SCORE" fld="41" baseField="1" baseItem="0" numFmtId="9"/>
  </dataFields>
  <formats count="8">
    <format dxfId="96">
      <pivotArea type="all" dataOnly="0" outline="0" fieldPosition="0"/>
    </format>
    <format dxfId="95">
      <pivotArea outline="0" collapsedLevelsAreSubtotals="1" fieldPosition="0"/>
    </format>
    <format dxfId="94">
      <pivotArea dataOnly="0" labelOnly="1" grandRow="1" outline="0" fieldPosition="0"/>
    </format>
    <format dxfId="93">
      <pivotArea outline="0" collapsedLevelsAreSubtotals="1" fieldPosition="0"/>
    </format>
    <format dxfId="92">
      <pivotArea dataOnly="0" labelOnly="1" outline="0" axis="axisValues" fieldPosition="0"/>
    </format>
    <format dxfId="91">
      <pivotArea field="1" type="button" dataOnly="0" labelOnly="1" outline="0" axis="axisRow" fieldPosition="0"/>
    </format>
    <format dxfId="90">
      <pivotArea dataOnly="0" labelOnly="1" outline="0" axis="axisValues" fieldPosition="0"/>
    </format>
    <format dxfId="89">
      <pivotArea field="1" type="button" dataOnly="0" labelOnly="1" outline="0" axis="axisRow" fieldPosition="0"/>
    </format>
  </formats>
  <chartFormats count="3">
    <chartFormat chart="4"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C27FFC8-074C-4108-AC19-B5B49FF3EFCD}" name="5S SCOR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BUSINESS UNITS">
  <location ref="B6:C9" firstHeaderRow="1"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Items count="1">
    <i/>
  </colItems>
  <pageFields count="2">
    <pageField fld="43" hier="-1"/>
    <pageField fld="0" hier="-1"/>
  </pageFields>
  <dataFields count="1">
    <dataField name="5S SCORES" fld="18" baseField="1" baseItem="0"/>
  </dataFields>
  <formats count="8">
    <format dxfId="174">
      <pivotArea type="all" dataOnly="0" outline="0" fieldPosition="0"/>
    </format>
    <format dxfId="173">
      <pivotArea outline="0" collapsedLevelsAreSubtotals="1" fieldPosition="0"/>
    </format>
    <format dxfId="172">
      <pivotArea dataOnly="0" labelOnly="1" grandRow="1" outline="0" fieldPosition="0"/>
    </format>
    <format dxfId="171">
      <pivotArea outline="0" collapsedLevelsAreSubtotals="1" fieldPosition="0"/>
    </format>
    <format dxfId="170">
      <pivotArea grandRow="1" outline="0" collapsedLevelsAreSubtotals="1" fieldPosition="0"/>
    </format>
    <format dxfId="169">
      <pivotArea dataOnly="0" labelOnly="1" outline="0" axis="axisValues" fieldPosition="0"/>
    </format>
    <format dxfId="168">
      <pivotArea dataOnly="0" labelOnly="1" outline="0" axis="axisValues" fieldPosition="0"/>
    </format>
    <format dxfId="167">
      <pivotArea dataOnly="0" labelOnly="1" outline="0" axis="axisValues" fieldPosition="0"/>
    </format>
  </formats>
  <chartFormats count="2">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34832A7-B984-490C-98C0-A3F4ACC3A3A2}" name="ENERGY USAG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BUSINESS UNITS">
  <location ref="B44:D47" firstHeaderRow="0"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Fields count="1">
    <field x="-2"/>
  </colFields>
  <colItems count="2">
    <i>
      <x/>
    </i>
    <i i="1">
      <x v="1"/>
    </i>
  </colItems>
  <pageFields count="2">
    <pageField fld="43" hier="-1"/>
    <pageField fld="0" hier="-1"/>
  </pageFields>
  <dataFields count="2">
    <dataField name="GENERATOR DIESEL CONSUMPTION (Lt)" fld="22" baseField="1" baseItem="0"/>
    <dataField name="ELECTRICITY USAGE (KWh)" fld="23" baseField="1" baseItem="0"/>
  </dataFields>
  <formats count="10">
    <format dxfId="184">
      <pivotArea type="all" dataOnly="0" outline="0" fieldPosition="0"/>
    </format>
    <format dxfId="183">
      <pivotArea outline="0" collapsedLevelsAreSubtotals="1" fieldPosition="0"/>
    </format>
    <format dxfId="182">
      <pivotArea dataOnly="0" labelOnly="1" grandRow="1" outline="0" fieldPosition="0"/>
    </format>
    <format dxfId="181">
      <pivotArea field="1" type="button" dataOnly="0" labelOnly="1" outline="0" axis="axisRow" fieldPosition="0"/>
    </format>
    <format dxfId="180">
      <pivotArea dataOnly="0" labelOnly="1" outline="0" fieldPosition="0">
        <references count="1">
          <reference field="4294967294" count="2">
            <x v="0"/>
            <x v="1"/>
          </reference>
        </references>
      </pivotArea>
    </format>
    <format dxfId="179">
      <pivotArea dataOnly="0" labelOnly="1" outline="0" fieldPosition="0">
        <references count="1">
          <reference field="4294967294" count="2">
            <x v="0"/>
            <x v="1"/>
          </reference>
        </references>
      </pivotArea>
    </format>
    <format dxfId="178">
      <pivotArea field="1" type="button" dataOnly="0" labelOnly="1" outline="0" axis="axisRow" fieldPosition="0"/>
    </format>
    <format dxfId="177">
      <pivotArea dataOnly="0" labelOnly="1" outline="0" fieldPosition="0">
        <references count="1">
          <reference field="4294967294" count="2">
            <x v="0"/>
            <x v="1"/>
          </reference>
        </references>
      </pivotArea>
    </format>
    <format dxfId="176">
      <pivotArea field="1" type="button" dataOnly="0" labelOnly="1" outline="0" axis="axisRow" fieldPosition="0"/>
    </format>
    <format dxfId="175">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1"/>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4730709-D635-4870-B52B-0ECBE8D31BBB}" name="GHG EMISSION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BUSINESS UNITS">
  <location ref="B63:D66" firstHeaderRow="0"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numFmtId="4"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Fields count="1">
    <field x="-2"/>
  </colFields>
  <colItems count="2">
    <i>
      <x/>
    </i>
    <i i="1">
      <x v="1"/>
    </i>
  </colItems>
  <pageFields count="2">
    <pageField fld="43" hier="-1"/>
    <pageField fld="0" hier="-1"/>
  </pageFields>
  <dataFields count="2">
    <dataField name="ELECTRICITY GHG EMISSION" fld="25" baseField="1" baseItem="0"/>
    <dataField name="GENERATOR GHG EMISSION" fld="24" baseField="1" baseItem="0"/>
  </dataFields>
  <formats count="10">
    <format dxfId="106">
      <pivotArea type="all" dataOnly="0" outline="0" fieldPosition="0"/>
    </format>
    <format dxfId="105">
      <pivotArea outline="0" collapsedLevelsAreSubtotals="1" fieldPosition="0"/>
    </format>
    <format dxfId="104">
      <pivotArea dataOnly="0" labelOnly="1" grandRow="1" outline="0" fieldPosition="0"/>
    </format>
    <format dxfId="103">
      <pivotArea field="1" type="button" dataOnly="0" labelOnly="1" outline="0" axis="axisRow" fieldPosition="0"/>
    </format>
    <format dxfId="102">
      <pivotArea dataOnly="0" labelOnly="1" outline="0" fieldPosition="0">
        <references count="1">
          <reference field="4294967294" count="2">
            <x v="0"/>
            <x v="1"/>
          </reference>
        </references>
      </pivotArea>
    </format>
    <format dxfId="101">
      <pivotArea dataOnly="0" labelOnly="1" outline="0" fieldPosition="0">
        <references count="1">
          <reference field="4294967294" count="2">
            <x v="0"/>
            <x v="1"/>
          </reference>
        </references>
      </pivotArea>
    </format>
    <format dxfId="100">
      <pivotArea field="1" type="button" dataOnly="0" labelOnly="1" outline="0" axis="axisRow" fieldPosition="0"/>
    </format>
    <format dxfId="99">
      <pivotArea dataOnly="0" labelOnly="1" outline="0" fieldPosition="0">
        <references count="1">
          <reference field="4294967294" count="2">
            <x v="0"/>
            <x v="1"/>
          </reference>
        </references>
      </pivotArea>
    </format>
    <format dxfId="98">
      <pivotArea field="1" type="button" dataOnly="0" labelOnly="1" outline="0" axis="axisRow" fieldPosition="0"/>
    </format>
    <format dxfId="97">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2" format="8">
      <pivotArea type="data" outline="0" fieldPosition="0">
        <references count="2">
          <reference field="4294967294" count="1" selected="0">
            <x v="1"/>
          </reference>
          <reference field="1"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683ED2-3281-4C87-8F3D-EA83975B9A31}" name="TRAINING COS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BUSINESS UNITS">
  <location ref="B101:C104" firstHeaderRow="1"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Items count="1">
    <i/>
  </colItems>
  <pageFields count="2">
    <pageField fld="43" hier="-1"/>
    <pageField fld="0" hier="-1"/>
  </pageFields>
  <dataFields count="1">
    <dataField name="TRAINING COSTS" fld="33" baseField="1" baseItem="0" numFmtId="166"/>
  </dataFields>
  <formats count="8">
    <format dxfId="114">
      <pivotArea type="all" dataOnly="0" outline="0" fieldPosition="0"/>
    </format>
    <format dxfId="113">
      <pivotArea outline="0" collapsedLevelsAreSubtotals="1" fieldPosition="0"/>
    </format>
    <format dxfId="112">
      <pivotArea dataOnly="0" labelOnly="1" grandRow="1" outline="0" fieldPosition="0"/>
    </format>
    <format dxfId="111">
      <pivotArea dataOnly="0" labelOnly="1" outline="0" axis="axisValues" fieldPosition="0"/>
    </format>
    <format dxfId="110">
      <pivotArea field="1" type="button" dataOnly="0" labelOnly="1" outline="0" axis="axisRow" fieldPosition="0"/>
    </format>
    <format dxfId="109">
      <pivotArea dataOnly="0" labelOnly="1" outline="0" axis="axisValues" fieldPosition="0"/>
    </format>
    <format dxfId="108">
      <pivotArea field="1" type="button" dataOnly="0" labelOnly="1" outline="0" axis="axisRow" fieldPosition="0"/>
    </format>
    <format dxfId="107">
      <pivotArea outline="0" collapsedLevelsAreSubtotals="1" fieldPosition="0"/>
    </format>
  </formats>
  <chartFormats count="5">
    <chartFormat chart="4" format="5"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1" count="1" selected="0">
            <x v="5"/>
          </reference>
        </references>
      </pivotArea>
    </chartFormat>
    <chartFormat chart="4" format="7">
      <pivotArea type="data" outline="0" fieldPosition="0">
        <references count="2">
          <reference field="4294967294" count="1" selected="0">
            <x v="0"/>
          </reference>
          <reference field="1" count="1" selected="0">
            <x v="2"/>
          </reference>
        </references>
      </pivotArea>
    </chartFormat>
    <chartFormat chart="4" format="8">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6F17FAF-6D7E-4303-B373-20585CCE9EE2}" name="DAYS WITH ACCIDEN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8" rowHeaderCaption="BUSINESS UNITS">
  <location ref="B202:C205" firstHeaderRow="1"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Items count="1">
    <i/>
  </colItems>
  <pageFields count="2">
    <pageField fld="43" hier="-1"/>
    <pageField fld="0" hier="-1"/>
  </pageFields>
  <dataFields count="1">
    <dataField name="DAYS WITH ACCIDENTS" fld="17" baseField="1" baseItem="0"/>
  </dataFields>
  <formats count="9">
    <format dxfId="123">
      <pivotArea type="all" dataOnly="0" outline="0" fieldPosition="0"/>
    </format>
    <format dxfId="122">
      <pivotArea outline="0" collapsedLevelsAreSubtotals="1" fieldPosition="0"/>
    </format>
    <format dxfId="121">
      <pivotArea dataOnly="0" labelOnly="1" grandRow="1" outline="0" fieldPosition="0"/>
    </format>
    <format dxfId="120">
      <pivotArea field="1" type="button" dataOnly="0" labelOnly="1" outline="0" axis="axisRow" fieldPosition="0"/>
    </format>
    <format dxfId="119">
      <pivotArea dataOnly="0" labelOnly="1" outline="0" axis="axisValues" fieldPosition="0"/>
    </format>
    <format dxfId="118">
      <pivotArea dataOnly="0" labelOnly="1" outline="0" axis="axisValues" fieldPosition="0"/>
    </format>
    <format dxfId="117">
      <pivotArea field="1" type="button" dataOnly="0" labelOnly="1" outline="0" axis="axisRow" fieldPosition="0"/>
    </format>
    <format dxfId="116">
      <pivotArea dataOnly="0" labelOnly="1" outline="0" axis="axisValues" fieldPosition="0"/>
    </format>
    <format dxfId="115">
      <pivotArea field="1" type="button" dataOnly="0" labelOnly="1" outline="0" axis="axisRow" fieldPosition="0"/>
    </format>
  </format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AB347E3-400E-4F7B-929A-BEFD42572320}" name="DAYS WITHOUT ACCIDENT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rowHeaderCaption="BUSINESS UNITS">
  <location ref="B181:C184" firstHeaderRow="1"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Items count="1">
    <i/>
  </colItems>
  <pageFields count="2">
    <pageField fld="43" hier="-1"/>
    <pageField fld="0" hier="-1"/>
  </pageFields>
  <dataFields count="1">
    <dataField name="DAYS WITHOUT ACCIDENTS" fld="16" baseField="1" baseItem="0"/>
  </dataFields>
  <formats count="9">
    <format dxfId="132">
      <pivotArea type="all" dataOnly="0" outline="0" fieldPosition="0"/>
    </format>
    <format dxfId="131">
      <pivotArea outline="0" collapsedLevelsAreSubtotals="1" fieldPosition="0"/>
    </format>
    <format dxfId="130">
      <pivotArea dataOnly="0" labelOnly="1" grandRow="1" outline="0" fieldPosition="0"/>
    </format>
    <format dxfId="129">
      <pivotArea field="1" type="button" dataOnly="0" labelOnly="1" outline="0" axis="axisRow" fieldPosition="0"/>
    </format>
    <format dxfId="128">
      <pivotArea dataOnly="0" labelOnly="1" outline="0" axis="axisValues" fieldPosition="0"/>
    </format>
    <format dxfId="127">
      <pivotArea dataOnly="0" labelOnly="1" outline="0" axis="axisValues" fieldPosition="0"/>
    </format>
    <format dxfId="126">
      <pivotArea field="1" type="button" dataOnly="0" labelOnly="1" outline="0" axis="axisRow" fieldPosition="0"/>
    </format>
    <format dxfId="125">
      <pivotArea dataOnly="0" labelOnly="1" outline="0" axis="axisValues" fieldPosition="0"/>
    </format>
    <format dxfId="124">
      <pivotArea field="1" type="button" dataOnly="0" labelOnly="1" outline="0" axis="axisRow" fieldPosition="0"/>
    </format>
  </formats>
  <chartFormats count="2">
    <chartFormat chart="4" format="1"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2178E9C-2EAA-4A02-A6B3-C45CBA1E502F}" name="GENERATED WAST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BUSINESS UNITS">
  <location ref="B25:E28" firstHeaderRow="0"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dataField="1" showAll="0"/>
    <pivotField dataField="1" showAll="0"/>
    <pivotField showAll="0"/>
    <pivotField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Fields count="1">
    <field x="-2"/>
  </colFields>
  <colItems count="3">
    <i>
      <x/>
    </i>
    <i i="1">
      <x v="1"/>
    </i>
    <i i="2">
      <x v="2"/>
    </i>
  </colItems>
  <pageFields count="2">
    <pageField fld="43" hier="-1"/>
    <pageField fld="0" hier="-1"/>
  </pageFields>
  <dataFields count="3">
    <dataField name="NO CONDEMNED TYRES" fld="19" baseField="1" baseItem="0"/>
    <dataField name="NO CONDEMNED BATTERIES" fld="20" baseField="1" baseItem="0"/>
    <dataField name="WASTE OIL (DRUM)" fld="21" baseField="1" baseItem="0"/>
  </dataFields>
  <formats count="9">
    <format dxfId="141">
      <pivotArea type="all" dataOnly="0" outline="0" fieldPosition="0"/>
    </format>
    <format dxfId="140">
      <pivotArea outline="0" collapsedLevelsAreSubtotals="1" fieldPosition="0"/>
    </format>
    <format dxfId="139">
      <pivotArea dataOnly="0" labelOnly="1" grandRow="1" outline="0" fieldPosition="0"/>
    </format>
    <format dxfId="138">
      <pivotArea field="1" type="button" dataOnly="0" labelOnly="1" outline="0" axis="axisRow" fieldPosition="0"/>
    </format>
    <format dxfId="137">
      <pivotArea dataOnly="0" labelOnly="1" outline="0" fieldPosition="0">
        <references count="1">
          <reference field="4294967294" count="3">
            <x v="0"/>
            <x v="1"/>
            <x v="2"/>
          </reference>
        </references>
      </pivotArea>
    </format>
    <format dxfId="136">
      <pivotArea dataOnly="0" labelOnly="1" outline="0" fieldPosition="0">
        <references count="1">
          <reference field="4294967294" count="3">
            <x v="0"/>
            <x v="1"/>
            <x v="2"/>
          </reference>
        </references>
      </pivotArea>
    </format>
    <format dxfId="135">
      <pivotArea field="1" type="button" dataOnly="0" labelOnly="1" outline="0" axis="axisRow" fieldPosition="0"/>
    </format>
    <format dxfId="134">
      <pivotArea dataOnly="0" labelOnly="1" outline="0" fieldPosition="0">
        <references count="1">
          <reference field="4294967294" count="3">
            <x v="0"/>
            <x v="1"/>
            <x v="2"/>
          </reference>
        </references>
      </pivotArea>
    </format>
    <format dxfId="133">
      <pivotArea field="1" type="button" dataOnly="0" labelOnly="1" outline="0" axis="axisRow" fieldPosition="0"/>
    </format>
  </formats>
  <chartFormats count="6">
    <chartFormat chart="2"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 chart="2" format="11" series="1">
      <pivotArea type="data" outline="0" fieldPosition="0">
        <references count="1">
          <reference field="4294967294" count="1" selected="0">
            <x v="2"/>
          </reference>
        </references>
      </pivotArea>
    </chartFormat>
    <chartFormat chart="0" format="5"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FCE8D8-3DFA-4620-A26A-F2A45BB73768}" name="LAG INDICATO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BUSINESS UNITS">
  <location ref="B159:J162" firstHeaderRow="0"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Fields count="1">
    <field x="-2"/>
  </colFields>
  <colItems count="8">
    <i>
      <x/>
    </i>
    <i i="1">
      <x v="1"/>
    </i>
    <i i="2">
      <x v="2"/>
    </i>
    <i i="3">
      <x v="3"/>
    </i>
    <i i="4">
      <x v="4"/>
    </i>
    <i i="5">
      <x v="5"/>
    </i>
    <i i="6">
      <x v="6"/>
    </i>
    <i i="7">
      <x v="7"/>
    </i>
  </colItems>
  <pageFields count="2">
    <pageField fld="43" hier="-1"/>
    <pageField fld="0" hier="-1"/>
  </pageFields>
  <dataFields count="8">
    <dataField name="FATALITIES" fld="8" baseField="1" baseItem="0"/>
    <dataField name="DISABILITIES" fld="9" baseField="1" baseItem="0"/>
    <dataField name="LOST TIME INJURIES (LTI) " fld="10" baseField="1" baseItem="0"/>
    <dataField name="FIRE INCIDENTS" fld="11" baseField="1" baseItem="0"/>
    <dataField name="ROAD TRAFFIC INCIDENTS (RTI)" fld="12" baseField="1" baseItem="0"/>
    <dataField name="MEDICAL TREATMENT CASES (MTC)" fld="13" baseField="1" baseItem="0"/>
    <dataField name="FIRST AID CASES" fld="14" baseField="1" baseItem="0"/>
    <dataField name="PROPERTY DAMAGE ACCIDENTS (PDA)" fld="15" baseField="1" baseItem="0"/>
  </dataFields>
  <formats count="9">
    <format dxfId="150">
      <pivotArea type="all" dataOnly="0" outline="0" fieldPosition="0"/>
    </format>
    <format dxfId="149">
      <pivotArea outline="0" collapsedLevelsAreSubtotals="1" fieldPosition="0"/>
    </format>
    <format dxfId="148">
      <pivotArea dataOnly="0" labelOnly="1" grandRow="1" outline="0" fieldPosition="0"/>
    </format>
    <format dxfId="147">
      <pivotArea dataOnly="0" labelOnly="1" outline="0" fieldPosition="0">
        <references count="1">
          <reference field="4294967294" count="8">
            <x v="0"/>
            <x v="1"/>
            <x v="2"/>
            <x v="3"/>
            <x v="4"/>
            <x v="5"/>
            <x v="6"/>
            <x v="7"/>
          </reference>
        </references>
      </pivotArea>
    </format>
    <format dxfId="146">
      <pivotArea field="1" type="button" dataOnly="0" labelOnly="1" outline="0" axis="axisRow" fieldPosition="0"/>
    </format>
    <format dxfId="145">
      <pivotArea dataOnly="0" labelOnly="1" outline="0" fieldPosition="0">
        <references count="1">
          <reference field="4294967294" count="8">
            <x v="0"/>
            <x v="1"/>
            <x v="2"/>
            <x v="3"/>
            <x v="4"/>
            <x v="5"/>
            <x v="6"/>
            <x v="7"/>
          </reference>
        </references>
      </pivotArea>
    </format>
    <format dxfId="144">
      <pivotArea field="1" type="button" dataOnly="0" labelOnly="1" outline="0" axis="axisRow" fieldPosition="0"/>
    </format>
    <format dxfId="143">
      <pivotArea dataOnly="0" labelOnly="1" outline="0" fieldPosition="0">
        <references count="1">
          <reference field="4294967294" count="8">
            <x v="0"/>
            <x v="1"/>
            <x v="2"/>
            <x v="3"/>
            <x v="4"/>
            <x v="5"/>
            <x v="6"/>
            <x v="7"/>
          </reference>
        </references>
      </pivotArea>
    </format>
    <format dxfId="142">
      <pivotArea field="1" type="button" dataOnly="0" labelOnly="1" outline="0" axis="axisRow" fieldPosition="0"/>
    </format>
  </format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17" series="1">
      <pivotArea type="data" outline="0" fieldPosition="0">
        <references count="1">
          <reference field="4294967294" count="1" selected="0">
            <x v="0"/>
          </reference>
        </references>
      </pivotArea>
    </chartFormat>
    <chartFormat chart="3" format="18" series="1">
      <pivotArea type="data" outline="0" fieldPosition="0">
        <references count="1">
          <reference field="4294967294" count="1" selected="0">
            <x v="1"/>
          </reference>
        </references>
      </pivotArea>
    </chartFormat>
    <chartFormat chart="3" format="27" series="1">
      <pivotArea type="data" outline="0" fieldPosition="0">
        <references count="1">
          <reference field="4294967294" count="1" selected="0">
            <x v="2"/>
          </reference>
        </references>
      </pivotArea>
    </chartFormat>
    <chartFormat chart="0" format="11" series="1">
      <pivotArea type="data" outline="0" fieldPosition="0">
        <references count="1">
          <reference field="4294967294" count="1" selected="0">
            <x v="2"/>
          </reference>
        </references>
      </pivotArea>
    </chartFormat>
    <chartFormat chart="3" format="28" series="1">
      <pivotArea type="data" outline="0" fieldPosition="0">
        <references count="1">
          <reference field="4294967294" count="1" selected="0">
            <x v="3"/>
          </reference>
        </references>
      </pivotArea>
    </chartFormat>
    <chartFormat chart="0" format="12" series="1">
      <pivotArea type="data" outline="0" fieldPosition="0">
        <references count="1">
          <reference field="4294967294" count="1" selected="0">
            <x v="3"/>
          </reference>
        </references>
      </pivotArea>
    </chartFormat>
    <chartFormat chart="3" format="29" series="1">
      <pivotArea type="data" outline="0" fieldPosition="0">
        <references count="1">
          <reference field="4294967294" count="1" selected="0">
            <x v="4"/>
          </reference>
        </references>
      </pivotArea>
    </chartFormat>
    <chartFormat chart="0" format="13" series="1">
      <pivotArea type="data" outline="0" fieldPosition="0">
        <references count="1">
          <reference field="4294967294" count="1" selected="0">
            <x v="4"/>
          </reference>
        </references>
      </pivotArea>
    </chartFormat>
    <chartFormat chart="3" format="30" series="1">
      <pivotArea type="data" outline="0" fieldPosition="0">
        <references count="1">
          <reference field="4294967294" count="1" selected="0">
            <x v="5"/>
          </reference>
        </references>
      </pivotArea>
    </chartFormat>
    <chartFormat chart="0" format="14" series="1">
      <pivotArea type="data" outline="0" fieldPosition="0">
        <references count="1">
          <reference field="4294967294" count="1" selected="0">
            <x v="5"/>
          </reference>
        </references>
      </pivotArea>
    </chartFormat>
    <chartFormat chart="3" format="31" series="1">
      <pivotArea type="data" outline="0" fieldPosition="0">
        <references count="1">
          <reference field="4294967294" count="1" selected="0">
            <x v="6"/>
          </reference>
        </references>
      </pivotArea>
    </chartFormat>
    <chartFormat chart="0" format="15" series="1">
      <pivotArea type="data" outline="0" fieldPosition="0">
        <references count="1">
          <reference field="4294967294" count="1" selected="0">
            <x v="6"/>
          </reference>
        </references>
      </pivotArea>
    </chartFormat>
    <chartFormat chart="3" format="32" series="1">
      <pivotArea type="data" outline="0" fieldPosition="0">
        <references count="1">
          <reference field="4294967294" count="1" selected="0">
            <x v="7"/>
          </reference>
        </references>
      </pivotArea>
    </chartFormat>
    <chartFormat chart="0" format="16" series="1">
      <pivotArea type="data" outline="0" fieldPosition="0">
        <references count="1">
          <reference field="4294967294"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FFD8EED-3302-4AC8-BDE7-F73F392B5EF5}" name="LEAD INDICATOR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BUSINESS UNITS">
  <location ref="B139:H142" firstHeaderRow="0"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dataField="1" showAll="0"/>
    <pivotField dataField="1" showAll="0"/>
    <pivotField dataField="1" showAll="0"/>
    <pivotField dataField="1"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Fields count="1">
    <field x="-2"/>
  </colFields>
  <colItems count="6">
    <i>
      <x/>
    </i>
    <i i="1">
      <x v="1"/>
    </i>
    <i i="2">
      <x v="2"/>
    </i>
    <i i="3">
      <x v="3"/>
    </i>
    <i i="4">
      <x v="4"/>
    </i>
    <i i="5">
      <x v="5"/>
    </i>
  </colItems>
  <pageFields count="2">
    <pageField fld="43" hier="-1"/>
    <pageField fld="0" hier="-1"/>
  </pageFields>
  <dataFields count="6">
    <dataField name="TOOLBOX TALK" fld="2" baseField="1" baseItem="0"/>
    <dataField name="NEAR MISS" fld="3" baseField="1" baseItem="0"/>
    <dataField name="QHSE AUDITS" fld="4" baseField="1" baseItem="0"/>
    <dataField name="QHSE MEETINGS" fld="5" baseField="1" baseItem="0"/>
    <dataField name="EMERGENCY DRILLS" fld="6" baseField="1" baseItem="0"/>
    <dataField name="SAFETY PATROL" fld="7" baseField="1" baseItem="0"/>
  </dataFields>
  <formats count="7">
    <format dxfId="157">
      <pivotArea type="all" dataOnly="0" outline="0" fieldPosition="0"/>
    </format>
    <format dxfId="156">
      <pivotArea outline="0" collapsedLevelsAreSubtotals="1" fieldPosition="0"/>
    </format>
    <format dxfId="155">
      <pivotArea dataOnly="0" labelOnly="1" grandRow="1" outline="0" fieldPosition="0"/>
    </format>
    <format dxfId="154">
      <pivotArea dataOnly="0" labelOnly="1" outline="0" fieldPosition="0">
        <references count="1">
          <reference field="4294967294" count="6">
            <x v="0"/>
            <x v="1"/>
            <x v="2"/>
            <x v="3"/>
            <x v="4"/>
            <x v="5"/>
          </reference>
        </references>
      </pivotArea>
    </format>
    <format dxfId="153">
      <pivotArea field="1" type="button" dataOnly="0" labelOnly="1" outline="0" axis="axisRow" fieldPosition="0"/>
    </format>
    <format dxfId="152">
      <pivotArea dataOnly="0" labelOnly="1" outline="0" fieldPosition="0">
        <references count="1">
          <reference field="4294967294" count="6">
            <x v="0"/>
            <x v="1"/>
            <x v="2"/>
            <x v="3"/>
            <x v="4"/>
            <x v="5"/>
          </reference>
        </references>
      </pivotArea>
    </format>
    <format dxfId="151">
      <pivotArea field="1" type="button" dataOnly="0" labelOnly="1" outline="0" axis="axisRow" fieldPosition="0"/>
    </format>
  </formats>
  <chartFormats count="12">
    <chartFormat chart="2" format="19"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0"/>
          </reference>
        </references>
      </pivotArea>
    </chartFormat>
    <chartFormat chart="2" format="20" series="1">
      <pivotArea type="data" outline="0" fieldPosition="0">
        <references count="1">
          <reference field="4294967294" count="1" selected="0">
            <x v="1"/>
          </reference>
        </references>
      </pivotArea>
    </chartFormat>
    <chartFormat chart="0" format="7" series="1">
      <pivotArea type="data" outline="0" fieldPosition="0">
        <references count="1">
          <reference field="4294967294" count="1" selected="0">
            <x v="1"/>
          </reference>
        </references>
      </pivotArea>
    </chartFormat>
    <chartFormat chart="2" format="21" series="1">
      <pivotArea type="data" outline="0" fieldPosition="0">
        <references count="1">
          <reference field="4294967294" count="1" selected="0">
            <x v="2"/>
          </reference>
        </references>
      </pivotArea>
    </chartFormat>
    <chartFormat chart="0" format="8" series="1">
      <pivotArea type="data" outline="0" fieldPosition="0">
        <references count="1">
          <reference field="4294967294" count="1" selected="0">
            <x v="2"/>
          </reference>
        </references>
      </pivotArea>
    </chartFormat>
    <chartFormat chart="2" format="22" series="1">
      <pivotArea type="data" outline="0" fieldPosition="0">
        <references count="1">
          <reference field="4294967294" count="1" selected="0">
            <x v="3"/>
          </reference>
        </references>
      </pivotArea>
    </chartFormat>
    <chartFormat chart="0" format="9" series="1">
      <pivotArea type="data" outline="0" fieldPosition="0">
        <references count="1">
          <reference field="4294967294" count="1" selected="0">
            <x v="3"/>
          </reference>
        </references>
      </pivotArea>
    </chartFormat>
    <chartFormat chart="2" format="23" series="1">
      <pivotArea type="data" outline="0" fieldPosition="0">
        <references count="1">
          <reference field="4294967294" count="1" selected="0">
            <x v="4"/>
          </reference>
        </references>
      </pivotArea>
    </chartFormat>
    <chartFormat chart="0" format="10" series="1">
      <pivotArea type="data" outline="0" fieldPosition="0">
        <references count="1">
          <reference field="4294967294" count="1" selected="0">
            <x v="4"/>
          </reference>
        </references>
      </pivotArea>
    </chartFormat>
    <chartFormat chart="2" format="24" series="1">
      <pivotArea type="data" outline="0" fieldPosition="0">
        <references count="1">
          <reference field="4294967294" count="1" selected="0">
            <x v="5"/>
          </reference>
        </references>
      </pivotArea>
    </chartFormat>
    <chartFormat chart="0" format="11" series="1">
      <pivotArea type="data" outline="0" fieldPosition="0">
        <references count="1">
          <reference field="4294967294"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BBE6D43-D327-4BBB-84BA-35D559DE388E}" name="TARGET vs ACTUAL TRAINEES"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BUSINESS UNITS">
  <location ref="B82:D85" firstHeaderRow="0" firstDataRow="1" firstDataCol="1" rowPageCount="2" colPageCount="1"/>
  <pivotFields count="44">
    <pivotField axis="axisPage" numFmtId="17" multipleItemSelectionAllowed="1" showAll="0">
      <items count="15">
        <item x="0"/>
        <item x="1"/>
        <item x="2"/>
        <item x="3"/>
        <item x="4"/>
        <item x="5"/>
        <item x="6"/>
        <item x="7"/>
        <item x="8"/>
        <item x="9"/>
        <item x="10"/>
        <item x="11"/>
        <item x="12"/>
        <item x="13"/>
        <item t="default"/>
      </items>
    </pivotField>
    <pivotField axis="axisRow" showAll="0">
      <items count="12">
        <item h="1" x="7"/>
        <item h="1" x="3"/>
        <item h="1" x="0"/>
        <item x="10"/>
        <item h="1" x="9"/>
        <item x="1"/>
        <item h="1" x="8"/>
        <item h="1" x="5"/>
        <item h="1" x="6"/>
        <item h="1" x="4"/>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4" showAll="0"/>
    <pivotField showAll="0"/>
    <pivotField showAll="0"/>
    <pivotField showAll="0"/>
    <pivotField showAll="0"/>
    <pivotField showAll="0"/>
    <pivotField dataField="1" showAll="0"/>
    <pivotField dataField="1" showAll="0"/>
    <pivotField showAll="0"/>
    <pivotField showAll="0"/>
    <pivotField showAll="0"/>
    <pivotField showAll="0"/>
    <pivotField showAll="0"/>
    <pivotField showAll="0"/>
    <pivotField showAll="0"/>
    <pivotField showAll="0"/>
    <pivotField showAll="0"/>
    <pivotField showAll="0"/>
    <pivotField showAll="0">
      <items count="7">
        <item sd="0" x="0"/>
        <item sd="0" x="1"/>
        <item sd="0" x="2"/>
        <item sd="0" x="3"/>
        <item sd="0" x="4"/>
        <item sd="0" x="5"/>
        <item t="default"/>
      </items>
    </pivotField>
    <pivotField axis="axisPage" multipleItemSelectionAllowed="1" showAll="0">
      <items count="5">
        <item sd="0" x="0"/>
        <item sd="0" x="1"/>
        <item sd="0" x="2"/>
        <item sd="0" x="3"/>
        <item t="default"/>
      </items>
    </pivotField>
  </pivotFields>
  <rowFields count="1">
    <field x="1"/>
  </rowFields>
  <rowItems count="3">
    <i>
      <x v="3"/>
    </i>
    <i>
      <x v="5"/>
    </i>
    <i t="grand">
      <x/>
    </i>
  </rowItems>
  <colFields count="1">
    <field x="-2"/>
  </colFields>
  <colItems count="2">
    <i>
      <x/>
    </i>
    <i i="1">
      <x v="1"/>
    </i>
  </colItems>
  <pageFields count="2">
    <pageField fld="43" hier="-1"/>
    <pageField fld="0" hier="-1"/>
  </pageFields>
  <dataFields count="2">
    <dataField name="NO TARGETED TRAINEES" fld="30" baseField="1" baseItem="0"/>
    <dataField name="NO ACTUAL TRAINEES" fld="31" baseField="1" baseItem="0"/>
  </dataFields>
  <formats count="9">
    <format dxfId="166">
      <pivotArea type="all" dataOnly="0" outline="0" fieldPosition="0"/>
    </format>
    <format dxfId="165">
      <pivotArea outline="0" collapsedLevelsAreSubtotals="1" fieldPosition="0"/>
    </format>
    <format dxfId="164">
      <pivotArea dataOnly="0" labelOnly="1" grandRow="1" outline="0" fieldPosition="0"/>
    </format>
    <format dxfId="163">
      <pivotArea field="1" type="button" dataOnly="0" labelOnly="1" outline="0" axis="axisRow" fieldPosition="0"/>
    </format>
    <format dxfId="162">
      <pivotArea dataOnly="0" labelOnly="1" outline="0" fieldPosition="0">
        <references count="1">
          <reference field="4294967294" count="2">
            <x v="0"/>
            <x v="1"/>
          </reference>
        </references>
      </pivotArea>
    </format>
    <format dxfId="161">
      <pivotArea dataOnly="0" labelOnly="1" outline="0" fieldPosition="0">
        <references count="1">
          <reference field="4294967294" count="2">
            <x v="0"/>
            <x v="1"/>
          </reference>
        </references>
      </pivotArea>
    </format>
    <format dxfId="160">
      <pivotArea field="1" type="button" dataOnly="0" labelOnly="1" outline="0" axis="axisRow" fieldPosition="0"/>
    </format>
    <format dxfId="159">
      <pivotArea dataOnly="0" labelOnly="1" outline="0" fieldPosition="0">
        <references count="1">
          <reference field="4294967294" count="2">
            <x v="0"/>
            <x v="1"/>
          </reference>
        </references>
      </pivotArea>
    </format>
    <format dxfId="158">
      <pivotArea field="1" type="button" dataOnly="0" labelOnly="1" outline="0" axis="axisRow" fieldPosition="0"/>
    </format>
  </formats>
  <chartFormats count="6">
    <chartFormat chart="5"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5" format="7" series="1">
      <pivotArea type="data" outline="0" fieldPosition="0">
        <references count="1">
          <reference field="4294967294" count="1" selected="0">
            <x v="1"/>
          </reference>
        </references>
      </pivotArea>
    </chartFormat>
    <chartFormat chart="3" format="3" series="1">
      <pivotArea type="data" outline="0" fieldPosition="0">
        <references count="1">
          <reference field="4294967294" count="1" selected="0">
            <x v="1"/>
          </reference>
        </references>
      </pivotArea>
    </chartFormat>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s" xr10:uid="{9833FEBE-06E0-4729-AA74-2533C7BB644B}" sourceName="Dates">
  <pivotTables>
    <pivotTable tabId="62" name="LEAD INDICATORS"/>
    <pivotTable tabId="62" name="5S SCORE"/>
    <pivotTable tabId="62" name="CSR SCORE"/>
    <pivotTable tabId="62" name="DAYS WITHOUT ACCIDENTS"/>
    <pivotTable tabId="62" name="ENERGY USAGE"/>
    <pivotTable tabId="62" name="GENERATED WASTE"/>
    <pivotTable tabId="62" name="GHG EMISSIONS"/>
    <pivotTable tabId="62" name="LAG INDICATORS"/>
    <pivotTable tabId="62" name="TARGET vs ACTUAL TRAINEES"/>
    <pivotTable tabId="62" name="TRAINING COSTS"/>
    <pivotTable tabId="62" name="DAYS WITH ACCIDENTS"/>
  </pivotTables>
  <data>
    <tabular pivotCacheId="194391028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usinessUnits" xr10:uid="{2C447A80-4B82-4F5F-9686-C2CB1A1BC230}" sourceName="BusinessUnits">
  <pivotTables>
    <pivotTable tabId="62" name="LEAD INDICATORS"/>
    <pivotTable tabId="62" name="5S SCORE"/>
    <pivotTable tabId="62" name="CSR SCORE"/>
    <pivotTable tabId="62" name="DAYS WITHOUT ACCIDENTS"/>
    <pivotTable tabId="62" name="ENERGY USAGE"/>
    <pivotTable tabId="62" name="GENERATED WASTE"/>
    <pivotTable tabId="62" name="GHG EMISSIONS"/>
    <pivotTable tabId="62" name="LAG INDICATORS"/>
    <pivotTable tabId="62" name="TARGET vs ACTUAL TRAINEES"/>
    <pivotTable tabId="62" name="TRAINING COSTS"/>
    <pivotTable tabId="62" name="DAYS WITH ACCIDENTS"/>
  </pivotTables>
  <data>
    <tabular pivotCacheId="1943910280">
      <items count="11">
        <i x="7"/>
        <i x="3"/>
        <i x="0"/>
        <i x="10" s="1"/>
        <i x="9"/>
        <i x="1" s="1"/>
        <i x="8"/>
        <i x="5"/>
        <i x="6"/>
        <i x="4"/>
        <i x="2"/>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s" xr10:uid="{03B5CDCC-3F68-4CE3-AD54-3818EC0AD523}" cache="Slicer_Dates" caption="Dates" columnCount="5" lockedPosition="1" rowHeight="225425"/>
  <slicer name="BusinessUnits" xr10:uid="{BE124671-950C-4EE1-A7C3-F38D9684068E}" cache="Slicer_BusinessUnits" caption="BU" lockedPosition="1"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B0CD693-872A-4168-85C9-130026677D8B}" name="Table3" displayName="Table3" ref="A1:AP134" totalsRowCount="1" headerRowDxfId="88" dataDxfId="86" headerRowBorderDxfId="87" tableBorderDxfId="85" totalsRowBorderDxfId="84">
  <tableColumns count="42">
    <tableColumn id="1" xr3:uid="{E6596AEF-F6A3-4645-92F1-8F0AAC6749D8}" name="Dates" dataDxfId="83" totalsRowDxfId="82"/>
    <tableColumn id="2" xr3:uid="{6F8B69E9-652B-4250-8417-1F6D6231F5EF}" name="BusinessUnits" totalsRowFunction="custom" dataDxfId="81" totalsRowDxfId="80">
      <totalsRowFormula>SUMPRODUCT(1/COUNTIF(B2:B133, B2:B133))</totalsRowFormula>
    </tableColumn>
    <tableColumn id="3" xr3:uid="{8F8B070F-95DA-4926-BCC4-CCCCFF49D82F}" name="ToolboxTalk" totalsRowFunction="sum" dataDxfId="79" totalsRowDxfId="78"/>
    <tableColumn id="4" xr3:uid="{2186C8E8-4BBB-4CD0-837B-63FEE7DB930D}" name="NearMiss" totalsRowFunction="sum" dataDxfId="77" totalsRowDxfId="76"/>
    <tableColumn id="5" xr3:uid="{2BEBE21C-9D8E-4858-A062-9EF8B9703E0E}" name="QHSEAudit" totalsRowFunction="sum" dataDxfId="75" totalsRowDxfId="74"/>
    <tableColumn id="6" xr3:uid="{19FA7D3D-D876-469D-BA4B-A3D09E35D8E2}" name="QHSEMeeting" totalsRowFunction="sum" dataDxfId="73" totalsRowDxfId="72"/>
    <tableColumn id="7" xr3:uid="{25CC5FFB-8775-4D3D-A227-710BDAEF9303}" name="EmergencyDrill" totalsRowFunction="sum" dataDxfId="71" totalsRowDxfId="70"/>
    <tableColumn id="8" xr3:uid="{89E3755F-2F1B-4314-97AD-AB7CA063FFFF}" name="SafetyPatrol" totalsRowFunction="sum" dataDxfId="69" totalsRowDxfId="68"/>
    <tableColumn id="9" xr3:uid="{69CD5FAA-CF03-4E6D-A1B6-8CC8AA324FFB}" name="Fatality " totalsRowFunction="sum" dataDxfId="67" totalsRowDxfId="66"/>
    <tableColumn id="10" xr3:uid="{BEF8D123-710E-4B9B-BA61-127240E126E9}" name="Disability" totalsRowFunction="sum" dataDxfId="65" totalsRowDxfId="64"/>
    <tableColumn id="11" xr3:uid="{5264D3AD-987F-4779-A136-FAA7AF20A5B6}" name="LostTimeInjury  (LTI) " totalsRowFunction="sum" dataDxfId="63" totalsRowDxfId="62"/>
    <tableColumn id="12" xr3:uid="{FCDC7E12-B55D-416F-B0D4-2A2AA2108A05}" name="FireIncident " totalsRowFunction="sum" dataDxfId="61" totalsRowDxfId="60"/>
    <tableColumn id="13" xr3:uid="{9195F7D8-A9E5-4E5E-B701-4365E11765F4}" name="RoadTrafficIncident (RTI)" totalsRowFunction="sum" dataDxfId="59" totalsRowDxfId="58"/>
    <tableColumn id="14" xr3:uid="{A4C776A4-DC29-4CD8-B33F-6DAD53C48E21}" name="MedicalTreatmentCase (MTC) " totalsRowFunction="sum" dataDxfId="57" totalsRowDxfId="56"/>
    <tableColumn id="15" xr3:uid="{3BECEB53-5219-4EB1-A9BD-265299F33EF8}" name="FirstAidCase FAC) " totalsRowFunction="sum" dataDxfId="55" totalsRowDxfId="54"/>
    <tableColumn id="16" xr3:uid="{047CB928-D1A6-4F4A-B6F9-6CB2878F16BF}" name="PropertyDamageAccident (PDA)" totalsRowFunction="sum" dataDxfId="53" totalsRowDxfId="52"/>
    <tableColumn id="17" xr3:uid="{BDB11C0E-72E7-4DF4-BC19-CDE95D2F5F24}" name="DaysWithoutAccident" dataDxfId="51" totalsRowDxfId="50"/>
    <tableColumn id="42" xr3:uid="{3F3521CE-EB93-4A4C-9C9D-307F25F8F590}" name="DaysWithAccident" totalsRowFunction="sum" dataDxfId="49" totalsRowDxfId="48">
      <calculatedColumnFormula>DAY(EOMONTH(Table3[[#This Row],[Dates]],0))-Table3[[#This Row],[DaysWithoutAccident]]</calculatedColumnFormula>
    </tableColumn>
    <tableColumn id="18" xr3:uid="{83F0D03D-633C-48A4-9976-CB29FAB2E2D0}" name="5sSCORES" totalsRowFunction="average" dataDxfId="47" totalsRowDxfId="46"/>
    <tableColumn id="19" xr3:uid="{1CD53E1E-3EED-4271-B9AC-2E8BF3CE37E4}" name="CondemnedTyres" dataDxfId="45" totalsRowDxfId="44"/>
    <tableColumn id="20" xr3:uid="{F2BEADBE-BD26-454B-8405-FA386392FFA7}" name="CondemnedBatteries" dataDxfId="43" totalsRowDxfId="42"/>
    <tableColumn id="21" xr3:uid="{79022E90-C3F4-4B59-B2E9-54BAB20DE3DF}" name="WasteOil (DRUM)" dataDxfId="41" totalsRowDxfId="40"/>
    <tableColumn id="22" xr3:uid="{9917FFA4-59A7-4D3B-A58F-13F3B9A2A027}" name="DieselConsumption_Generator (Lt)" dataDxfId="39" totalsRowDxfId="38" dataCellStyle="Comma" totalsRowCellStyle="Comma"/>
    <tableColumn id="23" xr3:uid="{A52CF82E-F1A7-4D5D-B58E-10117CDF5144}" name="ElectricityUsage (KWh)" dataDxfId="37" totalsRowDxfId="36" dataCellStyle="Comma" totalsRowCellStyle="Comma"/>
    <tableColumn id="24" xr3:uid="{D35E1DAD-A55E-4EF9-9FE8-EAFF8A7D5CDD}" name="GHGEmission_Generator (KgCO2e)" dataDxfId="35" totalsRowDxfId="34" dataCellStyle="Comma" totalsRowCellStyle="Comma">
      <calculatedColumnFormula>W2*AF$3</calculatedColumnFormula>
    </tableColumn>
    <tableColumn id="25" xr3:uid="{B08620A8-C15B-43B1-A010-2D17C70FC2BA}" name="GHGEmission_Electricity (KgCO2e)" dataDxfId="33" totalsRowDxfId="32" dataCellStyle="Comma" totalsRowCellStyle="Comma">
      <calculatedColumnFormula>X2*AF$2</calculatedColumnFormula>
    </tableColumn>
    <tableColumn id="26" xr3:uid="{5A0C3A6D-9250-48EF-AA37-C85DD6B28C1F}" name="TotalEmission (KgCO2e)" dataDxfId="31" totalsRowDxfId="30" dataCellStyle="Comma" totalsRowCellStyle="Comma">
      <calculatedColumnFormula>Y2+Z2</calculatedColumnFormula>
    </tableColumn>
    <tableColumn id="27" xr3:uid="{DA207C56-B8F8-45C8-B42D-B2A8FD95A900}" name="Spill" dataDxfId="29" totalsRowDxfId="28"/>
    <tableColumn id="28" xr3:uid="{1835971C-715E-471D-937C-CA96AC32B995}" name="GeeneratorHourRun" dataDxfId="27" totalsRowDxfId="26" dataCellStyle="Comma" totalsRowCellStyle="Comma"/>
    <tableColumn id="29" xr3:uid="{36A71628-58EF-4FFD-A872-D0198F9E76DE}" name="No_SafetyTrainings" totalsRowFunction="sum" dataDxfId="25" totalsRowDxfId="24"/>
    <tableColumn id="30" xr3:uid="{ED2E89BD-024E-4150-A0FC-FA4B10F10DFD}" name="No_TargetedTrainees" dataDxfId="23" totalsRowDxfId="22"/>
    <tableColumn id="31" xr3:uid="{AA37B542-0831-4F4C-AACD-060A561980FB}" name="No_ActualTrainees" dataDxfId="21" totalsRowDxfId="20"/>
    <tableColumn id="32" xr3:uid="{E7972252-F679-448C-A739-510F8E1FFDB6}" name="TrainingHours" totalsRowFunction="sum" dataDxfId="19" totalsRowDxfId="18"/>
    <tableColumn id="33" xr3:uid="{027A0467-C439-44FD-85E5-F523E7912A17}" name="TrainingCost" totalsRowFunction="sum" dataDxfId="17" totalsRowDxfId="16"/>
    <tableColumn id="34" xr3:uid="{20028FE1-7F34-4F83-9AE1-88A0EAFA6529}" name="Customer'sRequirements" dataDxfId="15" totalsRowDxfId="14"/>
    <tableColumn id="35" xr3:uid="{49E50629-5821-4EF4-A61D-42AAA8F051CD}" name="MarketingInteractions" dataDxfId="13" totalsRowDxfId="12" dataCellStyle="Percent" totalsRowCellStyle="Percent"/>
    <tableColumn id="36" xr3:uid="{F8CA076F-1C77-49D4-BD37-2F341590E64B}" name="EmployeeCompetencies" dataDxfId="11" totalsRowDxfId="10" dataCellStyle="Percent" totalsRowCellStyle="Percent"/>
    <tableColumn id="37" xr3:uid="{5F7309B3-CB4B-4E38-A51F-0CB575DA405D}" name="QuoteResponseTime" dataDxfId="9" totalsRowDxfId="8" dataCellStyle="Percent" totalsRowCellStyle="Percent"/>
    <tableColumn id="38" xr3:uid="{5DB48F49-D364-4538-8DC7-FE5E659B9378}" name="OntimeDelivery" dataDxfId="7" totalsRowDxfId="6" dataCellStyle="Percent" totalsRowCellStyle="Percent"/>
    <tableColumn id="39" xr3:uid="{33B174E7-484C-4970-95A1-14F18FB5C831}" name="Products/Service Satisfaction" dataDxfId="5" totalsRowDxfId="4" dataCellStyle="Percent" totalsRowCellStyle="Percent"/>
    <tableColumn id="40" xr3:uid="{5DD14820-BFD0-46BE-A283-BECD354A3404}" name="Products/Service SatisfactionToOthers" dataDxfId="3" totalsRowDxfId="2" dataCellStyle="Percent" totalsRowCellStyle="Percent"/>
    <tableColumn id="41" xr3:uid="{280D1A3F-EE6A-4274-9581-407E8A281FBC}" name="AverageCSR" totalsRowFunction="sum" dataDxfId="1" totalsRowDxfId="0" dataCellStyle="Percent" totalsRowCellStyle="Percen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4.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rinterSettings" Target="../printerSettings/printerSettings2.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6.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0B1A5-CAB9-480B-8E3D-6FB629653A7E}">
  <dimension ref="B3:C12"/>
  <sheetViews>
    <sheetView topLeftCell="A6" workbookViewId="0">
      <selection activeCell="C6" sqref="C6"/>
    </sheetView>
  </sheetViews>
  <sheetFormatPr defaultColWidth="9.33203125" defaultRowHeight="36" customHeight="1" x14ac:dyDescent="0.25"/>
  <cols>
    <col min="1" max="1" width="9.33203125" style="1"/>
    <col min="2" max="2" width="30.5" style="1" customWidth="1"/>
    <col min="3" max="3" width="41" style="1" customWidth="1"/>
    <col min="4" max="16384" width="9.33203125" style="1"/>
  </cols>
  <sheetData>
    <row r="3" spans="2:3" ht="36" customHeight="1" x14ac:dyDescent="0.25">
      <c r="B3" s="243"/>
      <c r="C3" s="245" t="s">
        <v>57</v>
      </c>
    </row>
    <row r="4" spans="2:3" ht="36" customHeight="1" x14ac:dyDescent="0.25">
      <c r="B4" s="244"/>
      <c r="C4" s="246"/>
    </row>
    <row r="5" spans="2:3" ht="36" customHeight="1" x14ac:dyDescent="0.25">
      <c r="B5" s="2" t="s">
        <v>58</v>
      </c>
      <c r="C5" s="3" t="s">
        <v>59</v>
      </c>
    </row>
    <row r="6" spans="2:3" ht="36" customHeight="1" x14ac:dyDescent="0.25">
      <c r="B6" s="2" t="s">
        <v>60</v>
      </c>
      <c r="C6" s="2" t="s">
        <v>61</v>
      </c>
    </row>
    <row r="7" spans="2:3" ht="36" customHeight="1" x14ac:dyDescent="0.25">
      <c r="B7" s="2" t="s">
        <v>62</v>
      </c>
      <c r="C7" s="4">
        <v>45017</v>
      </c>
    </row>
    <row r="8" spans="2:3" ht="36" customHeight="1" x14ac:dyDescent="0.25">
      <c r="B8" s="2" t="s">
        <v>63</v>
      </c>
      <c r="C8" s="5" t="s">
        <v>64</v>
      </c>
    </row>
    <row r="9" spans="2:3" ht="36" customHeight="1" x14ac:dyDescent="0.25">
      <c r="B9" s="2" t="s">
        <v>65</v>
      </c>
      <c r="C9" s="2" t="s">
        <v>66</v>
      </c>
    </row>
    <row r="10" spans="2:3" ht="36" customHeight="1" x14ac:dyDescent="0.25">
      <c r="B10" s="6" t="s">
        <v>67</v>
      </c>
      <c r="C10" s="2" t="s">
        <v>68</v>
      </c>
    </row>
    <row r="11" spans="2:3" ht="36" customHeight="1" x14ac:dyDescent="0.25">
      <c r="B11" s="6" t="s">
        <v>69</v>
      </c>
      <c r="C11" s="2" t="s">
        <v>70</v>
      </c>
    </row>
    <row r="12" spans="2:3" ht="36" customHeight="1" x14ac:dyDescent="0.25">
      <c r="B12" s="6" t="s">
        <v>71</v>
      </c>
      <c r="C12" s="2" t="s">
        <v>72</v>
      </c>
    </row>
  </sheetData>
  <mergeCells count="2">
    <mergeCell ref="B3:B4"/>
    <mergeCell ref="C3:C4"/>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A1AE9B-260A-41FB-B60D-F99F8490F791}">
  <dimension ref="A1:M210"/>
  <sheetViews>
    <sheetView topLeftCell="A96" zoomScale="90" zoomScaleNormal="90" workbookViewId="0">
      <selection activeCell="C6" sqref="C6"/>
    </sheetView>
  </sheetViews>
  <sheetFormatPr defaultColWidth="23.6640625" defaultRowHeight="14.25" x14ac:dyDescent="0.2"/>
  <cols>
    <col min="1" max="1" width="12.83203125" style="146" bestFit="1" customWidth="1"/>
    <col min="2" max="2" width="27.33203125" style="146" bestFit="1" customWidth="1"/>
    <col min="3" max="3" width="23.6640625" style="146"/>
    <col min="4" max="4" width="25.6640625" style="146" bestFit="1" customWidth="1"/>
    <col min="5" max="8" width="24" style="146" bestFit="1" customWidth="1"/>
    <col min="9" max="9" width="19.6640625" style="146" customWidth="1"/>
    <col min="10" max="10" width="24" style="146" bestFit="1" customWidth="1"/>
    <col min="11" max="11" width="30.6640625" style="146" customWidth="1"/>
    <col min="12" max="12" width="26.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c r="B3" s="147"/>
      <c r="C3" s="147"/>
      <c r="D3" s="147"/>
      <c r="E3" s="147"/>
      <c r="F3" s="147"/>
      <c r="G3" s="147"/>
      <c r="H3" s="147"/>
      <c r="I3" s="147"/>
      <c r="J3" s="147"/>
      <c r="K3" s="147"/>
      <c r="L3" s="150">
        <f t="shared" ref="L3" si="0">SUM(E3:K3)/35</f>
        <v>0</v>
      </c>
    </row>
    <row r="4" spans="1:13" ht="28.5" x14ac:dyDescent="0.2">
      <c r="A4" s="151"/>
      <c r="B4" s="151"/>
      <c r="C4" s="151"/>
      <c r="D4" s="158" t="s">
        <v>38</v>
      </c>
      <c r="E4" s="150" t="str">
        <f>IFERROR(SUM(E3:E3)/(5*COUNTIF(E3:E3,"&gt;0")),"No record")</f>
        <v>No record</v>
      </c>
      <c r="F4" s="150" t="str">
        <f t="shared" ref="F4:K4" si="1">IFERROR(SUM(F3:F3)/(5*COUNTIF(F3:F3,"&gt;0")),"No record")</f>
        <v>No record</v>
      </c>
      <c r="G4" s="150" t="str">
        <f t="shared" si="1"/>
        <v>No record</v>
      </c>
      <c r="H4" s="150" t="str">
        <f t="shared" si="1"/>
        <v>No record</v>
      </c>
      <c r="I4" s="150" t="str">
        <f t="shared" si="1"/>
        <v>No record</v>
      </c>
      <c r="J4" s="150" t="str">
        <f t="shared" si="1"/>
        <v>No record</v>
      </c>
      <c r="K4" s="150" t="str">
        <f t="shared" si="1"/>
        <v>No record</v>
      </c>
      <c r="L4" s="174">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45108</v>
      </c>
      <c r="B7" s="161"/>
      <c r="C7" s="161"/>
      <c r="D7" s="161"/>
      <c r="E7" s="161"/>
      <c r="F7" s="161"/>
      <c r="G7" s="161"/>
      <c r="H7" s="161"/>
      <c r="I7" s="161"/>
      <c r="J7" s="161"/>
      <c r="K7" s="161"/>
      <c r="L7" s="161"/>
    </row>
    <row r="8" spans="1:13" ht="42.75" x14ac:dyDescent="0.2">
      <c r="A8" s="160"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45">
        <v>45111</v>
      </c>
      <c r="B9" s="147" t="s">
        <v>44</v>
      </c>
      <c r="C9" s="147" t="s">
        <v>45</v>
      </c>
      <c r="D9" s="147" t="s">
        <v>53</v>
      </c>
      <c r="E9" s="147">
        <v>3</v>
      </c>
      <c r="F9" s="147">
        <v>3</v>
      </c>
      <c r="G9" s="147">
        <v>3</v>
      </c>
      <c r="H9" s="147">
        <v>3</v>
      </c>
      <c r="I9" s="147">
        <v>3</v>
      </c>
      <c r="J9" s="147">
        <v>3</v>
      </c>
      <c r="K9" s="147">
        <v>3</v>
      </c>
      <c r="L9" s="150">
        <f>SUM(E9:K9)/35</f>
        <v>0.6</v>
      </c>
    </row>
    <row r="10" spans="1:13" x14ac:dyDescent="0.2">
      <c r="A10" s="145">
        <v>45108</v>
      </c>
      <c r="B10" s="147" t="s">
        <v>46</v>
      </c>
      <c r="C10" s="147" t="s">
        <v>47</v>
      </c>
      <c r="D10" s="147" t="s">
        <v>53</v>
      </c>
      <c r="E10" s="147">
        <v>4</v>
      </c>
      <c r="F10" s="147">
        <v>5</v>
      </c>
      <c r="G10" s="147">
        <v>5</v>
      </c>
      <c r="H10" s="147">
        <v>5</v>
      </c>
      <c r="I10" s="147">
        <v>5</v>
      </c>
      <c r="J10" s="147">
        <v>5</v>
      </c>
      <c r="K10" s="147">
        <v>4</v>
      </c>
      <c r="L10" s="150">
        <f t="shared" ref="L10:L40" si="2">SUM(E10:K10)/35</f>
        <v>0.94285714285714284</v>
      </c>
    </row>
    <row r="11" spans="1:13" x14ac:dyDescent="0.2">
      <c r="A11" s="145">
        <v>45108</v>
      </c>
      <c r="B11" s="147" t="s">
        <v>48</v>
      </c>
      <c r="C11" s="147" t="s">
        <v>49</v>
      </c>
      <c r="D11" s="147" t="s">
        <v>53</v>
      </c>
      <c r="E11" s="147">
        <v>5</v>
      </c>
      <c r="F11" s="147">
        <v>5</v>
      </c>
      <c r="G11" s="147">
        <v>5</v>
      </c>
      <c r="H11" s="147">
        <v>4</v>
      </c>
      <c r="I11" s="147">
        <v>4</v>
      </c>
      <c r="J11" s="147">
        <v>4</v>
      </c>
      <c r="K11" s="147">
        <v>4</v>
      </c>
      <c r="L11" s="150">
        <f t="shared" si="2"/>
        <v>0.88571428571428568</v>
      </c>
    </row>
    <row r="12" spans="1:13" x14ac:dyDescent="0.2">
      <c r="A12" s="145">
        <v>45108</v>
      </c>
      <c r="B12" s="147" t="s">
        <v>50</v>
      </c>
      <c r="C12" s="147" t="s">
        <v>51</v>
      </c>
      <c r="D12" s="147" t="s">
        <v>53</v>
      </c>
      <c r="E12" s="147">
        <v>4</v>
      </c>
      <c r="F12" s="147">
        <v>4</v>
      </c>
      <c r="G12" s="147">
        <v>4</v>
      </c>
      <c r="H12" s="147">
        <v>5</v>
      </c>
      <c r="I12" s="147">
        <v>5</v>
      </c>
      <c r="J12" s="147">
        <v>5</v>
      </c>
      <c r="K12" s="147">
        <v>4</v>
      </c>
      <c r="L12" s="150">
        <f t="shared" si="2"/>
        <v>0.88571428571428568</v>
      </c>
    </row>
    <row r="13" spans="1:13" x14ac:dyDescent="0.2">
      <c r="A13" s="145">
        <v>45108</v>
      </c>
      <c r="B13" s="147" t="s">
        <v>52</v>
      </c>
      <c r="C13" s="147"/>
      <c r="D13" s="147" t="s">
        <v>53</v>
      </c>
      <c r="E13" s="147">
        <v>3</v>
      </c>
      <c r="F13" s="147">
        <v>4</v>
      </c>
      <c r="G13" s="147">
        <v>4</v>
      </c>
      <c r="H13" s="147">
        <v>4</v>
      </c>
      <c r="I13" s="147">
        <v>4</v>
      </c>
      <c r="J13" s="147">
        <v>3</v>
      </c>
      <c r="K13" s="147">
        <v>4</v>
      </c>
      <c r="L13" s="150">
        <f t="shared" si="2"/>
        <v>0.74285714285714288</v>
      </c>
    </row>
    <row r="14" spans="1:13" x14ac:dyDescent="0.2">
      <c r="A14" s="145">
        <v>45108</v>
      </c>
      <c r="B14" s="147" t="s">
        <v>54</v>
      </c>
      <c r="C14" s="147" t="s">
        <v>49</v>
      </c>
      <c r="D14" s="147" t="s">
        <v>53</v>
      </c>
      <c r="E14" s="147">
        <v>5</v>
      </c>
      <c r="F14" s="147">
        <v>5</v>
      </c>
      <c r="G14" s="147">
        <v>5</v>
      </c>
      <c r="H14" s="147">
        <v>4</v>
      </c>
      <c r="I14" s="147">
        <v>5</v>
      </c>
      <c r="J14" s="147">
        <v>5</v>
      </c>
      <c r="K14" s="147">
        <v>5</v>
      </c>
      <c r="L14" s="150">
        <f t="shared" si="2"/>
        <v>0.97142857142857142</v>
      </c>
    </row>
    <row r="15" spans="1:13" x14ac:dyDescent="0.2">
      <c r="A15" s="145">
        <v>45108</v>
      </c>
      <c r="B15" s="147" t="s">
        <v>55</v>
      </c>
      <c r="C15" s="147"/>
      <c r="D15" s="147" t="s">
        <v>53</v>
      </c>
      <c r="E15" s="147">
        <v>4</v>
      </c>
      <c r="F15" s="147">
        <v>4</v>
      </c>
      <c r="G15" s="147">
        <v>4</v>
      </c>
      <c r="H15" s="147">
        <v>3</v>
      </c>
      <c r="I15" s="147">
        <v>4</v>
      </c>
      <c r="J15" s="147">
        <v>3</v>
      </c>
      <c r="K15" s="147">
        <v>5</v>
      </c>
      <c r="L15" s="150">
        <f t="shared" si="2"/>
        <v>0.77142857142857146</v>
      </c>
    </row>
    <row r="16" spans="1:13" x14ac:dyDescent="0.2">
      <c r="A16" s="145">
        <v>45108</v>
      </c>
      <c r="B16" s="147" t="s">
        <v>56</v>
      </c>
      <c r="C16" s="147"/>
      <c r="D16" s="147" t="s">
        <v>53</v>
      </c>
      <c r="E16" s="147">
        <v>5</v>
      </c>
      <c r="F16" s="147">
        <v>4</v>
      </c>
      <c r="G16" s="147">
        <v>5</v>
      </c>
      <c r="H16" s="147">
        <v>4</v>
      </c>
      <c r="I16" s="147">
        <v>4</v>
      </c>
      <c r="J16" s="147">
        <v>5</v>
      </c>
      <c r="K16" s="147">
        <v>3</v>
      </c>
      <c r="L16" s="150">
        <f t="shared" si="2"/>
        <v>0.8571428571428571</v>
      </c>
    </row>
    <row r="17" spans="1:12" ht="18.95" customHeight="1" x14ac:dyDescent="0.2">
      <c r="A17" s="145">
        <v>45108</v>
      </c>
      <c r="B17" s="147" t="s">
        <v>209</v>
      </c>
      <c r="C17" s="147" t="s">
        <v>47</v>
      </c>
      <c r="D17" s="147" t="s">
        <v>53</v>
      </c>
      <c r="E17" s="147">
        <v>5</v>
      </c>
      <c r="F17" s="147">
        <v>5</v>
      </c>
      <c r="G17" s="147">
        <v>5</v>
      </c>
      <c r="H17" s="147">
        <v>5</v>
      </c>
      <c r="I17" s="147">
        <v>4</v>
      </c>
      <c r="J17" s="147">
        <v>5</v>
      </c>
      <c r="K17" s="147">
        <v>5</v>
      </c>
      <c r="L17" s="150">
        <f t="shared" si="2"/>
        <v>0.97142857142857142</v>
      </c>
    </row>
    <row r="18" spans="1:12" ht="18.95" customHeight="1" x14ac:dyDescent="0.2">
      <c r="A18" s="145">
        <v>45108</v>
      </c>
      <c r="B18" s="166" t="s">
        <v>249</v>
      </c>
      <c r="C18" s="167" t="s">
        <v>272</v>
      </c>
      <c r="D18" s="147" t="s">
        <v>287</v>
      </c>
      <c r="E18" s="168">
        <v>5</v>
      </c>
      <c r="F18" s="168">
        <v>5</v>
      </c>
      <c r="G18" s="168">
        <v>5</v>
      </c>
      <c r="H18" s="168">
        <v>5</v>
      </c>
      <c r="I18" s="168">
        <v>5</v>
      </c>
      <c r="J18" s="168">
        <v>5</v>
      </c>
      <c r="K18" s="166">
        <v>4</v>
      </c>
      <c r="L18" s="150">
        <f t="shared" si="2"/>
        <v>0.97142857142857142</v>
      </c>
    </row>
    <row r="19" spans="1:12" ht="25.5" customHeight="1" x14ac:dyDescent="0.2">
      <c r="A19" s="145">
        <v>45108</v>
      </c>
      <c r="B19" s="169" t="s">
        <v>250</v>
      </c>
      <c r="C19" s="170" t="s">
        <v>273</v>
      </c>
      <c r="D19" s="147" t="s">
        <v>287</v>
      </c>
      <c r="E19" s="171">
        <v>2</v>
      </c>
      <c r="F19" s="171">
        <v>3</v>
      </c>
      <c r="G19" s="171">
        <v>3</v>
      </c>
      <c r="H19" s="171">
        <v>2</v>
      </c>
      <c r="I19" s="171">
        <v>1</v>
      </c>
      <c r="J19" s="171">
        <v>2</v>
      </c>
      <c r="K19" s="169">
        <v>4</v>
      </c>
      <c r="L19" s="150">
        <f t="shared" si="2"/>
        <v>0.48571428571428571</v>
      </c>
    </row>
    <row r="20" spans="1:12" ht="27.95" customHeight="1" x14ac:dyDescent="0.2">
      <c r="A20" s="145">
        <v>45108</v>
      </c>
      <c r="B20" s="166" t="s">
        <v>251</v>
      </c>
      <c r="C20" s="167" t="s">
        <v>274</v>
      </c>
      <c r="D20" s="147" t="s">
        <v>287</v>
      </c>
      <c r="E20" s="168">
        <v>4</v>
      </c>
      <c r="F20" s="168">
        <v>4</v>
      </c>
      <c r="G20" s="168">
        <v>5</v>
      </c>
      <c r="H20" s="168">
        <v>5</v>
      </c>
      <c r="I20" s="168">
        <v>5</v>
      </c>
      <c r="J20" s="168">
        <v>4</v>
      </c>
      <c r="K20" s="166">
        <v>4</v>
      </c>
      <c r="L20" s="150">
        <f t="shared" si="2"/>
        <v>0.88571428571428568</v>
      </c>
    </row>
    <row r="21" spans="1:12" ht="18.95" customHeight="1" x14ac:dyDescent="0.2">
      <c r="A21" s="145">
        <v>45108</v>
      </c>
      <c r="B21" s="169" t="s">
        <v>252</v>
      </c>
      <c r="C21" s="170" t="s">
        <v>275</v>
      </c>
      <c r="D21" s="147" t="s">
        <v>287</v>
      </c>
      <c r="E21" s="171">
        <v>5</v>
      </c>
      <c r="F21" s="171">
        <v>4</v>
      </c>
      <c r="G21" s="171">
        <v>3</v>
      </c>
      <c r="H21" s="171">
        <v>4</v>
      </c>
      <c r="I21" s="171">
        <v>4</v>
      </c>
      <c r="J21" s="171">
        <v>5</v>
      </c>
      <c r="K21" s="169">
        <v>5</v>
      </c>
      <c r="L21" s="150">
        <f t="shared" si="2"/>
        <v>0.8571428571428571</v>
      </c>
    </row>
    <row r="22" spans="1:12" ht="18.95" customHeight="1" x14ac:dyDescent="0.2">
      <c r="A22" s="145">
        <v>45108</v>
      </c>
      <c r="B22" s="166" t="s">
        <v>253</v>
      </c>
      <c r="C22" s="167" t="s">
        <v>276</v>
      </c>
      <c r="D22" s="147" t="s">
        <v>287</v>
      </c>
      <c r="E22" s="168">
        <v>5</v>
      </c>
      <c r="F22" s="168">
        <v>5</v>
      </c>
      <c r="G22" s="168">
        <v>4</v>
      </c>
      <c r="H22" s="168">
        <v>5</v>
      </c>
      <c r="I22" s="168">
        <v>4</v>
      </c>
      <c r="J22" s="168">
        <v>5</v>
      </c>
      <c r="K22" s="166">
        <v>4</v>
      </c>
      <c r="L22" s="150">
        <f t="shared" si="2"/>
        <v>0.91428571428571426</v>
      </c>
    </row>
    <row r="23" spans="1:12" ht="27" customHeight="1" x14ac:dyDescent="0.2">
      <c r="A23" s="145">
        <v>45108</v>
      </c>
      <c r="B23" s="169" t="s">
        <v>254</v>
      </c>
      <c r="C23" s="170" t="s">
        <v>277</v>
      </c>
      <c r="D23" s="147" t="s">
        <v>287</v>
      </c>
      <c r="E23" s="171">
        <v>5</v>
      </c>
      <c r="F23" s="171">
        <v>5</v>
      </c>
      <c r="G23" s="171">
        <v>5</v>
      </c>
      <c r="H23" s="171">
        <v>4</v>
      </c>
      <c r="I23" s="171">
        <v>4</v>
      </c>
      <c r="J23" s="171">
        <v>5</v>
      </c>
      <c r="K23" s="169">
        <v>5</v>
      </c>
      <c r="L23" s="150">
        <f t="shared" si="2"/>
        <v>0.94285714285714284</v>
      </c>
    </row>
    <row r="24" spans="1:12" ht="18.95" customHeight="1" x14ac:dyDescent="0.2">
      <c r="A24" s="145">
        <v>45108</v>
      </c>
      <c r="B24" s="166" t="s">
        <v>255</v>
      </c>
      <c r="C24" s="167" t="s">
        <v>278</v>
      </c>
      <c r="D24" s="147" t="s">
        <v>287</v>
      </c>
      <c r="E24" s="168">
        <v>5</v>
      </c>
      <c r="F24" s="168">
        <v>4</v>
      </c>
      <c r="G24" s="168">
        <v>5</v>
      </c>
      <c r="H24" s="168">
        <v>4</v>
      </c>
      <c r="I24" s="168">
        <v>3</v>
      </c>
      <c r="J24" s="168">
        <v>4</v>
      </c>
      <c r="K24" s="166">
        <v>4</v>
      </c>
      <c r="L24" s="150">
        <f t="shared" si="2"/>
        <v>0.82857142857142863</v>
      </c>
    </row>
    <row r="25" spans="1:12" ht="18.95" customHeight="1" x14ac:dyDescent="0.2">
      <c r="A25" s="145">
        <v>45108</v>
      </c>
      <c r="B25" s="169" t="s">
        <v>256</v>
      </c>
      <c r="C25" s="170" t="s">
        <v>279</v>
      </c>
      <c r="D25" s="147" t="s">
        <v>287</v>
      </c>
      <c r="E25" s="171">
        <v>4</v>
      </c>
      <c r="F25" s="171">
        <v>2</v>
      </c>
      <c r="G25" s="171">
        <v>3</v>
      </c>
      <c r="H25" s="171">
        <v>3</v>
      </c>
      <c r="I25" s="171">
        <v>2</v>
      </c>
      <c r="J25" s="171">
        <v>4</v>
      </c>
      <c r="K25" s="169">
        <v>4</v>
      </c>
      <c r="L25" s="150">
        <f t="shared" si="2"/>
        <v>0.62857142857142856</v>
      </c>
    </row>
    <row r="26" spans="1:12" ht="18.95" customHeight="1" x14ac:dyDescent="0.2">
      <c r="A26" s="145">
        <v>45108</v>
      </c>
      <c r="B26" s="166" t="s">
        <v>257</v>
      </c>
      <c r="C26" s="167" t="s">
        <v>280</v>
      </c>
      <c r="D26" s="147" t="s">
        <v>287</v>
      </c>
      <c r="E26" s="168">
        <v>5</v>
      </c>
      <c r="F26" s="168">
        <v>1</v>
      </c>
      <c r="G26" s="168">
        <v>4</v>
      </c>
      <c r="H26" s="168">
        <v>4</v>
      </c>
      <c r="I26" s="168">
        <v>5</v>
      </c>
      <c r="J26" s="168">
        <v>5</v>
      </c>
      <c r="K26" s="166">
        <v>4</v>
      </c>
      <c r="L26" s="150">
        <f t="shared" si="2"/>
        <v>0.8</v>
      </c>
    </row>
    <row r="27" spans="1:12" ht="18.95" customHeight="1" x14ac:dyDescent="0.2">
      <c r="A27" s="145">
        <v>45108</v>
      </c>
      <c r="B27" s="169" t="s">
        <v>258</v>
      </c>
      <c r="C27" s="170" t="s">
        <v>280</v>
      </c>
      <c r="D27" s="147" t="s">
        <v>287</v>
      </c>
      <c r="E27" s="171">
        <v>4</v>
      </c>
      <c r="F27" s="171">
        <v>3</v>
      </c>
      <c r="G27" s="171">
        <v>4</v>
      </c>
      <c r="H27" s="171">
        <v>4</v>
      </c>
      <c r="I27" s="171">
        <v>4</v>
      </c>
      <c r="J27" s="171">
        <v>4</v>
      </c>
      <c r="K27" s="169">
        <v>4</v>
      </c>
      <c r="L27" s="150">
        <f t="shared" si="2"/>
        <v>0.77142857142857146</v>
      </c>
    </row>
    <row r="28" spans="1:12" ht="18.95" customHeight="1" x14ac:dyDescent="0.2">
      <c r="A28" s="145">
        <v>45108</v>
      </c>
      <c r="B28" s="166" t="s">
        <v>259</v>
      </c>
      <c r="C28" s="167" t="s">
        <v>281</v>
      </c>
      <c r="D28" s="147" t="s">
        <v>287</v>
      </c>
      <c r="E28" s="168">
        <v>4</v>
      </c>
      <c r="F28" s="168">
        <v>1</v>
      </c>
      <c r="G28" s="168">
        <v>5</v>
      </c>
      <c r="H28" s="168">
        <v>5</v>
      </c>
      <c r="I28" s="168">
        <v>5</v>
      </c>
      <c r="J28" s="168">
        <v>5</v>
      </c>
      <c r="K28" s="166">
        <v>4</v>
      </c>
      <c r="L28" s="150">
        <f t="shared" si="2"/>
        <v>0.82857142857142863</v>
      </c>
    </row>
    <row r="29" spans="1:12" ht="18.95" customHeight="1" x14ac:dyDescent="0.2">
      <c r="A29" s="145">
        <v>45108</v>
      </c>
      <c r="B29" s="169" t="s">
        <v>260</v>
      </c>
      <c r="C29" s="170" t="s">
        <v>282</v>
      </c>
      <c r="D29" s="147" t="s">
        <v>287</v>
      </c>
      <c r="E29" s="171">
        <v>5</v>
      </c>
      <c r="F29" s="171">
        <v>5</v>
      </c>
      <c r="G29" s="171">
        <v>5</v>
      </c>
      <c r="H29" s="171">
        <v>4</v>
      </c>
      <c r="I29" s="171">
        <v>5</v>
      </c>
      <c r="J29" s="171">
        <v>5</v>
      </c>
      <c r="K29" s="169">
        <v>4</v>
      </c>
      <c r="L29" s="150">
        <f t="shared" si="2"/>
        <v>0.94285714285714284</v>
      </c>
    </row>
    <row r="30" spans="1:12" ht="18.95" customHeight="1" x14ac:dyDescent="0.2">
      <c r="A30" s="145">
        <v>45108</v>
      </c>
      <c r="B30" s="166" t="s">
        <v>261</v>
      </c>
      <c r="C30" s="166" t="s">
        <v>282</v>
      </c>
      <c r="D30" s="147" t="s">
        <v>287</v>
      </c>
      <c r="E30" s="168">
        <v>3</v>
      </c>
      <c r="F30" s="168">
        <v>4</v>
      </c>
      <c r="G30" s="168">
        <v>5</v>
      </c>
      <c r="H30" s="168">
        <v>4</v>
      </c>
      <c r="I30" s="168">
        <v>4</v>
      </c>
      <c r="J30" s="168">
        <v>2</v>
      </c>
      <c r="K30" s="166">
        <v>4</v>
      </c>
      <c r="L30" s="150">
        <f t="shared" si="2"/>
        <v>0.74285714285714288</v>
      </c>
    </row>
    <row r="31" spans="1:12" ht="18.95" customHeight="1" x14ac:dyDescent="0.2">
      <c r="A31" s="145">
        <v>45108</v>
      </c>
      <c r="B31" s="169" t="s">
        <v>262</v>
      </c>
      <c r="C31" s="169" t="s">
        <v>283</v>
      </c>
      <c r="D31" s="147" t="s">
        <v>287</v>
      </c>
      <c r="E31" s="171">
        <v>3</v>
      </c>
      <c r="F31" s="171">
        <v>1</v>
      </c>
      <c r="G31" s="171">
        <v>5</v>
      </c>
      <c r="H31" s="171">
        <v>4</v>
      </c>
      <c r="I31" s="171">
        <v>5</v>
      </c>
      <c r="J31" s="171">
        <v>5</v>
      </c>
      <c r="K31" s="169">
        <v>4</v>
      </c>
      <c r="L31" s="150">
        <f t="shared" si="2"/>
        <v>0.77142857142857146</v>
      </c>
    </row>
    <row r="32" spans="1:12" ht="18.95" customHeight="1" x14ac:dyDescent="0.2">
      <c r="A32" s="145">
        <v>45108</v>
      </c>
      <c r="B32" s="166" t="s">
        <v>263</v>
      </c>
      <c r="C32" s="166" t="s">
        <v>282</v>
      </c>
      <c r="D32" s="147" t="s">
        <v>287</v>
      </c>
      <c r="E32" s="168">
        <v>5</v>
      </c>
      <c r="F32" s="168">
        <v>1</v>
      </c>
      <c r="G32" s="168">
        <v>5</v>
      </c>
      <c r="H32" s="168">
        <v>5</v>
      </c>
      <c r="I32" s="168">
        <v>5</v>
      </c>
      <c r="J32" s="168">
        <v>5</v>
      </c>
      <c r="K32" s="166">
        <v>4</v>
      </c>
      <c r="L32" s="150">
        <f t="shared" si="2"/>
        <v>0.8571428571428571</v>
      </c>
    </row>
    <row r="33" spans="1:12" ht="18.95" customHeight="1" x14ac:dyDescent="0.2">
      <c r="A33" s="145">
        <v>45108</v>
      </c>
      <c r="B33" s="169" t="s">
        <v>264</v>
      </c>
      <c r="C33" s="169" t="s">
        <v>278</v>
      </c>
      <c r="D33" s="147" t="s">
        <v>287</v>
      </c>
      <c r="E33" s="171">
        <v>5</v>
      </c>
      <c r="F33" s="171">
        <v>2</v>
      </c>
      <c r="G33" s="171">
        <v>5</v>
      </c>
      <c r="H33" s="171">
        <v>5</v>
      </c>
      <c r="I33" s="171">
        <v>5</v>
      </c>
      <c r="J33" s="171">
        <v>5</v>
      </c>
      <c r="K33" s="169">
        <v>4</v>
      </c>
      <c r="L33" s="150">
        <f t="shared" si="2"/>
        <v>0.88571428571428568</v>
      </c>
    </row>
    <row r="34" spans="1:12" ht="18.95" customHeight="1" x14ac:dyDescent="0.2">
      <c r="A34" s="145">
        <v>45108</v>
      </c>
      <c r="B34" s="166" t="s">
        <v>265</v>
      </c>
      <c r="C34" s="166" t="s">
        <v>283</v>
      </c>
      <c r="D34" s="147" t="s">
        <v>287</v>
      </c>
      <c r="E34" s="168">
        <v>5</v>
      </c>
      <c r="F34" s="168">
        <v>1</v>
      </c>
      <c r="G34" s="168">
        <v>5</v>
      </c>
      <c r="H34" s="168">
        <v>5</v>
      </c>
      <c r="I34" s="168">
        <v>5</v>
      </c>
      <c r="J34" s="168">
        <v>5</v>
      </c>
      <c r="K34" s="166">
        <v>4</v>
      </c>
      <c r="L34" s="150">
        <f t="shared" si="2"/>
        <v>0.8571428571428571</v>
      </c>
    </row>
    <row r="35" spans="1:12" ht="27" customHeight="1" x14ac:dyDescent="0.2">
      <c r="A35" s="145">
        <v>45108</v>
      </c>
      <c r="B35" s="170" t="s">
        <v>266</v>
      </c>
      <c r="C35" s="169" t="s">
        <v>284</v>
      </c>
      <c r="D35" s="147" t="s">
        <v>287</v>
      </c>
      <c r="E35" s="171">
        <v>4</v>
      </c>
      <c r="F35" s="171">
        <v>4</v>
      </c>
      <c r="G35" s="171">
        <v>5</v>
      </c>
      <c r="H35" s="171">
        <v>4</v>
      </c>
      <c r="I35" s="171">
        <v>4</v>
      </c>
      <c r="J35" s="171">
        <v>4</v>
      </c>
      <c r="K35" s="169">
        <v>4</v>
      </c>
      <c r="L35" s="150">
        <f t="shared" si="2"/>
        <v>0.82857142857142863</v>
      </c>
    </row>
    <row r="36" spans="1:12" ht="18.95" customHeight="1" x14ac:dyDescent="0.2">
      <c r="A36" s="145">
        <v>45108</v>
      </c>
      <c r="B36" s="166" t="s">
        <v>267</v>
      </c>
      <c r="C36" s="166" t="s">
        <v>284</v>
      </c>
      <c r="D36" s="147" t="s">
        <v>287</v>
      </c>
      <c r="E36" s="168">
        <v>5</v>
      </c>
      <c r="F36" s="168">
        <v>5</v>
      </c>
      <c r="G36" s="168">
        <v>5</v>
      </c>
      <c r="H36" s="168">
        <v>5</v>
      </c>
      <c r="I36" s="168">
        <v>5</v>
      </c>
      <c r="J36" s="168">
        <v>5</v>
      </c>
      <c r="K36" s="166">
        <v>5</v>
      </c>
      <c r="L36" s="150">
        <f t="shared" si="2"/>
        <v>1</v>
      </c>
    </row>
    <row r="37" spans="1:12" ht="18.95" customHeight="1" x14ac:dyDescent="0.2">
      <c r="A37" s="145">
        <v>45108</v>
      </c>
      <c r="B37" s="169" t="s">
        <v>268</v>
      </c>
      <c r="C37" s="169" t="s">
        <v>285</v>
      </c>
      <c r="D37" s="147" t="s">
        <v>287</v>
      </c>
      <c r="E37" s="171">
        <v>5</v>
      </c>
      <c r="F37" s="171">
        <v>1</v>
      </c>
      <c r="G37" s="171">
        <v>5</v>
      </c>
      <c r="H37" s="171">
        <v>5</v>
      </c>
      <c r="I37" s="171">
        <v>5</v>
      </c>
      <c r="J37" s="171">
        <v>5</v>
      </c>
      <c r="K37" s="169">
        <v>4</v>
      </c>
      <c r="L37" s="150">
        <f t="shared" si="2"/>
        <v>0.8571428571428571</v>
      </c>
    </row>
    <row r="38" spans="1:12" ht="18.95" customHeight="1" x14ac:dyDescent="0.2">
      <c r="A38" s="145">
        <v>45108</v>
      </c>
      <c r="B38" s="166" t="s">
        <v>269</v>
      </c>
      <c r="C38" s="166" t="s">
        <v>245</v>
      </c>
      <c r="D38" s="147" t="s">
        <v>287</v>
      </c>
      <c r="E38" s="168">
        <v>5</v>
      </c>
      <c r="F38" s="168">
        <v>4</v>
      </c>
      <c r="G38" s="168">
        <v>3</v>
      </c>
      <c r="H38" s="168">
        <v>4</v>
      </c>
      <c r="I38" s="168">
        <v>3</v>
      </c>
      <c r="J38" s="168">
        <v>2</v>
      </c>
      <c r="K38" s="166">
        <v>4</v>
      </c>
      <c r="L38" s="150">
        <f t="shared" si="2"/>
        <v>0.7142857142857143</v>
      </c>
    </row>
    <row r="39" spans="1:12" ht="18.95" customHeight="1" x14ac:dyDescent="0.2">
      <c r="A39" s="145">
        <v>45108</v>
      </c>
      <c r="B39" s="169" t="s">
        <v>270</v>
      </c>
      <c r="C39" s="169" t="s">
        <v>282</v>
      </c>
      <c r="D39" s="147" t="s">
        <v>287</v>
      </c>
      <c r="E39" s="171">
        <v>5</v>
      </c>
      <c r="F39" s="171">
        <v>5</v>
      </c>
      <c r="G39" s="171">
        <v>5</v>
      </c>
      <c r="H39" s="171">
        <v>5</v>
      </c>
      <c r="I39" s="171">
        <v>3</v>
      </c>
      <c r="J39" s="171">
        <v>5</v>
      </c>
      <c r="K39" s="169">
        <v>5</v>
      </c>
      <c r="L39" s="150">
        <f t="shared" si="2"/>
        <v>0.94285714285714284</v>
      </c>
    </row>
    <row r="40" spans="1:12" ht="18.95" customHeight="1" x14ac:dyDescent="0.2">
      <c r="A40" s="145">
        <v>45108</v>
      </c>
      <c r="B40" s="166" t="s">
        <v>271</v>
      </c>
      <c r="C40" s="166" t="s">
        <v>286</v>
      </c>
      <c r="D40" s="147" t="s">
        <v>287</v>
      </c>
      <c r="E40" s="168">
        <v>5</v>
      </c>
      <c r="F40" s="168">
        <v>5</v>
      </c>
      <c r="G40" s="168">
        <v>5</v>
      </c>
      <c r="H40" s="168">
        <v>5</v>
      </c>
      <c r="I40" s="168">
        <v>4</v>
      </c>
      <c r="J40" s="168">
        <v>5</v>
      </c>
      <c r="K40" s="166">
        <v>5</v>
      </c>
      <c r="L40" s="150">
        <f t="shared" si="2"/>
        <v>0.97142857142857142</v>
      </c>
    </row>
    <row r="41" spans="1:12" ht="28.5" x14ac:dyDescent="0.2">
      <c r="D41" s="157" t="s">
        <v>41</v>
      </c>
      <c r="E41" s="150">
        <f>IFERROR(SUM(E9:E40)/(5*COUNTIF(E9:E40,"&gt;0")),0)</f>
        <v>0.88124999999999998</v>
      </c>
      <c r="F41" s="150">
        <f>IFERROR(SUM(F9:F40)/(5*COUNTIF(F9:F40,"&gt;0")),0)</f>
        <v>0.71250000000000002</v>
      </c>
      <c r="G41" s="150">
        <f t="shared" ref="G41:K41" si="3">IFERROR(SUM(G9:G40)/(5*COUNTIF(G9:G40,"&gt;0")),0)</f>
        <v>0.9</v>
      </c>
      <c r="H41" s="150">
        <f t="shared" si="3"/>
        <v>0.85624999999999996</v>
      </c>
      <c r="I41" s="150">
        <f t="shared" si="3"/>
        <v>0.83125000000000004</v>
      </c>
      <c r="J41" s="150">
        <f t="shared" si="3"/>
        <v>0.86875000000000002</v>
      </c>
      <c r="K41" s="150">
        <f t="shared" si="3"/>
        <v>0.83750000000000002</v>
      </c>
      <c r="L41" s="150">
        <f>IFERROR(SUM(L9:L40)/COUNTIF(L9:L40,"&gt;0"),0)</f>
        <v>0.8410714285714288</v>
      </c>
    </row>
    <row r="42" spans="1:12" x14ac:dyDescent="0.2">
      <c r="D42" s="149"/>
    </row>
    <row r="44" spans="1:12" x14ac:dyDescent="0.2">
      <c r="A44" s="145">
        <v>45139</v>
      </c>
      <c r="B44" s="161"/>
      <c r="C44" s="161"/>
      <c r="D44" s="161"/>
      <c r="E44" s="161"/>
      <c r="F44" s="161"/>
      <c r="G44" s="161"/>
      <c r="H44" s="161"/>
      <c r="I44" s="161"/>
      <c r="J44" s="161"/>
      <c r="K44" s="161"/>
      <c r="L44" s="161"/>
    </row>
    <row r="45" spans="1:12" ht="42.75" x14ac:dyDescent="0.2">
      <c r="A45" s="160" t="s">
        <v>15</v>
      </c>
      <c r="B45" s="148" t="s">
        <v>16</v>
      </c>
      <c r="C45" s="147" t="s">
        <v>17</v>
      </c>
      <c r="D45" s="148" t="s">
        <v>18</v>
      </c>
      <c r="E45" s="148" t="s">
        <v>19</v>
      </c>
      <c r="F45" s="148" t="s">
        <v>20</v>
      </c>
      <c r="G45" s="148" t="s">
        <v>21</v>
      </c>
      <c r="H45" s="148" t="s">
        <v>22</v>
      </c>
      <c r="I45" s="148" t="s">
        <v>23</v>
      </c>
      <c r="J45" s="148" t="s">
        <v>24</v>
      </c>
      <c r="K45" s="148" t="s">
        <v>25</v>
      </c>
      <c r="L45" s="148" t="s">
        <v>26</v>
      </c>
    </row>
    <row r="46" spans="1:12" x14ac:dyDescent="0.2">
      <c r="A46" s="155">
        <v>45140</v>
      </c>
      <c r="B46" s="147" t="s">
        <v>288</v>
      </c>
      <c r="C46" s="147"/>
      <c r="D46" s="147" t="s">
        <v>53</v>
      </c>
      <c r="E46" s="147">
        <v>5</v>
      </c>
      <c r="F46" s="147">
        <v>5</v>
      </c>
      <c r="G46" s="147">
        <v>4</v>
      </c>
      <c r="H46" s="147">
        <v>5</v>
      </c>
      <c r="I46" s="147">
        <v>5</v>
      </c>
      <c r="J46" s="147">
        <v>5</v>
      </c>
      <c r="K46" s="147">
        <v>5</v>
      </c>
      <c r="L46" s="150">
        <f>SUM(E46:K46)/35</f>
        <v>0.97142857142857142</v>
      </c>
    </row>
    <row r="47" spans="1:12" x14ac:dyDescent="0.2">
      <c r="A47" s="155">
        <v>45141</v>
      </c>
      <c r="B47" s="147" t="s">
        <v>289</v>
      </c>
      <c r="C47" s="147"/>
      <c r="D47" s="147" t="s">
        <v>53</v>
      </c>
      <c r="E47" s="147">
        <v>4</v>
      </c>
      <c r="F47" s="147">
        <v>4</v>
      </c>
      <c r="G47" s="147">
        <v>5</v>
      </c>
      <c r="H47" s="147">
        <v>4</v>
      </c>
      <c r="I47" s="147">
        <v>4</v>
      </c>
      <c r="J47" s="147">
        <v>4</v>
      </c>
      <c r="K47" s="147">
        <v>4</v>
      </c>
      <c r="L47" s="150">
        <f t="shared" ref="L47:L104" si="4">SUM(E47:K47)/35</f>
        <v>0.82857142857142863</v>
      </c>
    </row>
    <row r="48" spans="1:12" x14ac:dyDescent="0.2">
      <c r="A48" s="155">
        <v>45139.650451388901</v>
      </c>
      <c r="B48" s="166" t="s">
        <v>323</v>
      </c>
      <c r="C48" s="166" t="s">
        <v>324</v>
      </c>
      <c r="D48" s="147"/>
      <c r="E48" s="168">
        <v>5</v>
      </c>
      <c r="F48" s="168">
        <v>5</v>
      </c>
      <c r="G48" s="168">
        <v>5</v>
      </c>
      <c r="H48" s="168">
        <v>5</v>
      </c>
      <c r="I48" s="168">
        <v>5</v>
      </c>
      <c r="J48" s="168">
        <v>5</v>
      </c>
      <c r="K48" s="166">
        <v>4</v>
      </c>
      <c r="L48" s="150">
        <f t="shared" si="4"/>
        <v>0.97142857142857142</v>
      </c>
    </row>
    <row r="49" spans="1:12" x14ac:dyDescent="0.2">
      <c r="A49" s="155">
        <v>45139.667071759301</v>
      </c>
      <c r="B49" s="169" t="s">
        <v>325</v>
      </c>
      <c r="C49" s="169" t="s">
        <v>326</v>
      </c>
      <c r="D49" s="147"/>
      <c r="E49" s="171">
        <v>5</v>
      </c>
      <c r="F49" s="171">
        <v>4</v>
      </c>
      <c r="G49" s="171">
        <v>3</v>
      </c>
      <c r="H49" s="171">
        <v>3</v>
      </c>
      <c r="I49" s="171">
        <v>1</v>
      </c>
      <c r="J49" s="171">
        <v>4</v>
      </c>
      <c r="K49" s="169">
        <v>3</v>
      </c>
      <c r="L49" s="150">
        <f t="shared" si="4"/>
        <v>0.65714285714285714</v>
      </c>
    </row>
    <row r="50" spans="1:12" x14ac:dyDescent="0.2">
      <c r="A50" s="155">
        <v>45139.707048611097</v>
      </c>
      <c r="B50" s="166" t="s">
        <v>327</v>
      </c>
      <c r="C50" s="166" t="s">
        <v>328</v>
      </c>
      <c r="D50" s="147"/>
      <c r="E50" s="168">
        <v>5</v>
      </c>
      <c r="F50" s="168">
        <v>5</v>
      </c>
      <c r="G50" s="168">
        <v>5</v>
      </c>
      <c r="H50" s="168">
        <v>5</v>
      </c>
      <c r="I50" s="168">
        <v>5</v>
      </c>
      <c r="J50" s="168">
        <v>5</v>
      </c>
      <c r="K50" s="166">
        <v>4</v>
      </c>
      <c r="L50" s="150">
        <f t="shared" si="4"/>
        <v>0.97142857142857142</v>
      </c>
    </row>
    <row r="51" spans="1:12" x14ac:dyDescent="0.2">
      <c r="A51" s="155">
        <v>45141.507627314801</v>
      </c>
      <c r="B51" s="169" t="s">
        <v>329</v>
      </c>
      <c r="C51" s="169" t="s">
        <v>245</v>
      </c>
      <c r="D51" s="147"/>
      <c r="E51" s="171">
        <v>5</v>
      </c>
      <c r="F51" s="171">
        <v>5</v>
      </c>
      <c r="G51" s="171">
        <v>5</v>
      </c>
      <c r="H51" s="171">
        <v>5</v>
      </c>
      <c r="I51" s="171">
        <v>5</v>
      </c>
      <c r="J51" s="171">
        <v>5</v>
      </c>
      <c r="K51" s="169">
        <v>4</v>
      </c>
      <c r="L51" s="150">
        <f t="shared" si="4"/>
        <v>0.97142857142857142</v>
      </c>
    </row>
    <row r="52" spans="1:12" x14ac:dyDescent="0.2">
      <c r="A52" s="155">
        <v>45142.427071759303</v>
      </c>
      <c r="B52" s="166" t="s">
        <v>330</v>
      </c>
      <c r="C52" s="166" t="s">
        <v>331</v>
      </c>
      <c r="D52" s="147"/>
      <c r="E52" s="168">
        <v>4</v>
      </c>
      <c r="F52" s="168">
        <v>4</v>
      </c>
      <c r="G52" s="168">
        <v>4</v>
      </c>
      <c r="H52" s="168">
        <v>4</v>
      </c>
      <c r="I52" s="168">
        <v>4</v>
      </c>
      <c r="J52" s="168">
        <v>4</v>
      </c>
      <c r="K52" s="166">
        <v>5</v>
      </c>
      <c r="L52" s="150">
        <f t="shared" si="4"/>
        <v>0.82857142857142863</v>
      </c>
    </row>
    <row r="53" spans="1:12" x14ac:dyDescent="0.2">
      <c r="A53" s="155">
        <v>45142.514606481498</v>
      </c>
      <c r="B53" s="169" t="s">
        <v>332</v>
      </c>
      <c r="C53" s="169" t="s">
        <v>333</v>
      </c>
      <c r="D53" s="147"/>
      <c r="E53" s="171">
        <v>2</v>
      </c>
      <c r="F53" s="171">
        <v>4</v>
      </c>
      <c r="G53" s="171">
        <v>5</v>
      </c>
      <c r="H53" s="171">
        <v>5</v>
      </c>
      <c r="I53" s="171">
        <v>5</v>
      </c>
      <c r="J53" s="171">
        <v>5</v>
      </c>
      <c r="K53" s="169">
        <v>4</v>
      </c>
      <c r="L53" s="150">
        <f t="shared" si="4"/>
        <v>0.8571428571428571</v>
      </c>
    </row>
    <row r="54" spans="1:12" x14ac:dyDescent="0.2">
      <c r="A54" s="155">
        <v>45142.520682870403</v>
      </c>
      <c r="B54" s="166" t="s">
        <v>334</v>
      </c>
      <c r="C54" s="166" t="s">
        <v>335</v>
      </c>
      <c r="D54" s="147"/>
      <c r="E54" s="168">
        <v>5</v>
      </c>
      <c r="F54" s="168">
        <v>5</v>
      </c>
      <c r="G54" s="168">
        <v>4</v>
      </c>
      <c r="H54" s="168">
        <v>4</v>
      </c>
      <c r="I54" s="168">
        <v>5</v>
      </c>
      <c r="J54" s="168">
        <v>4</v>
      </c>
      <c r="K54" s="166">
        <v>4</v>
      </c>
      <c r="L54" s="150">
        <f t="shared" si="4"/>
        <v>0.88571428571428568</v>
      </c>
    </row>
    <row r="55" spans="1:12" x14ac:dyDescent="0.2">
      <c r="A55" s="155">
        <v>45145.579513888901</v>
      </c>
      <c r="B55" s="169" t="s">
        <v>336</v>
      </c>
      <c r="C55" s="169" t="s">
        <v>245</v>
      </c>
      <c r="D55" s="147"/>
      <c r="E55" s="171">
        <v>5</v>
      </c>
      <c r="F55" s="171">
        <v>5</v>
      </c>
      <c r="G55" s="171">
        <v>5</v>
      </c>
      <c r="H55" s="171">
        <v>5</v>
      </c>
      <c r="I55" s="171">
        <v>5</v>
      </c>
      <c r="J55" s="171">
        <v>5</v>
      </c>
      <c r="K55" s="169">
        <v>4</v>
      </c>
      <c r="L55" s="150">
        <f t="shared" si="4"/>
        <v>0.97142857142857142</v>
      </c>
    </row>
    <row r="56" spans="1:12" x14ac:dyDescent="0.2">
      <c r="A56" s="155">
        <v>45145.581446759301</v>
      </c>
      <c r="B56" s="166" t="s">
        <v>337</v>
      </c>
      <c r="C56" s="166" t="s">
        <v>279</v>
      </c>
      <c r="D56" s="147"/>
      <c r="E56" s="168">
        <v>5</v>
      </c>
      <c r="F56" s="168">
        <v>5</v>
      </c>
      <c r="G56" s="168">
        <v>5</v>
      </c>
      <c r="H56" s="168">
        <v>5</v>
      </c>
      <c r="I56" s="168">
        <v>5</v>
      </c>
      <c r="J56" s="168">
        <v>5</v>
      </c>
      <c r="K56" s="166">
        <v>4</v>
      </c>
      <c r="L56" s="150">
        <f t="shared" si="4"/>
        <v>0.97142857142857142</v>
      </c>
    </row>
    <row r="57" spans="1:12" x14ac:dyDescent="0.2">
      <c r="A57" s="155">
        <v>45146.485219907401</v>
      </c>
      <c r="B57" s="169" t="s">
        <v>338</v>
      </c>
      <c r="C57" s="169" t="s">
        <v>339</v>
      </c>
      <c r="D57" s="147"/>
      <c r="E57" s="171">
        <v>5</v>
      </c>
      <c r="F57" s="171">
        <v>5</v>
      </c>
      <c r="G57" s="171">
        <v>5</v>
      </c>
      <c r="H57" s="171">
        <v>5</v>
      </c>
      <c r="I57" s="171">
        <v>5</v>
      </c>
      <c r="J57" s="171">
        <v>5</v>
      </c>
      <c r="K57" s="169">
        <v>4</v>
      </c>
      <c r="L57" s="150">
        <f t="shared" si="4"/>
        <v>0.97142857142857142</v>
      </c>
    </row>
    <row r="58" spans="1:12" x14ac:dyDescent="0.2">
      <c r="A58" s="155">
        <v>45147.379351851901</v>
      </c>
      <c r="B58" s="166" t="s">
        <v>340</v>
      </c>
      <c r="C58" s="166" t="s">
        <v>341</v>
      </c>
      <c r="D58" s="147"/>
      <c r="E58" s="168">
        <v>4</v>
      </c>
      <c r="F58" s="168">
        <v>4</v>
      </c>
      <c r="G58" s="168">
        <v>4</v>
      </c>
      <c r="H58" s="168">
        <v>4</v>
      </c>
      <c r="I58" s="168">
        <v>4</v>
      </c>
      <c r="J58" s="168">
        <v>4</v>
      </c>
      <c r="K58" s="166">
        <v>4</v>
      </c>
      <c r="L58" s="150">
        <f t="shared" si="4"/>
        <v>0.8</v>
      </c>
    </row>
    <row r="59" spans="1:12" x14ac:dyDescent="0.2">
      <c r="A59" s="155">
        <v>45147.445706018501</v>
      </c>
      <c r="B59" s="169" t="s">
        <v>342</v>
      </c>
      <c r="C59" s="169" t="s">
        <v>343</v>
      </c>
      <c r="D59" s="147"/>
      <c r="E59" s="171">
        <v>4</v>
      </c>
      <c r="F59" s="171">
        <v>4</v>
      </c>
      <c r="G59" s="171">
        <v>5</v>
      </c>
      <c r="H59" s="171">
        <v>4</v>
      </c>
      <c r="I59" s="171">
        <v>4</v>
      </c>
      <c r="J59" s="171">
        <v>4</v>
      </c>
      <c r="K59" s="169">
        <v>4</v>
      </c>
      <c r="L59" s="150">
        <f t="shared" si="4"/>
        <v>0.82857142857142863</v>
      </c>
    </row>
    <row r="60" spans="1:12" x14ac:dyDescent="0.2">
      <c r="A60" s="155">
        <v>45147.693171296298</v>
      </c>
      <c r="B60" s="166" t="s">
        <v>344</v>
      </c>
      <c r="C60" s="166" t="s">
        <v>345</v>
      </c>
      <c r="D60" s="147"/>
      <c r="E60" s="168">
        <v>5</v>
      </c>
      <c r="F60" s="168">
        <v>4</v>
      </c>
      <c r="G60" s="168">
        <v>4</v>
      </c>
      <c r="H60" s="168">
        <v>5</v>
      </c>
      <c r="I60" s="168">
        <v>3</v>
      </c>
      <c r="J60" s="168">
        <v>4</v>
      </c>
      <c r="K60" s="166">
        <v>4</v>
      </c>
      <c r="L60" s="150">
        <f t="shared" si="4"/>
        <v>0.82857142857142863</v>
      </c>
    </row>
    <row r="61" spans="1:12" x14ac:dyDescent="0.2">
      <c r="A61" s="155">
        <v>45148.499652777798</v>
      </c>
      <c r="B61" s="169" t="s">
        <v>346</v>
      </c>
      <c r="C61" s="169" t="s">
        <v>347</v>
      </c>
      <c r="D61" s="147"/>
      <c r="E61" s="171">
        <v>5</v>
      </c>
      <c r="F61" s="171">
        <v>5</v>
      </c>
      <c r="G61" s="171">
        <v>5</v>
      </c>
      <c r="H61" s="171">
        <v>5</v>
      </c>
      <c r="I61" s="171">
        <v>5</v>
      </c>
      <c r="J61" s="171">
        <v>5</v>
      </c>
      <c r="K61" s="169">
        <v>4</v>
      </c>
      <c r="L61" s="150">
        <f t="shared" si="4"/>
        <v>0.97142857142857142</v>
      </c>
    </row>
    <row r="62" spans="1:12" x14ac:dyDescent="0.2">
      <c r="A62" s="155">
        <v>45148.628807870402</v>
      </c>
      <c r="B62" s="166" t="s">
        <v>348</v>
      </c>
      <c r="C62" s="166" t="s">
        <v>283</v>
      </c>
      <c r="D62" s="147"/>
      <c r="E62" s="168">
        <v>5</v>
      </c>
      <c r="F62" s="168">
        <v>5</v>
      </c>
      <c r="G62" s="168">
        <v>5</v>
      </c>
      <c r="H62" s="168">
        <v>5</v>
      </c>
      <c r="I62" s="168">
        <v>5</v>
      </c>
      <c r="J62" s="168">
        <v>5</v>
      </c>
      <c r="K62" s="166">
        <v>4</v>
      </c>
      <c r="L62" s="150">
        <f t="shared" si="4"/>
        <v>0.97142857142857142</v>
      </c>
    </row>
    <row r="63" spans="1:12" x14ac:dyDescent="0.2">
      <c r="A63" s="155">
        <v>45148.705798611103</v>
      </c>
      <c r="B63" s="169" t="s">
        <v>349</v>
      </c>
      <c r="C63" s="169" t="s">
        <v>350</v>
      </c>
      <c r="D63" s="147"/>
      <c r="E63" s="171">
        <v>1</v>
      </c>
      <c r="F63" s="171">
        <v>1</v>
      </c>
      <c r="G63" s="171">
        <v>1</v>
      </c>
      <c r="H63" s="171">
        <v>1</v>
      </c>
      <c r="I63" s="171">
        <v>1</v>
      </c>
      <c r="J63" s="171">
        <v>1</v>
      </c>
      <c r="K63" s="169">
        <v>5</v>
      </c>
      <c r="L63" s="150">
        <f t="shared" si="4"/>
        <v>0.31428571428571428</v>
      </c>
    </row>
    <row r="64" spans="1:12" x14ac:dyDescent="0.2">
      <c r="A64" s="155">
        <v>45149.6567013889</v>
      </c>
      <c r="B64" s="166" t="s">
        <v>351</v>
      </c>
      <c r="C64" s="166" t="s">
        <v>350</v>
      </c>
      <c r="D64" s="147"/>
      <c r="E64" s="168">
        <v>1</v>
      </c>
      <c r="F64" s="168">
        <v>1</v>
      </c>
      <c r="G64" s="168">
        <v>1</v>
      </c>
      <c r="H64" s="168">
        <v>1</v>
      </c>
      <c r="I64" s="168">
        <v>1</v>
      </c>
      <c r="J64" s="168">
        <v>1</v>
      </c>
      <c r="K64" s="166">
        <v>4</v>
      </c>
      <c r="L64" s="150">
        <f t="shared" si="4"/>
        <v>0.2857142857142857</v>
      </c>
    </row>
    <row r="65" spans="1:12" x14ac:dyDescent="0.2">
      <c r="A65" s="155">
        <v>45149.660555555602</v>
      </c>
      <c r="B65" s="169" t="s">
        <v>352</v>
      </c>
      <c r="C65" s="169" t="s">
        <v>350</v>
      </c>
      <c r="D65" s="147"/>
      <c r="E65" s="171">
        <v>1</v>
      </c>
      <c r="F65" s="171">
        <v>1</v>
      </c>
      <c r="G65" s="171">
        <v>1</v>
      </c>
      <c r="H65" s="171">
        <v>1</v>
      </c>
      <c r="I65" s="171">
        <v>1</v>
      </c>
      <c r="J65" s="171">
        <v>1</v>
      </c>
      <c r="K65" s="169">
        <v>5</v>
      </c>
      <c r="L65" s="150">
        <f t="shared" si="4"/>
        <v>0.31428571428571428</v>
      </c>
    </row>
    <row r="66" spans="1:12" x14ac:dyDescent="0.2">
      <c r="A66" s="155">
        <v>45152.464282407404</v>
      </c>
      <c r="B66" s="166" t="s">
        <v>353</v>
      </c>
      <c r="C66" s="166" t="s">
        <v>350</v>
      </c>
      <c r="D66" s="147"/>
      <c r="E66" s="168">
        <v>4</v>
      </c>
      <c r="F66" s="168">
        <v>4</v>
      </c>
      <c r="G66" s="168">
        <v>4</v>
      </c>
      <c r="H66" s="168">
        <v>4</v>
      </c>
      <c r="I66" s="168">
        <v>4</v>
      </c>
      <c r="J66" s="168">
        <v>4</v>
      </c>
      <c r="K66" s="166">
        <v>4</v>
      </c>
      <c r="L66" s="150">
        <f t="shared" si="4"/>
        <v>0.8</v>
      </c>
    </row>
    <row r="67" spans="1:12" x14ac:dyDescent="0.2">
      <c r="A67" s="155">
        <v>45152.468599537002</v>
      </c>
      <c r="B67" s="169" t="s">
        <v>354</v>
      </c>
      <c r="C67" s="169" t="s">
        <v>355</v>
      </c>
      <c r="D67" s="147"/>
      <c r="E67" s="171">
        <v>4</v>
      </c>
      <c r="F67" s="171">
        <v>3</v>
      </c>
      <c r="G67" s="171">
        <v>4</v>
      </c>
      <c r="H67" s="171">
        <v>4</v>
      </c>
      <c r="I67" s="171">
        <v>2</v>
      </c>
      <c r="J67" s="171">
        <v>3</v>
      </c>
      <c r="K67" s="169">
        <v>3</v>
      </c>
      <c r="L67" s="150">
        <f t="shared" si="4"/>
        <v>0.65714285714285714</v>
      </c>
    </row>
    <row r="68" spans="1:12" x14ac:dyDescent="0.2">
      <c r="A68" s="155">
        <v>45152.472500000003</v>
      </c>
      <c r="B68" s="166" t="s">
        <v>356</v>
      </c>
      <c r="C68" s="166" t="s">
        <v>357</v>
      </c>
      <c r="D68" s="147"/>
      <c r="E68" s="168">
        <v>4</v>
      </c>
      <c r="F68" s="168">
        <v>5</v>
      </c>
      <c r="G68" s="168">
        <v>4</v>
      </c>
      <c r="H68" s="168">
        <v>4</v>
      </c>
      <c r="I68" s="168">
        <v>5</v>
      </c>
      <c r="J68" s="168">
        <v>5</v>
      </c>
      <c r="K68" s="166">
        <v>5</v>
      </c>
      <c r="L68" s="150">
        <f t="shared" si="4"/>
        <v>0.91428571428571426</v>
      </c>
    </row>
    <row r="69" spans="1:12" x14ac:dyDescent="0.2">
      <c r="A69" s="155">
        <v>45152.495428240698</v>
      </c>
      <c r="B69" s="169" t="s">
        <v>358</v>
      </c>
      <c r="C69" s="169" t="s">
        <v>282</v>
      </c>
      <c r="D69" s="147"/>
      <c r="E69" s="171">
        <v>3</v>
      </c>
      <c r="F69" s="171">
        <v>5</v>
      </c>
      <c r="G69" s="171">
        <v>5</v>
      </c>
      <c r="H69" s="171">
        <v>5</v>
      </c>
      <c r="I69" s="171">
        <v>4</v>
      </c>
      <c r="J69" s="171">
        <v>4</v>
      </c>
      <c r="K69" s="169">
        <v>4</v>
      </c>
      <c r="L69" s="150">
        <f t="shared" si="4"/>
        <v>0.8571428571428571</v>
      </c>
    </row>
    <row r="70" spans="1:12" x14ac:dyDescent="0.2">
      <c r="A70" s="155">
        <v>45152.504386574103</v>
      </c>
      <c r="B70" s="166" t="s">
        <v>359</v>
      </c>
      <c r="C70" s="166" t="s">
        <v>283</v>
      </c>
      <c r="D70" s="147"/>
      <c r="E70" s="168">
        <v>5</v>
      </c>
      <c r="F70" s="168">
        <v>4</v>
      </c>
      <c r="G70" s="168">
        <v>5</v>
      </c>
      <c r="H70" s="168">
        <v>4</v>
      </c>
      <c r="I70" s="168">
        <v>3</v>
      </c>
      <c r="J70" s="168">
        <v>5</v>
      </c>
      <c r="K70" s="166">
        <v>4</v>
      </c>
      <c r="L70" s="150">
        <f t="shared" si="4"/>
        <v>0.8571428571428571</v>
      </c>
    </row>
    <row r="71" spans="1:12" x14ac:dyDescent="0.2">
      <c r="A71" s="155">
        <v>45153.417719907397</v>
      </c>
      <c r="B71" s="169" t="s">
        <v>360</v>
      </c>
      <c r="C71" s="169" t="s">
        <v>361</v>
      </c>
      <c r="D71" s="147"/>
      <c r="E71" s="171">
        <v>5</v>
      </c>
      <c r="F71" s="171">
        <v>5</v>
      </c>
      <c r="G71" s="171">
        <v>5</v>
      </c>
      <c r="H71" s="171">
        <v>5</v>
      </c>
      <c r="I71" s="171">
        <v>5</v>
      </c>
      <c r="J71" s="171">
        <v>5</v>
      </c>
      <c r="K71" s="169">
        <v>4</v>
      </c>
      <c r="L71" s="150">
        <f t="shared" si="4"/>
        <v>0.97142857142857142</v>
      </c>
    </row>
    <row r="72" spans="1:12" x14ac:dyDescent="0.2">
      <c r="A72" s="155">
        <v>45153.561493055597</v>
      </c>
      <c r="B72" s="166" t="s">
        <v>362</v>
      </c>
      <c r="C72" s="166" t="s">
        <v>282</v>
      </c>
      <c r="D72" s="147"/>
      <c r="E72" s="168">
        <v>1</v>
      </c>
      <c r="F72" s="168">
        <v>2</v>
      </c>
      <c r="G72" s="168">
        <v>2</v>
      </c>
      <c r="H72" s="168">
        <v>2</v>
      </c>
      <c r="I72" s="168">
        <v>3</v>
      </c>
      <c r="J72" s="168">
        <v>2</v>
      </c>
      <c r="K72" s="166">
        <v>4</v>
      </c>
      <c r="L72" s="150">
        <f t="shared" si="4"/>
        <v>0.45714285714285713</v>
      </c>
    </row>
    <row r="73" spans="1:12" x14ac:dyDescent="0.2">
      <c r="A73" s="155">
        <v>45153.568634259304</v>
      </c>
      <c r="B73" s="166" t="s">
        <v>363</v>
      </c>
      <c r="C73" s="166" t="s">
        <v>280</v>
      </c>
      <c r="D73" s="147"/>
      <c r="E73" s="168">
        <v>5</v>
      </c>
      <c r="F73" s="168">
        <v>5</v>
      </c>
      <c r="G73" s="168">
        <v>5</v>
      </c>
      <c r="H73" s="168">
        <v>5</v>
      </c>
      <c r="I73" s="168">
        <v>5</v>
      </c>
      <c r="J73" s="166">
        <v>5</v>
      </c>
      <c r="K73" s="166">
        <v>4</v>
      </c>
      <c r="L73" s="150">
        <f t="shared" si="4"/>
        <v>0.97142857142857142</v>
      </c>
    </row>
    <row r="74" spans="1:12" x14ac:dyDescent="0.2">
      <c r="A74" s="155">
        <v>45154.393854166701</v>
      </c>
      <c r="B74" s="169" t="s">
        <v>364</v>
      </c>
      <c r="C74" s="169" t="s">
        <v>236</v>
      </c>
      <c r="D74" s="147"/>
      <c r="E74" s="171">
        <v>5</v>
      </c>
      <c r="F74" s="171">
        <v>5</v>
      </c>
      <c r="G74" s="171">
        <v>5</v>
      </c>
      <c r="H74" s="171">
        <v>4</v>
      </c>
      <c r="I74" s="171">
        <v>4</v>
      </c>
      <c r="J74" s="171">
        <v>5</v>
      </c>
      <c r="K74" s="169">
        <v>5</v>
      </c>
      <c r="L74" s="150">
        <f t="shared" si="4"/>
        <v>0.94285714285714284</v>
      </c>
    </row>
    <row r="75" spans="1:12" x14ac:dyDescent="0.2">
      <c r="A75" s="155">
        <v>45155.4902546296</v>
      </c>
      <c r="B75" s="169" t="s">
        <v>365</v>
      </c>
      <c r="C75" s="169" t="s">
        <v>366</v>
      </c>
      <c r="D75" s="147"/>
      <c r="E75" s="171">
        <v>5</v>
      </c>
      <c r="F75" s="171">
        <v>5</v>
      </c>
      <c r="G75" s="171">
        <v>5</v>
      </c>
      <c r="H75" s="171">
        <v>5</v>
      </c>
      <c r="I75" s="171">
        <v>5</v>
      </c>
      <c r="J75" s="169">
        <v>5</v>
      </c>
      <c r="K75" s="169">
        <v>4</v>
      </c>
      <c r="L75" s="150">
        <f t="shared" si="4"/>
        <v>0.97142857142857142</v>
      </c>
    </row>
    <row r="76" spans="1:12" x14ac:dyDescent="0.2">
      <c r="A76" s="155">
        <v>45155.493171296301</v>
      </c>
      <c r="B76" s="166" t="s">
        <v>367</v>
      </c>
      <c r="C76" s="166" t="s">
        <v>279</v>
      </c>
      <c r="D76" s="147"/>
      <c r="E76" s="168">
        <v>5</v>
      </c>
      <c r="F76" s="168">
        <v>5</v>
      </c>
      <c r="G76" s="168">
        <v>5</v>
      </c>
      <c r="H76" s="168">
        <v>5</v>
      </c>
      <c r="I76" s="168">
        <v>5</v>
      </c>
      <c r="J76" s="166">
        <v>4</v>
      </c>
      <c r="K76" s="166">
        <v>4</v>
      </c>
      <c r="L76" s="150">
        <f t="shared" si="4"/>
        <v>0.94285714285714284</v>
      </c>
    </row>
    <row r="77" spans="1:12" x14ac:dyDescent="0.2">
      <c r="A77" s="155">
        <v>45155.494733796302</v>
      </c>
      <c r="B77" s="169" t="s">
        <v>368</v>
      </c>
      <c r="C77" s="169" t="s">
        <v>369</v>
      </c>
      <c r="D77" s="147"/>
      <c r="E77" s="171">
        <v>5</v>
      </c>
      <c r="F77" s="171">
        <v>5</v>
      </c>
      <c r="G77" s="171">
        <v>5</v>
      </c>
      <c r="H77" s="171">
        <v>5</v>
      </c>
      <c r="I77" s="171">
        <v>5</v>
      </c>
      <c r="J77" s="169">
        <v>5</v>
      </c>
      <c r="K77" s="169">
        <v>4</v>
      </c>
      <c r="L77" s="150">
        <f t="shared" si="4"/>
        <v>0.97142857142857142</v>
      </c>
    </row>
    <row r="78" spans="1:12" x14ac:dyDescent="0.2">
      <c r="A78" s="155">
        <v>45155.495983796303</v>
      </c>
      <c r="B78" s="166" t="s">
        <v>370</v>
      </c>
      <c r="C78" s="166" t="s">
        <v>245</v>
      </c>
      <c r="D78" s="147"/>
      <c r="E78" s="168">
        <v>5</v>
      </c>
      <c r="F78" s="168">
        <v>5</v>
      </c>
      <c r="G78" s="168">
        <v>5</v>
      </c>
      <c r="H78" s="168">
        <v>5</v>
      </c>
      <c r="I78" s="168">
        <v>5</v>
      </c>
      <c r="J78" s="166">
        <v>5</v>
      </c>
      <c r="K78" s="166">
        <v>4</v>
      </c>
      <c r="L78" s="150">
        <f t="shared" si="4"/>
        <v>0.97142857142857142</v>
      </c>
    </row>
    <row r="79" spans="1:12" x14ac:dyDescent="0.2">
      <c r="A79" s="155">
        <v>45155.587071759299</v>
      </c>
      <c r="B79" s="169" t="s">
        <v>371</v>
      </c>
      <c r="C79" s="169" t="s">
        <v>283</v>
      </c>
      <c r="D79" s="147"/>
      <c r="E79" s="171">
        <v>4</v>
      </c>
      <c r="F79" s="171">
        <v>5</v>
      </c>
      <c r="G79" s="171">
        <v>5</v>
      </c>
      <c r="H79" s="171">
        <v>5</v>
      </c>
      <c r="I79" s="171">
        <v>4</v>
      </c>
      <c r="J79" s="169">
        <v>4</v>
      </c>
      <c r="K79" s="169">
        <v>4</v>
      </c>
      <c r="L79" s="150">
        <f t="shared" si="4"/>
        <v>0.88571428571428568</v>
      </c>
    </row>
    <row r="80" spans="1:12" x14ac:dyDescent="0.2">
      <c r="A80" s="155">
        <v>45155.592824074098</v>
      </c>
      <c r="B80" s="172" t="s">
        <v>372</v>
      </c>
      <c r="C80" s="172" t="s">
        <v>373</v>
      </c>
      <c r="D80" s="147"/>
      <c r="E80" s="173">
        <v>5</v>
      </c>
      <c r="F80" s="173">
        <v>5</v>
      </c>
      <c r="G80" s="173">
        <v>5</v>
      </c>
      <c r="H80" s="173">
        <v>5</v>
      </c>
      <c r="I80" s="173">
        <v>5</v>
      </c>
      <c r="J80" s="172">
        <v>5</v>
      </c>
      <c r="K80" s="172">
        <v>4</v>
      </c>
      <c r="L80" s="150">
        <f t="shared" si="4"/>
        <v>0.97142857142857142</v>
      </c>
    </row>
    <row r="81" spans="1:12" x14ac:dyDescent="0.2">
      <c r="A81" s="155">
        <v>45156.418877314798</v>
      </c>
      <c r="B81" s="166" t="s">
        <v>374</v>
      </c>
      <c r="C81" s="166" t="s">
        <v>245</v>
      </c>
      <c r="D81" s="147"/>
      <c r="E81" s="168">
        <v>5</v>
      </c>
      <c r="F81" s="168">
        <v>5</v>
      </c>
      <c r="G81" s="168">
        <v>5</v>
      </c>
      <c r="H81" s="168">
        <v>5</v>
      </c>
      <c r="I81" s="168">
        <v>5</v>
      </c>
      <c r="J81" s="168">
        <v>5</v>
      </c>
      <c r="K81" s="166">
        <v>4</v>
      </c>
      <c r="L81" s="150">
        <f t="shared" si="4"/>
        <v>0.97142857142857142</v>
      </c>
    </row>
    <row r="82" spans="1:12" x14ac:dyDescent="0.2">
      <c r="A82" s="155">
        <v>45156.427939814799</v>
      </c>
      <c r="B82" s="169" t="s">
        <v>375</v>
      </c>
      <c r="C82" s="169" t="s">
        <v>373</v>
      </c>
      <c r="D82" s="147"/>
      <c r="E82" s="171">
        <v>5</v>
      </c>
      <c r="F82" s="171">
        <v>5</v>
      </c>
      <c r="G82" s="171">
        <v>5</v>
      </c>
      <c r="H82" s="171">
        <v>5</v>
      </c>
      <c r="I82" s="171">
        <v>5</v>
      </c>
      <c r="J82" s="171">
        <v>5</v>
      </c>
      <c r="K82" s="169">
        <v>4</v>
      </c>
      <c r="L82" s="150">
        <f t="shared" si="4"/>
        <v>0.97142857142857142</v>
      </c>
    </row>
    <row r="83" spans="1:12" x14ac:dyDescent="0.2">
      <c r="A83" s="155">
        <v>45159.468969907401</v>
      </c>
      <c r="B83" s="169" t="s">
        <v>376</v>
      </c>
      <c r="C83" s="169" t="s">
        <v>377</v>
      </c>
      <c r="D83" s="147"/>
      <c r="E83" s="171">
        <v>5</v>
      </c>
      <c r="F83" s="171">
        <v>5</v>
      </c>
      <c r="G83" s="171">
        <v>5</v>
      </c>
      <c r="H83" s="171">
        <v>5</v>
      </c>
      <c r="I83" s="171">
        <v>5</v>
      </c>
      <c r="J83" s="171">
        <v>5</v>
      </c>
      <c r="K83" s="169">
        <v>4</v>
      </c>
      <c r="L83" s="150">
        <f t="shared" si="4"/>
        <v>0.97142857142857142</v>
      </c>
    </row>
    <row r="84" spans="1:12" x14ac:dyDescent="0.2">
      <c r="A84" s="155">
        <v>45159.5922222222</v>
      </c>
      <c r="B84" s="166" t="s">
        <v>378</v>
      </c>
      <c r="C84" s="166" t="s">
        <v>245</v>
      </c>
      <c r="D84" s="147"/>
      <c r="E84" s="168">
        <v>5</v>
      </c>
      <c r="F84" s="168">
        <v>5</v>
      </c>
      <c r="G84" s="168">
        <v>5</v>
      </c>
      <c r="H84" s="168">
        <v>5</v>
      </c>
      <c r="I84" s="168">
        <v>5</v>
      </c>
      <c r="J84" s="168">
        <v>5</v>
      </c>
      <c r="K84" s="166">
        <v>4</v>
      </c>
      <c r="L84" s="150">
        <f t="shared" si="4"/>
        <v>0.97142857142857142</v>
      </c>
    </row>
    <row r="85" spans="1:12" x14ac:dyDescent="0.2">
      <c r="A85" s="155">
        <v>45160.489606481497</v>
      </c>
      <c r="B85" s="169" t="s">
        <v>379</v>
      </c>
      <c r="C85" s="169" t="s">
        <v>283</v>
      </c>
      <c r="D85" s="147"/>
      <c r="E85" s="171">
        <v>5</v>
      </c>
      <c r="F85" s="171">
        <v>5</v>
      </c>
      <c r="G85" s="171">
        <v>5</v>
      </c>
      <c r="H85" s="171">
        <v>5</v>
      </c>
      <c r="I85" s="171">
        <v>5</v>
      </c>
      <c r="J85" s="171">
        <v>5</v>
      </c>
      <c r="K85" s="169">
        <v>4</v>
      </c>
      <c r="L85" s="150">
        <f t="shared" si="4"/>
        <v>0.97142857142857142</v>
      </c>
    </row>
    <row r="86" spans="1:12" x14ac:dyDescent="0.2">
      <c r="A86" s="155">
        <v>45160.492650462998</v>
      </c>
      <c r="B86" s="166" t="s">
        <v>380</v>
      </c>
      <c r="C86" s="166" t="s">
        <v>377</v>
      </c>
      <c r="D86" s="147"/>
      <c r="E86" s="168">
        <v>5</v>
      </c>
      <c r="F86" s="168">
        <v>5</v>
      </c>
      <c r="G86" s="168">
        <v>5</v>
      </c>
      <c r="H86" s="168">
        <v>5</v>
      </c>
      <c r="I86" s="168">
        <v>5</v>
      </c>
      <c r="J86" s="168">
        <v>5</v>
      </c>
      <c r="K86" s="166">
        <v>4</v>
      </c>
      <c r="L86" s="150">
        <f t="shared" si="4"/>
        <v>0.97142857142857142</v>
      </c>
    </row>
    <row r="87" spans="1:12" x14ac:dyDescent="0.2">
      <c r="A87" s="155">
        <v>45161.488055555601</v>
      </c>
      <c r="B87" s="169" t="s">
        <v>381</v>
      </c>
      <c r="C87" s="169" t="s">
        <v>245</v>
      </c>
      <c r="D87" s="147"/>
      <c r="E87" s="171">
        <v>5</v>
      </c>
      <c r="F87" s="171">
        <v>5</v>
      </c>
      <c r="G87" s="171">
        <v>5</v>
      </c>
      <c r="H87" s="171">
        <v>5</v>
      </c>
      <c r="I87" s="171">
        <v>5</v>
      </c>
      <c r="J87" s="171">
        <v>5</v>
      </c>
      <c r="K87" s="169">
        <v>4</v>
      </c>
      <c r="L87" s="150">
        <f t="shared" si="4"/>
        <v>0.97142857142857142</v>
      </c>
    </row>
    <row r="88" spans="1:12" x14ac:dyDescent="0.2">
      <c r="A88" s="155">
        <v>45161.588668981502</v>
      </c>
      <c r="B88" s="166" t="s">
        <v>382</v>
      </c>
      <c r="C88" s="166" t="s">
        <v>335</v>
      </c>
      <c r="D88" s="147"/>
      <c r="E88" s="168">
        <v>5</v>
      </c>
      <c r="F88" s="168">
        <v>5</v>
      </c>
      <c r="G88" s="168">
        <v>5</v>
      </c>
      <c r="H88" s="168">
        <v>5</v>
      </c>
      <c r="I88" s="168">
        <v>5</v>
      </c>
      <c r="J88" s="168">
        <v>5</v>
      </c>
      <c r="K88" s="166">
        <v>4</v>
      </c>
      <c r="L88" s="150">
        <f t="shared" si="4"/>
        <v>0.97142857142857142</v>
      </c>
    </row>
    <row r="89" spans="1:12" x14ac:dyDescent="0.2">
      <c r="A89" s="155">
        <v>45162.646921296298</v>
      </c>
      <c r="B89" s="169" t="s">
        <v>383</v>
      </c>
      <c r="C89" s="169" t="s">
        <v>377</v>
      </c>
      <c r="D89" s="147"/>
      <c r="E89" s="171">
        <v>5</v>
      </c>
      <c r="F89" s="171">
        <v>5</v>
      </c>
      <c r="G89" s="171">
        <v>5</v>
      </c>
      <c r="H89" s="171">
        <v>5</v>
      </c>
      <c r="I89" s="171">
        <v>5</v>
      </c>
      <c r="J89" s="171">
        <v>5</v>
      </c>
      <c r="K89" s="169">
        <v>4</v>
      </c>
      <c r="L89" s="150">
        <f t="shared" si="4"/>
        <v>0.97142857142857142</v>
      </c>
    </row>
    <row r="90" spans="1:12" x14ac:dyDescent="0.2">
      <c r="A90" s="155">
        <v>45162.648831018501</v>
      </c>
      <c r="B90" s="172" t="s">
        <v>384</v>
      </c>
      <c r="C90" s="172" t="s">
        <v>280</v>
      </c>
      <c r="D90" s="147"/>
      <c r="E90" s="173">
        <v>5</v>
      </c>
      <c r="F90" s="173">
        <v>5</v>
      </c>
      <c r="G90" s="173">
        <v>5</v>
      </c>
      <c r="H90" s="173">
        <v>5</v>
      </c>
      <c r="I90" s="173">
        <v>5</v>
      </c>
      <c r="J90" s="173">
        <v>5</v>
      </c>
      <c r="K90" s="172">
        <v>4</v>
      </c>
      <c r="L90" s="150">
        <f t="shared" si="4"/>
        <v>0.97142857142857142</v>
      </c>
    </row>
    <row r="91" spans="1:12" x14ac:dyDescent="0.2">
      <c r="A91" s="155">
        <v>45163.601770833302</v>
      </c>
      <c r="B91" s="169" t="s">
        <v>385</v>
      </c>
      <c r="C91" s="169" t="s">
        <v>279</v>
      </c>
      <c r="D91" s="147"/>
      <c r="E91" s="171">
        <v>5</v>
      </c>
      <c r="F91" s="171">
        <v>5</v>
      </c>
      <c r="G91" s="171">
        <v>5</v>
      </c>
      <c r="H91" s="171">
        <v>5</v>
      </c>
      <c r="I91" s="171">
        <v>5</v>
      </c>
      <c r="J91" s="171">
        <v>5</v>
      </c>
      <c r="K91" s="169">
        <v>4</v>
      </c>
      <c r="L91" s="150">
        <f t="shared" si="4"/>
        <v>0.97142857142857142</v>
      </c>
    </row>
    <row r="92" spans="1:12" x14ac:dyDescent="0.2">
      <c r="A92" s="155">
        <v>45163.605254629598</v>
      </c>
      <c r="B92" s="166" t="s">
        <v>386</v>
      </c>
      <c r="C92" s="166" t="s">
        <v>373</v>
      </c>
      <c r="D92" s="147"/>
      <c r="E92" s="168">
        <v>5</v>
      </c>
      <c r="F92" s="168">
        <v>5</v>
      </c>
      <c r="G92" s="168">
        <v>5</v>
      </c>
      <c r="H92" s="168">
        <v>5</v>
      </c>
      <c r="I92" s="168">
        <v>5</v>
      </c>
      <c r="J92" s="168">
        <v>5</v>
      </c>
      <c r="K92" s="166">
        <v>4</v>
      </c>
      <c r="L92" s="150">
        <f t="shared" si="4"/>
        <v>0.97142857142857142</v>
      </c>
    </row>
    <row r="93" spans="1:12" x14ac:dyDescent="0.2">
      <c r="A93" s="155">
        <v>45163.606053240699</v>
      </c>
      <c r="B93" s="169" t="s">
        <v>387</v>
      </c>
      <c r="C93" s="169" t="s">
        <v>275</v>
      </c>
      <c r="D93" s="147"/>
      <c r="E93" s="171">
        <v>5</v>
      </c>
      <c r="F93" s="171">
        <v>5</v>
      </c>
      <c r="G93" s="171">
        <v>5</v>
      </c>
      <c r="H93" s="171">
        <v>5</v>
      </c>
      <c r="I93" s="171">
        <v>5</v>
      </c>
      <c r="J93" s="171">
        <v>5</v>
      </c>
      <c r="K93" s="169">
        <v>4</v>
      </c>
      <c r="L93" s="150">
        <f t="shared" si="4"/>
        <v>0.97142857142857142</v>
      </c>
    </row>
    <row r="94" spans="1:12" x14ac:dyDescent="0.2">
      <c r="A94" s="155">
        <v>45163.606979166703</v>
      </c>
      <c r="B94" s="166" t="s">
        <v>388</v>
      </c>
      <c r="C94" s="166" t="s">
        <v>280</v>
      </c>
      <c r="D94" s="147"/>
      <c r="E94" s="168">
        <v>5</v>
      </c>
      <c r="F94" s="168">
        <v>5</v>
      </c>
      <c r="G94" s="168">
        <v>5</v>
      </c>
      <c r="H94" s="168">
        <v>5</v>
      </c>
      <c r="I94" s="168">
        <v>5</v>
      </c>
      <c r="J94" s="168">
        <v>5</v>
      </c>
      <c r="K94" s="166">
        <v>4</v>
      </c>
      <c r="L94" s="150">
        <f t="shared" si="4"/>
        <v>0.97142857142857142</v>
      </c>
    </row>
    <row r="95" spans="1:12" x14ac:dyDescent="0.2">
      <c r="A95" s="155">
        <v>45166.569537037001</v>
      </c>
      <c r="B95" s="169" t="s">
        <v>389</v>
      </c>
      <c r="C95" s="169" t="s">
        <v>390</v>
      </c>
      <c r="D95" s="147"/>
      <c r="E95" s="171">
        <v>5</v>
      </c>
      <c r="F95" s="171">
        <v>5</v>
      </c>
      <c r="G95" s="171">
        <v>5</v>
      </c>
      <c r="H95" s="171">
        <v>5</v>
      </c>
      <c r="I95" s="171">
        <v>5</v>
      </c>
      <c r="J95" s="171">
        <v>5</v>
      </c>
      <c r="K95" s="169">
        <v>4</v>
      </c>
      <c r="L95" s="150">
        <f t="shared" si="4"/>
        <v>0.97142857142857142</v>
      </c>
    </row>
    <row r="96" spans="1:12" x14ac:dyDescent="0.2">
      <c r="A96" s="155">
        <v>45166.587789351797</v>
      </c>
      <c r="B96" s="166" t="s">
        <v>391</v>
      </c>
      <c r="C96" s="166" t="s">
        <v>369</v>
      </c>
      <c r="D96" s="147"/>
      <c r="E96" s="168">
        <v>5</v>
      </c>
      <c r="F96" s="168">
        <v>5</v>
      </c>
      <c r="G96" s="168">
        <v>5</v>
      </c>
      <c r="H96" s="168">
        <v>5</v>
      </c>
      <c r="I96" s="168">
        <v>5</v>
      </c>
      <c r="J96" s="168">
        <v>5</v>
      </c>
      <c r="K96" s="166">
        <v>4</v>
      </c>
      <c r="L96" s="150">
        <f t="shared" si="4"/>
        <v>0.97142857142857142</v>
      </c>
    </row>
    <row r="97" spans="1:12" x14ac:dyDescent="0.2">
      <c r="A97" s="155">
        <v>45166.596168981501</v>
      </c>
      <c r="B97" s="169" t="s">
        <v>392</v>
      </c>
      <c r="C97" s="169" t="s">
        <v>347</v>
      </c>
      <c r="D97" s="147"/>
      <c r="E97" s="171">
        <v>5</v>
      </c>
      <c r="F97" s="171">
        <v>5</v>
      </c>
      <c r="G97" s="171">
        <v>5</v>
      </c>
      <c r="H97" s="171">
        <v>5</v>
      </c>
      <c r="I97" s="171">
        <v>5</v>
      </c>
      <c r="J97" s="171">
        <v>5</v>
      </c>
      <c r="K97" s="169">
        <v>4</v>
      </c>
      <c r="L97" s="150">
        <f t="shared" si="4"/>
        <v>0.97142857142857142</v>
      </c>
    </row>
    <row r="98" spans="1:12" x14ac:dyDescent="0.2">
      <c r="A98" s="155">
        <v>45167.621805555602</v>
      </c>
      <c r="B98" s="166" t="s">
        <v>393</v>
      </c>
      <c r="C98" s="166" t="s">
        <v>369</v>
      </c>
      <c r="D98" s="147"/>
      <c r="E98" s="168">
        <v>5</v>
      </c>
      <c r="F98" s="168">
        <v>5</v>
      </c>
      <c r="G98" s="168">
        <v>5</v>
      </c>
      <c r="H98" s="168">
        <v>5</v>
      </c>
      <c r="I98" s="168">
        <v>5</v>
      </c>
      <c r="J98" s="168">
        <v>5</v>
      </c>
      <c r="K98" s="166">
        <v>4</v>
      </c>
      <c r="L98" s="150">
        <f t="shared" si="4"/>
        <v>0.97142857142857142</v>
      </c>
    </row>
    <row r="99" spans="1:12" x14ac:dyDescent="0.2">
      <c r="A99" s="155">
        <v>45167.622800925899</v>
      </c>
      <c r="B99" s="169" t="s">
        <v>394</v>
      </c>
      <c r="C99" s="169" t="s">
        <v>369</v>
      </c>
      <c r="D99" s="147"/>
      <c r="E99" s="171">
        <v>5</v>
      </c>
      <c r="F99" s="171">
        <v>5</v>
      </c>
      <c r="G99" s="171">
        <v>5</v>
      </c>
      <c r="H99" s="171">
        <v>5</v>
      </c>
      <c r="I99" s="171">
        <v>5</v>
      </c>
      <c r="J99" s="171">
        <v>5</v>
      </c>
      <c r="K99" s="169">
        <v>4</v>
      </c>
      <c r="L99" s="150">
        <f t="shared" si="4"/>
        <v>0.97142857142857142</v>
      </c>
    </row>
    <row r="100" spans="1:12" x14ac:dyDescent="0.2">
      <c r="A100" s="155">
        <v>45167.624293981498</v>
      </c>
      <c r="B100" s="166" t="s">
        <v>395</v>
      </c>
      <c r="C100" s="166" t="s">
        <v>279</v>
      </c>
      <c r="D100" s="147"/>
      <c r="E100" s="168">
        <v>5</v>
      </c>
      <c r="F100" s="168">
        <v>5</v>
      </c>
      <c r="G100" s="168">
        <v>5</v>
      </c>
      <c r="H100" s="168">
        <v>5</v>
      </c>
      <c r="I100" s="168">
        <v>5</v>
      </c>
      <c r="J100" s="168">
        <v>5</v>
      </c>
      <c r="K100" s="166">
        <v>4</v>
      </c>
      <c r="L100" s="150">
        <f t="shared" si="4"/>
        <v>0.97142857142857142</v>
      </c>
    </row>
    <row r="101" spans="1:12" x14ac:dyDescent="0.2">
      <c r="A101" s="155">
        <v>45168.3832175926</v>
      </c>
      <c r="B101" s="169" t="s">
        <v>396</v>
      </c>
      <c r="C101" s="169" t="s">
        <v>397</v>
      </c>
      <c r="D101" s="147"/>
      <c r="E101" s="171">
        <v>5</v>
      </c>
      <c r="F101" s="171">
        <v>5</v>
      </c>
      <c r="G101" s="171">
        <v>5</v>
      </c>
      <c r="H101" s="171">
        <v>5</v>
      </c>
      <c r="I101" s="171">
        <v>5</v>
      </c>
      <c r="J101" s="171">
        <v>5</v>
      </c>
      <c r="K101" s="169">
        <v>4</v>
      </c>
      <c r="L101" s="150">
        <f t="shared" si="4"/>
        <v>0.97142857142857142</v>
      </c>
    </row>
    <row r="102" spans="1:12" x14ac:dyDescent="0.2">
      <c r="A102" s="155">
        <v>45168.385520833297</v>
      </c>
      <c r="B102" s="166" t="s">
        <v>398</v>
      </c>
      <c r="C102" s="166" t="s">
        <v>399</v>
      </c>
      <c r="D102" s="147"/>
      <c r="E102" s="168">
        <v>5</v>
      </c>
      <c r="F102" s="168">
        <v>5</v>
      </c>
      <c r="G102" s="168">
        <v>5</v>
      </c>
      <c r="H102" s="168">
        <v>5</v>
      </c>
      <c r="I102" s="168">
        <v>5</v>
      </c>
      <c r="J102" s="168">
        <v>5</v>
      </c>
      <c r="K102" s="166">
        <v>5</v>
      </c>
      <c r="L102" s="150">
        <f t="shared" si="4"/>
        <v>1</v>
      </c>
    </row>
    <row r="103" spans="1:12" x14ac:dyDescent="0.2">
      <c r="A103" s="155">
        <v>45168.618206018502</v>
      </c>
      <c r="B103" s="169" t="s">
        <v>400</v>
      </c>
      <c r="C103" s="169" t="s">
        <v>373</v>
      </c>
      <c r="D103" s="147"/>
      <c r="E103" s="171">
        <v>5</v>
      </c>
      <c r="F103" s="171">
        <v>5</v>
      </c>
      <c r="G103" s="171">
        <v>5</v>
      </c>
      <c r="H103" s="171">
        <v>5</v>
      </c>
      <c r="I103" s="171">
        <v>5</v>
      </c>
      <c r="J103" s="171">
        <v>5</v>
      </c>
      <c r="K103" s="169">
        <v>4</v>
      </c>
      <c r="L103" s="150">
        <f t="shared" si="4"/>
        <v>0.97142857142857142</v>
      </c>
    </row>
    <row r="104" spans="1:12" x14ac:dyDescent="0.2">
      <c r="A104" s="155">
        <v>45169.653564814798</v>
      </c>
      <c r="B104" s="166" t="s">
        <v>401</v>
      </c>
      <c r="C104" s="166" t="s">
        <v>275</v>
      </c>
      <c r="D104" s="147"/>
      <c r="E104" s="173">
        <v>5</v>
      </c>
      <c r="F104" s="173">
        <v>5</v>
      </c>
      <c r="G104" s="173">
        <v>4</v>
      </c>
      <c r="H104" s="173">
        <v>5</v>
      </c>
      <c r="I104" s="173">
        <v>4</v>
      </c>
      <c r="J104" s="173">
        <v>5</v>
      </c>
      <c r="K104" s="172">
        <v>5</v>
      </c>
      <c r="L104" s="150">
        <f t="shared" si="4"/>
        <v>0.94285714285714284</v>
      </c>
    </row>
    <row r="105" spans="1:12" ht="28.5" x14ac:dyDescent="0.2">
      <c r="D105" s="157" t="s">
        <v>41</v>
      </c>
      <c r="E105" s="150">
        <f>IFERROR(SUM(E46:E104)/(5*COUNTIF(E46:E104,"&gt;0")),"No record")</f>
        <v>0.90169491525423728</v>
      </c>
      <c r="F105" s="150">
        <f t="shared" ref="F105:K105" si="5">IFERROR(SUM(F46:F104)/(5*COUNTIF(F46:F104,"&gt;0")),"No record")</f>
        <v>0.91186440677966096</v>
      </c>
      <c r="G105" s="150">
        <f t="shared" si="5"/>
        <v>0.91186440677966096</v>
      </c>
      <c r="H105" s="150">
        <f t="shared" si="5"/>
        <v>0.90847457627118644</v>
      </c>
      <c r="I105" s="150">
        <f t="shared" si="5"/>
        <v>0.88474576271186445</v>
      </c>
      <c r="J105" s="150">
        <f t="shared" si="5"/>
        <v>0.90508474576271192</v>
      </c>
      <c r="K105" s="150">
        <f t="shared" si="5"/>
        <v>0.8203389830508474</v>
      </c>
      <c r="L105" s="150">
        <f>IFERROR(SUM(L46:L104)/COUNTIF(L46:L104,"&gt;0"),0)</f>
        <v>0.89200968523002322</v>
      </c>
    </row>
    <row r="106" spans="1:12" x14ac:dyDescent="0.2">
      <c r="D106" s="149"/>
    </row>
    <row r="108" spans="1:12" x14ac:dyDescent="0.2">
      <c r="A108" s="163">
        <v>45170</v>
      </c>
      <c r="B108" s="162"/>
      <c r="C108" s="162"/>
      <c r="D108" s="162"/>
      <c r="E108" s="162"/>
      <c r="F108" s="162"/>
      <c r="G108" s="162"/>
      <c r="H108" s="162"/>
      <c r="I108" s="162"/>
      <c r="J108" s="162"/>
      <c r="K108" s="162"/>
      <c r="L108" s="162"/>
    </row>
    <row r="109" spans="1:12" ht="42.75" x14ac:dyDescent="0.2">
      <c r="A109" s="147" t="s">
        <v>15</v>
      </c>
      <c r="B109" s="148" t="s">
        <v>16</v>
      </c>
      <c r="C109" s="147" t="s">
        <v>17</v>
      </c>
      <c r="D109" s="148" t="s">
        <v>18</v>
      </c>
      <c r="E109" s="148" t="s">
        <v>19</v>
      </c>
      <c r="F109" s="148" t="s">
        <v>20</v>
      </c>
      <c r="G109" s="148" t="s">
        <v>21</v>
      </c>
      <c r="H109" s="148" t="s">
        <v>22</v>
      </c>
      <c r="I109" s="148" t="s">
        <v>23</v>
      </c>
      <c r="J109" s="148" t="s">
        <v>24</v>
      </c>
      <c r="K109" s="148" t="s">
        <v>25</v>
      </c>
      <c r="L109" s="148" t="s">
        <v>26</v>
      </c>
    </row>
    <row r="110" spans="1:12" x14ac:dyDescent="0.2">
      <c r="A110" s="147"/>
      <c r="B110" s="147"/>
      <c r="C110" s="147"/>
      <c r="D110" s="147"/>
      <c r="E110" s="147"/>
      <c r="F110" s="147"/>
      <c r="G110" s="147"/>
      <c r="H110" s="147"/>
      <c r="I110" s="147"/>
      <c r="J110" s="147"/>
      <c r="K110" s="147"/>
      <c r="L110" s="150">
        <f t="shared" ref="L110:L117" si="6">SUM(E110:K110)/35</f>
        <v>0</v>
      </c>
    </row>
    <row r="111" spans="1:12" x14ac:dyDescent="0.2">
      <c r="A111" s="147"/>
      <c r="B111" s="147"/>
      <c r="C111" s="147"/>
      <c r="D111" s="147"/>
      <c r="E111" s="147"/>
      <c r="F111" s="147"/>
      <c r="G111" s="147"/>
      <c r="H111" s="147"/>
      <c r="I111" s="147"/>
      <c r="J111" s="147"/>
      <c r="K111" s="147"/>
      <c r="L111" s="150">
        <f t="shared" si="6"/>
        <v>0</v>
      </c>
    </row>
    <row r="112" spans="1:12" x14ac:dyDescent="0.2">
      <c r="A112" s="147"/>
      <c r="B112" s="147"/>
      <c r="C112" s="147"/>
      <c r="D112" s="147"/>
      <c r="E112" s="147"/>
      <c r="F112" s="147"/>
      <c r="G112" s="147"/>
      <c r="H112" s="147"/>
      <c r="I112" s="147"/>
      <c r="J112" s="147"/>
      <c r="K112" s="147"/>
      <c r="L112" s="150">
        <f t="shared" si="6"/>
        <v>0</v>
      </c>
    </row>
    <row r="113" spans="1:12" x14ac:dyDescent="0.2">
      <c r="A113" s="147"/>
      <c r="B113" s="147"/>
      <c r="C113" s="147"/>
      <c r="D113" s="147"/>
      <c r="E113" s="147"/>
      <c r="F113" s="147"/>
      <c r="G113" s="147"/>
      <c r="H113" s="147"/>
      <c r="I113" s="147"/>
      <c r="J113" s="147"/>
      <c r="K113" s="147"/>
      <c r="L113" s="150">
        <f t="shared" si="6"/>
        <v>0</v>
      </c>
    </row>
    <row r="114" spans="1:12" x14ac:dyDescent="0.2">
      <c r="A114" s="147"/>
      <c r="B114" s="147"/>
      <c r="C114" s="147"/>
      <c r="D114" s="147"/>
      <c r="E114" s="147"/>
      <c r="F114" s="147"/>
      <c r="G114" s="147"/>
      <c r="H114" s="147"/>
      <c r="I114" s="147"/>
      <c r="J114" s="147"/>
      <c r="K114" s="147"/>
      <c r="L114" s="150">
        <f t="shared" si="6"/>
        <v>0</v>
      </c>
    </row>
    <row r="115" spans="1:12" x14ac:dyDescent="0.2">
      <c r="A115" s="147"/>
      <c r="B115" s="147"/>
      <c r="C115" s="147"/>
      <c r="D115" s="147"/>
      <c r="E115" s="147"/>
      <c r="F115" s="147"/>
      <c r="G115" s="147"/>
      <c r="H115" s="147"/>
      <c r="I115" s="147"/>
      <c r="J115" s="147"/>
      <c r="K115" s="147"/>
      <c r="L115" s="150">
        <f t="shared" si="6"/>
        <v>0</v>
      </c>
    </row>
    <row r="116" spans="1:12" x14ac:dyDescent="0.2">
      <c r="A116" s="147"/>
      <c r="B116" s="147"/>
      <c r="C116" s="147"/>
      <c r="D116" s="147"/>
      <c r="E116" s="147"/>
      <c r="F116" s="147"/>
      <c r="G116" s="147"/>
      <c r="H116" s="147"/>
      <c r="I116" s="147"/>
      <c r="J116" s="147"/>
      <c r="K116" s="147"/>
      <c r="L116" s="150">
        <f t="shared" si="6"/>
        <v>0</v>
      </c>
    </row>
    <row r="117" spans="1:12" x14ac:dyDescent="0.2">
      <c r="A117" s="147"/>
      <c r="B117" s="147"/>
      <c r="C117" s="147"/>
      <c r="D117" s="147"/>
      <c r="E117" s="147"/>
      <c r="F117" s="147"/>
      <c r="G117" s="147"/>
      <c r="H117" s="147"/>
      <c r="I117" s="147"/>
      <c r="J117" s="147"/>
      <c r="K117" s="147"/>
      <c r="L117" s="150">
        <f t="shared" si="6"/>
        <v>0</v>
      </c>
    </row>
    <row r="118" spans="1:12" x14ac:dyDescent="0.2">
      <c r="A118" s="147"/>
      <c r="B118" s="147"/>
      <c r="C118" s="147"/>
      <c r="D118" s="147"/>
      <c r="E118" s="147"/>
      <c r="F118" s="147"/>
      <c r="G118" s="147"/>
      <c r="H118" s="147"/>
      <c r="I118" s="147"/>
      <c r="J118" s="147"/>
      <c r="K118" s="147"/>
      <c r="L118" s="150">
        <f>SUM(E118:K118)/35</f>
        <v>0</v>
      </c>
    </row>
    <row r="119" spans="1:12" ht="28.5" x14ac:dyDescent="0.2">
      <c r="D119" s="157" t="s">
        <v>41</v>
      </c>
      <c r="E119" s="150" t="str">
        <f>IFERROR(SUM(E110:E118)/(5*COUNTIF(E110:E118,"&gt;0")),"No record")</f>
        <v>No record</v>
      </c>
      <c r="F119" s="150" t="str">
        <f t="shared" ref="F119:K119" si="7">IFERROR(SUM(F110:F118)/(5*COUNTIF(F110:F118,"&gt;0")),"No record")</f>
        <v>No record</v>
      </c>
      <c r="G119" s="150" t="str">
        <f t="shared" si="7"/>
        <v>No record</v>
      </c>
      <c r="H119" s="150" t="str">
        <f t="shared" si="7"/>
        <v>No record</v>
      </c>
      <c r="I119" s="150" t="str">
        <f t="shared" si="7"/>
        <v>No record</v>
      </c>
      <c r="J119" s="150" t="str">
        <f t="shared" si="7"/>
        <v>No record</v>
      </c>
      <c r="K119" s="150" t="str">
        <f t="shared" si="7"/>
        <v>No record</v>
      </c>
      <c r="L119" s="150">
        <f>IFERROR(SUM(L110:L118)/COUNTIF(L110:L118,"&gt;0"),0)</f>
        <v>0</v>
      </c>
    </row>
    <row r="120" spans="1:12" x14ac:dyDescent="0.2">
      <c r="D120" s="149"/>
    </row>
    <row r="122" spans="1:12" x14ac:dyDescent="0.2">
      <c r="A122" s="163">
        <v>45200</v>
      </c>
      <c r="B122" s="161"/>
      <c r="C122" s="161"/>
      <c r="D122" s="161"/>
      <c r="E122" s="161"/>
      <c r="F122" s="161"/>
      <c r="G122" s="161"/>
      <c r="H122" s="161"/>
      <c r="I122" s="161"/>
      <c r="J122" s="161"/>
      <c r="K122" s="161"/>
      <c r="L122" s="161"/>
    </row>
    <row r="123" spans="1:12" ht="42.75" x14ac:dyDescent="0.2">
      <c r="A123" s="147" t="s">
        <v>15</v>
      </c>
      <c r="B123" s="148" t="s">
        <v>16</v>
      </c>
      <c r="C123" s="147" t="s">
        <v>17</v>
      </c>
      <c r="D123" s="148" t="s">
        <v>18</v>
      </c>
      <c r="E123" s="148" t="s">
        <v>19</v>
      </c>
      <c r="F123" s="148" t="s">
        <v>20</v>
      </c>
      <c r="G123" s="148" t="s">
        <v>21</v>
      </c>
      <c r="H123" s="148" t="s">
        <v>22</v>
      </c>
      <c r="I123" s="148" t="s">
        <v>23</v>
      </c>
      <c r="J123" s="148" t="s">
        <v>24</v>
      </c>
      <c r="K123" s="148" t="s">
        <v>25</v>
      </c>
      <c r="L123" s="148" t="s">
        <v>26</v>
      </c>
    </row>
    <row r="124" spans="1:12" x14ac:dyDescent="0.2">
      <c r="A124" s="147"/>
      <c r="B124" s="147"/>
      <c r="C124" s="147"/>
      <c r="D124" s="147"/>
      <c r="E124" s="147"/>
      <c r="F124" s="147"/>
      <c r="G124" s="147"/>
      <c r="H124" s="147"/>
      <c r="I124" s="147"/>
      <c r="J124" s="147"/>
      <c r="K124" s="147"/>
      <c r="L124" s="150">
        <f>SUM(E124:K124)/35</f>
        <v>0</v>
      </c>
    </row>
    <row r="125" spans="1:12" x14ac:dyDescent="0.2">
      <c r="A125" s="147"/>
      <c r="B125" s="147"/>
      <c r="C125" s="147"/>
      <c r="D125" s="147"/>
      <c r="E125" s="147"/>
      <c r="F125" s="147"/>
      <c r="G125" s="147"/>
      <c r="H125" s="147"/>
      <c r="I125" s="147"/>
      <c r="J125" s="147"/>
      <c r="K125" s="147"/>
      <c r="L125" s="150">
        <f t="shared" ref="L125:L133" si="8">SUM(E125:K125)/35</f>
        <v>0</v>
      </c>
    </row>
    <row r="126" spans="1:12" x14ac:dyDescent="0.2">
      <c r="A126" s="147"/>
      <c r="B126" s="147"/>
      <c r="C126" s="147"/>
      <c r="D126" s="147"/>
      <c r="E126" s="147"/>
      <c r="F126" s="147"/>
      <c r="G126" s="147"/>
      <c r="H126" s="147"/>
      <c r="I126" s="147"/>
      <c r="J126" s="147"/>
      <c r="K126" s="147"/>
      <c r="L126" s="150">
        <f t="shared" si="8"/>
        <v>0</v>
      </c>
    </row>
    <row r="127" spans="1:12" x14ac:dyDescent="0.2">
      <c r="A127" s="147"/>
      <c r="B127" s="147"/>
      <c r="C127" s="147"/>
      <c r="D127" s="147"/>
      <c r="E127" s="147"/>
      <c r="F127" s="147"/>
      <c r="G127" s="147"/>
      <c r="H127" s="147"/>
      <c r="I127" s="147"/>
      <c r="J127" s="147"/>
      <c r="K127" s="147"/>
      <c r="L127" s="150">
        <f t="shared" si="8"/>
        <v>0</v>
      </c>
    </row>
    <row r="128" spans="1:12" x14ac:dyDescent="0.2">
      <c r="A128" s="147"/>
      <c r="B128" s="147"/>
      <c r="C128" s="147"/>
      <c r="D128" s="147"/>
      <c r="E128" s="147"/>
      <c r="F128" s="147"/>
      <c r="G128" s="147"/>
      <c r="H128" s="147"/>
      <c r="I128" s="147"/>
      <c r="J128" s="147"/>
      <c r="K128" s="147"/>
      <c r="L128" s="150">
        <f t="shared" si="8"/>
        <v>0</v>
      </c>
    </row>
    <row r="129" spans="1:12" x14ac:dyDescent="0.2">
      <c r="A129" s="147"/>
      <c r="B129" s="147"/>
      <c r="C129" s="147"/>
      <c r="D129" s="147"/>
      <c r="E129" s="147"/>
      <c r="F129" s="147"/>
      <c r="G129" s="147"/>
      <c r="H129" s="147"/>
      <c r="I129" s="147"/>
      <c r="J129" s="147"/>
      <c r="K129" s="147"/>
      <c r="L129" s="150">
        <f t="shared" si="8"/>
        <v>0</v>
      </c>
    </row>
    <row r="130" spans="1:12" x14ac:dyDescent="0.2">
      <c r="A130" s="147"/>
      <c r="B130" s="147"/>
      <c r="C130" s="147"/>
      <c r="D130" s="147"/>
      <c r="E130" s="147"/>
      <c r="F130" s="147"/>
      <c r="G130" s="147"/>
      <c r="H130" s="147"/>
      <c r="I130" s="147"/>
      <c r="J130" s="147"/>
      <c r="K130" s="147"/>
      <c r="L130" s="150">
        <f t="shared" si="8"/>
        <v>0</v>
      </c>
    </row>
    <row r="131" spans="1:12" x14ac:dyDescent="0.2">
      <c r="A131" s="147"/>
      <c r="B131" s="147"/>
      <c r="C131" s="147"/>
      <c r="D131" s="147"/>
      <c r="E131" s="147"/>
      <c r="F131" s="147"/>
      <c r="G131" s="147"/>
      <c r="H131" s="147"/>
      <c r="I131" s="147"/>
      <c r="J131" s="147"/>
      <c r="K131" s="147"/>
      <c r="L131" s="150">
        <f t="shared" si="8"/>
        <v>0</v>
      </c>
    </row>
    <row r="132" spans="1:12" x14ac:dyDescent="0.2">
      <c r="A132" s="147"/>
      <c r="B132" s="147"/>
      <c r="C132" s="147"/>
      <c r="D132" s="147"/>
      <c r="E132" s="147"/>
      <c r="F132" s="147"/>
      <c r="G132" s="147"/>
      <c r="H132" s="147"/>
      <c r="I132" s="147"/>
      <c r="J132" s="147"/>
      <c r="K132" s="147"/>
      <c r="L132" s="150">
        <f t="shared" si="8"/>
        <v>0</v>
      </c>
    </row>
    <row r="133" spans="1:12" x14ac:dyDescent="0.2">
      <c r="A133" s="147"/>
      <c r="B133" s="147"/>
      <c r="C133" s="147"/>
      <c r="D133" s="147"/>
      <c r="E133" s="147"/>
      <c r="F133" s="147"/>
      <c r="G133" s="147"/>
      <c r="H133" s="147"/>
      <c r="I133" s="147"/>
      <c r="J133" s="147"/>
      <c r="K133" s="147"/>
      <c r="L133" s="150">
        <f t="shared" si="8"/>
        <v>0</v>
      </c>
    </row>
    <row r="134" spans="1:12" ht="28.5" x14ac:dyDescent="0.2">
      <c r="D134" s="157" t="s">
        <v>41</v>
      </c>
      <c r="E134" s="150" t="str">
        <f>IFERROR(SUM(E124:E133)/(5*COUNTIF(E124:E133,"&gt;0")),"No record")</f>
        <v>No record</v>
      </c>
      <c r="F134" s="150" t="str">
        <f t="shared" ref="F134:K134" si="9">IFERROR(SUM(F124:F133)/(5*COUNTIF(F124:F133,"&gt;0")),"No record")</f>
        <v>No record</v>
      </c>
      <c r="G134" s="150" t="str">
        <f t="shared" si="9"/>
        <v>No record</v>
      </c>
      <c r="H134" s="150" t="str">
        <f t="shared" si="9"/>
        <v>No record</v>
      </c>
      <c r="I134" s="150" t="str">
        <f t="shared" si="9"/>
        <v>No record</v>
      </c>
      <c r="J134" s="150" t="str">
        <f t="shared" si="9"/>
        <v>No record</v>
      </c>
      <c r="K134" s="150" t="str">
        <f t="shared" si="9"/>
        <v>No record</v>
      </c>
      <c r="L134" s="150">
        <f>IFERROR(SUM(L124:L133)/COUNTIF(L124:L133,"&gt;0"),0)</f>
        <v>0</v>
      </c>
    </row>
    <row r="135" spans="1:12" x14ac:dyDescent="0.2">
      <c r="D135" s="149"/>
    </row>
    <row r="136" spans="1:12" x14ac:dyDescent="0.2">
      <c r="D136" s="149"/>
    </row>
    <row r="137" spans="1:12" x14ac:dyDescent="0.2">
      <c r="A137" s="163">
        <v>45231</v>
      </c>
      <c r="B137" s="161"/>
      <c r="C137" s="161"/>
      <c r="D137" s="161"/>
      <c r="E137" s="161"/>
      <c r="F137" s="161"/>
      <c r="G137" s="161"/>
      <c r="H137" s="161"/>
      <c r="I137" s="161"/>
      <c r="J137" s="161"/>
      <c r="K137" s="161"/>
      <c r="L137" s="161"/>
    </row>
    <row r="138" spans="1:12" ht="42.75" x14ac:dyDescent="0.2">
      <c r="A138" s="147" t="s">
        <v>15</v>
      </c>
      <c r="B138" s="148" t="s">
        <v>16</v>
      </c>
      <c r="C138" s="147" t="s">
        <v>17</v>
      </c>
      <c r="D138" s="148" t="s">
        <v>18</v>
      </c>
      <c r="E138" s="148" t="s">
        <v>19</v>
      </c>
      <c r="F138" s="148" t="s">
        <v>20</v>
      </c>
      <c r="G138" s="148" t="s">
        <v>21</v>
      </c>
      <c r="H138" s="148" t="s">
        <v>22</v>
      </c>
      <c r="I138" s="148" t="s">
        <v>23</v>
      </c>
      <c r="J138" s="148" t="s">
        <v>24</v>
      </c>
      <c r="K138" s="148" t="s">
        <v>25</v>
      </c>
      <c r="L138" s="148" t="s">
        <v>26</v>
      </c>
    </row>
    <row r="139" spans="1:12" x14ac:dyDescent="0.2">
      <c r="A139" s="147"/>
      <c r="B139" s="147"/>
      <c r="C139" s="147"/>
      <c r="D139" s="147"/>
      <c r="E139" s="147"/>
      <c r="F139" s="147"/>
      <c r="G139" s="147"/>
      <c r="H139" s="147"/>
      <c r="I139" s="147"/>
      <c r="J139" s="147"/>
      <c r="K139" s="147"/>
      <c r="L139" s="150">
        <f>SUM(E139:K139)/35</f>
        <v>0</v>
      </c>
    </row>
    <row r="140" spans="1:12" x14ac:dyDescent="0.2">
      <c r="A140" s="147"/>
      <c r="B140" s="147"/>
      <c r="C140" s="147"/>
      <c r="D140" s="147"/>
      <c r="E140" s="147"/>
      <c r="F140" s="147"/>
      <c r="G140" s="147"/>
      <c r="H140" s="147"/>
      <c r="I140" s="147"/>
      <c r="J140" s="147"/>
      <c r="K140" s="147"/>
      <c r="L140" s="150">
        <f t="shared" ref="L140:L147" si="10">SUM(E140:K140)/35</f>
        <v>0</v>
      </c>
    </row>
    <row r="141" spans="1:12" x14ac:dyDescent="0.2">
      <c r="A141" s="147"/>
      <c r="B141" s="147"/>
      <c r="C141" s="147"/>
      <c r="D141" s="147"/>
      <c r="E141" s="147"/>
      <c r="F141" s="147"/>
      <c r="G141" s="147"/>
      <c r="H141" s="147"/>
      <c r="I141" s="147"/>
      <c r="J141" s="147"/>
      <c r="K141" s="147"/>
      <c r="L141" s="150">
        <f t="shared" si="10"/>
        <v>0</v>
      </c>
    </row>
    <row r="142" spans="1:12" x14ac:dyDescent="0.2">
      <c r="A142" s="147"/>
      <c r="B142" s="147"/>
      <c r="C142" s="147"/>
      <c r="D142" s="147"/>
      <c r="E142" s="147"/>
      <c r="F142" s="147"/>
      <c r="G142" s="147"/>
      <c r="H142" s="147"/>
      <c r="I142" s="147"/>
      <c r="J142" s="147"/>
      <c r="K142" s="147"/>
      <c r="L142" s="150">
        <f t="shared" si="10"/>
        <v>0</v>
      </c>
    </row>
    <row r="143" spans="1:12" x14ac:dyDescent="0.2">
      <c r="A143" s="147"/>
      <c r="B143" s="147"/>
      <c r="C143" s="147"/>
      <c r="D143" s="147"/>
      <c r="E143" s="147"/>
      <c r="F143" s="147"/>
      <c r="G143" s="147"/>
      <c r="H143" s="147"/>
      <c r="I143" s="147"/>
      <c r="J143" s="147"/>
      <c r="K143" s="147"/>
      <c r="L143" s="150">
        <f t="shared" si="10"/>
        <v>0</v>
      </c>
    </row>
    <row r="144" spans="1:12" x14ac:dyDescent="0.2">
      <c r="A144" s="147"/>
      <c r="B144" s="147"/>
      <c r="C144" s="147"/>
      <c r="D144" s="147"/>
      <c r="E144" s="147"/>
      <c r="F144" s="147"/>
      <c r="G144" s="147"/>
      <c r="H144" s="147"/>
      <c r="I144" s="147"/>
      <c r="J144" s="147"/>
      <c r="K144" s="147"/>
      <c r="L144" s="150">
        <f t="shared" si="10"/>
        <v>0</v>
      </c>
    </row>
    <row r="145" spans="1:12" x14ac:dyDescent="0.2">
      <c r="A145" s="147"/>
      <c r="B145" s="147"/>
      <c r="C145" s="147"/>
      <c r="D145" s="147"/>
      <c r="E145" s="147"/>
      <c r="F145" s="147"/>
      <c r="G145" s="147"/>
      <c r="H145" s="147"/>
      <c r="I145" s="147"/>
      <c r="J145" s="147"/>
      <c r="K145" s="147"/>
      <c r="L145" s="150">
        <f t="shared" si="10"/>
        <v>0</v>
      </c>
    </row>
    <row r="146" spans="1:12" x14ac:dyDescent="0.2">
      <c r="A146" s="147"/>
      <c r="B146" s="147"/>
      <c r="C146" s="147"/>
      <c r="D146" s="147"/>
      <c r="E146" s="147"/>
      <c r="F146" s="147"/>
      <c r="G146" s="147"/>
      <c r="H146" s="147"/>
      <c r="I146" s="147"/>
      <c r="J146" s="147"/>
      <c r="K146" s="147"/>
      <c r="L146" s="150">
        <f t="shared" si="10"/>
        <v>0</v>
      </c>
    </row>
    <row r="147" spans="1:12" x14ac:dyDescent="0.2">
      <c r="A147" s="147"/>
      <c r="B147" s="147"/>
      <c r="C147" s="147"/>
      <c r="D147" s="147"/>
      <c r="E147" s="147"/>
      <c r="F147" s="147"/>
      <c r="G147" s="147"/>
      <c r="H147" s="147"/>
      <c r="I147" s="147"/>
      <c r="J147" s="147"/>
      <c r="K147" s="147"/>
      <c r="L147" s="150">
        <f t="shared" si="10"/>
        <v>0</v>
      </c>
    </row>
    <row r="148" spans="1:12" ht="28.5" x14ac:dyDescent="0.2">
      <c r="D148" s="157" t="s">
        <v>41</v>
      </c>
      <c r="E148" s="150" t="str">
        <f>IFERROR(SUM(E139:E147)/(5*COUNTIF(E139:E147,"&gt;0")),"No record")</f>
        <v>No record</v>
      </c>
      <c r="F148" s="150" t="str">
        <f t="shared" ref="F148:K148" si="11">IFERROR(SUM(F139:F147)/(5*COUNTIF(F139:F147,"&gt;0")),"No record")</f>
        <v>No record</v>
      </c>
      <c r="G148" s="150" t="str">
        <f t="shared" si="11"/>
        <v>No record</v>
      </c>
      <c r="H148" s="150" t="str">
        <f t="shared" si="11"/>
        <v>No record</v>
      </c>
      <c r="I148" s="150" t="str">
        <f t="shared" si="11"/>
        <v>No record</v>
      </c>
      <c r="J148" s="150" t="str">
        <f t="shared" si="11"/>
        <v>No record</v>
      </c>
      <c r="K148" s="150" t="str">
        <f t="shared" si="11"/>
        <v>No record</v>
      </c>
      <c r="L148" s="150">
        <f>IFERROR(SUM(L139:L147)/COUNTIF(L139:L147,"&gt;0"),0)</f>
        <v>0</v>
      </c>
    </row>
    <row r="149" spans="1:12" x14ac:dyDescent="0.2">
      <c r="D149" s="153"/>
      <c r="E149" s="151"/>
      <c r="F149" s="151"/>
      <c r="G149" s="151"/>
      <c r="H149" s="151"/>
      <c r="I149" s="151"/>
      <c r="J149" s="151"/>
      <c r="K149" s="151"/>
      <c r="L149" s="151"/>
    </row>
    <row r="151" spans="1:12" x14ac:dyDescent="0.2">
      <c r="A151" s="163">
        <v>45261</v>
      </c>
      <c r="B151" s="161"/>
      <c r="C151" s="161"/>
      <c r="D151" s="161"/>
      <c r="E151" s="161"/>
      <c r="F151" s="161"/>
      <c r="G151" s="161"/>
      <c r="H151" s="161"/>
      <c r="I151" s="161"/>
      <c r="J151" s="161"/>
      <c r="K151" s="161"/>
      <c r="L151" s="161"/>
    </row>
    <row r="152" spans="1:12" ht="42.75" x14ac:dyDescent="0.2">
      <c r="A152" s="147" t="s">
        <v>15</v>
      </c>
      <c r="B152" s="148" t="s">
        <v>16</v>
      </c>
      <c r="C152" s="147" t="s">
        <v>17</v>
      </c>
      <c r="D152" s="148" t="s">
        <v>18</v>
      </c>
      <c r="E152" s="148" t="s">
        <v>19</v>
      </c>
      <c r="F152" s="148" t="s">
        <v>20</v>
      </c>
      <c r="G152" s="148" t="s">
        <v>21</v>
      </c>
      <c r="H152" s="148" t="s">
        <v>22</v>
      </c>
      <c r="I152" s="148" t="s">
        <v>23</v>
      </c>
      <c r="J152" s="148" t="s">
        <v>24</v>
      </c>
      <c r="K152" s="148" t="s">
        <v>25</v>
      </c>
      <c r="L152" s="148" t="s">
        <v>26</v>
      </c>
    </row>
    <row r="153" spans="1:12" x14ac:dyDescent="0.2">
      <c r="A153" s="147"/>
      <c r="B153" s="147"/>
      <c r="C153" s="147"/>
      <c r="D153" s="147"/>
      <c r="E153" s="147"/>
      <c r="F153" s="147"/>
      <c r="G153" s="147"/>
      <c r="H153" s="147"/>
      <c r="I153" s="147"/>
      <c r="J153" s="147"/>
      <c r="K153" s="147"/>
      <c r="L153" s="150">
        <f t="shared" ref="L153:L162" si="12">SUM(E153:K153)/35</f>
        <v>0</v>
      </c>
    </row>
    <row r="154" spans="1:12" x14ac:dyDescent="0.2">
      <c r="A154" s="147"/>
      <c r="B154" s="147"/>
      <c r="C154" s="147"/>
      <c r="D154" s="147"/>
      <c r="E154" s="147"/>
      <c r="F154" s="147"/>
      <c r="G154" s="147"/>
      <c r="H154" s="147"/>
      <c r="I154" s="147"/>
      <c r="J154" s="147"/>
      <c r="K154" s="147"/>
      <c r="L154" s="150">
        <f t="shared" si="12"/>
        <v>0</v>
      </c>
    </row>
    <row r="155" spans="1:12" x14ac:dyDescent="0.2">
      <c r="A155" s="147"/>
      <c r="B155" s="147"/>
      <c r="C155" s="147"/>
      <c r="D155" s="147"/>
      <c r="E155" s="147"/>
      <c r="F155" s="147"/>
      <c r="G155" s="147"/>
      <c r="H155" s="147"/>
      <c r="I155" s="147"/>
      <c r="J155" s="147"/>
      <c r="K155" s="147"/>
      <c r="L155" s="150">
        <f t="shared" si="12"/>
        <v>0</v>
      </c>
    </row>
    <row r="156" spans="1:12" x14ac:dyDescent="0.2">
      <c r="A156" s="147"/>
      <c r="B156" s="147"/>
      <c r="C156" s="147"/>
      <c r="D156" s="147"/>
      <c r="E156" s="147"/>
      <c r="F156" s="147"/>
      <c r="G156" s="147"/>
      <c r="H156" s="147"/>
      <c r="I156" s="147"/>
      <c r="J156" s="147"/>
      <c r="K156" s="147"/>
      <c r="L156" s="150">
        <f t="shared" si="12"/>
        <v>0</v>
      </c>
    </row>
    <row r="157" spans="1:12" x14ac:dyDescent="0.2">
      <c r="A157" s="147"/>
      <c r="B157" s="147"/>
      <c r="C157" s="147"/>
      <c r="D157" s="147"/>
      <c r="E157" s="147"/>
      <c r="F157" s="147"/>
      <c r="G157" s="147"/>
      <c r="H157" s="147"/>
      <c r="I157" s="147"/>
      <c r="J157" s="147"/>
      <c r="K157" s="147"/>
      <c r="L157" s="150">
        <f t="shared" si="12"/>
        <v>0</v>
      </c>
    </row>
    <row r="158" spans="1:12" x14ac:dyDescent="0.2">
      <c r="A158" s="147"/>
      <c r="B158" s="147"/>
      <c r="C158" s="147"/>
      <c r="D158" s="147"/>
      <c r="E158" s="147"/>
      <c r="F158" s="147"/>
      <c r="G158" s="147"/>
      <c r="H158" s="147"/>
      <c r="I158" s="147"/>
      <c r="J158" s="147"/>
      <c r="K158" s="147"/>
      <c r="L158" s="150">
        <f t="shared" si="12"/>
        <v>0</v>
      </c>
    </row>
    <row r="159" spans="1:12" x14ac:dyDescent="0.2">
      <c r="A159" s="147"/>
      <c r="B159" s="147"/>
      <c r="C159" s="147"/>
      <c r="D159" s="147"/>
      <c r="E159" s="147"/>
      <c r="F159" s="147"/>
      <c r="G159" s="147"/>
      <c r="H159" s="147"/>
      <c r="I159" s="147"/>
      <c r="J159" s="147"/>
      <c r="K159" s="147"/>
      <c r="L159" s="150">
        <f t="shared" si="12"/>
        <v>0</v>
      </c>
    </row>
    <row r="160" spans="1:12" x14ac:dyDescent="0.2">
      <c r="A160" s="147"/>
      <c r="B160" s="147"/>
      <c r="C160" s="147"/>
      <c r="D160" s="147"/>
      <c r="E160" s="147"/>
      <c r="F160" s="147"/>
      <c r="G160" s="147"/>
      <c r="H160" s="147"/>
      <c r="I160" s="147"/>
      <c r="J160" s="147"/>
      <c r="K160" s="147"/>
      <c r="L160" s="150">
        <f t="shared" si="12"/>
        <v>0</v>
      </c>
    </row>
    <row r="161" spans="1:12" x14ac:dyDescent="0.2">
      <c r="A161" s="147"/>
      <c r="B161" s="147"/>
      <c r="C161" s="147"/>
      <c r="D161" s="147"/>
      <c r="E161" s="147"/>
      <c r="F161" s="147"/>
      <c r="G161" s="147"/>
      <c r="H161" s="147"/>
      <c r="I161" s="147"/>
      <c r="J161" s="147"/>
      <c r="K161" s="147"/>
      <c r="L161" s="150">
        <f t="shared" si="12"/>
        <v>0</v>
      </c>
    </row>
    <row r="162" spans="1:12" x14ac:dyDescent="0.2">
      <c r="A162" s="147"/>
      <c r="B162" s="147"/>
      <c r="C162" s="147"/>
      <c r="D162" s="147"/>
      <c r="E162" s="147"/>
      <c r="F162" s="147"/>
      <c r="G162" s="147"/>
      <c r="H162" s="147"/>
      <c r="I162" s="147"/>
      <c r="J162" s="147"/>
      <c r="K162" s="147"/>
      <c r="L162" s="150">
        <f t="shared" si="12"/>
        <v>0</v>
      </c>
    </row>
    <row r="163" spans="1:12" ht="28.5" x14ac:dyDescent="0.2">
      <c r="D163" s="157" t="s">
        <v>41</v>
      </c>
      <c r="E163" s="150" t="str">
        <f>IFERROR(SUM(E153:E162)/(5*COUNTIF(E153:E162,"&gt;0")),"No record")</f>
        <v>No record</v>
      </c>
      <c r="F163" s="150" t="str">
        <f t="shared" ref="F163:K163" si="13">IFERROR(SUM(F153:F162)/(5*COUNTIF(F153:F162,"&gt;0")),"No record")</f>
        <v>No record</v>
      </c>
      <c r="G163" s="150" t="str">
        <f t="shared" si="13"/>
        <v>No record</v>
      </c>
      <c r="H163" s="150" t="str">
        <f t="shared" si="13"/>
        <v>No record</v>
      </c>
      <c r="I163" s="150" t="str">
        <f t="shared" si="13"/>
        <v>No record</v>
      </c>
      <c r="J163" s="150" t="str">
        <f t="shared" si="13"/>
        <v>No record</v>
      </c>
      <c r="K163" s="150" t="str">
        <f t="shared" si="13"/>
        <v>No record</v>
      </c>
      <c r="L163" s="150">
        <f>IFERROR(SUM(L153:L162)/COUNTIF(L153:L162,"&gt;0"),0)</f>
        <v>0</v>
      </c>
    </row>
    <row r="164" spans="1:12" x14ac:dyDescent="0.2">
      <c r="D164" s="149"/>
    </row>
    <row r="166" spans="1:12" x14ac:dyDescent="0.2">
      <c r="A166" s="163">
        <v>45292</v>
      </c>
      <c r="B166" s="161"/>
      <c r="C166" s="161"/>
      <c r="D166" s="161"/>
      <c r="E166" s="161"/>
      <c r="F166" s="161"/>
      <c r="G166" s="161"/>
      <c r="H166" s="161"/>
      <c r="I166" s="161"/>
      <c r="J166" s="161"/>
      <c r="K166" s="161"/>
      <c r="L166" s="161"/>
    </row>
    <row r="167" spans="1:12" ht="42.75" x14ac:dyDescent="0.2">
      <c r="A167" s="147" t="s">
        <v>15</v>
      </c>
      <c r="B167" s="148" t="s">
        <v>16</v>
      </c>
      <c r="C167" s="147" t="s">
        <v>17</v>
      </c>
      <c r="D167" s="148" t="s">
        <v>18</v>
      </c>
      <c r="E167" s="148" t="s">
        <v>19</v>
      </c>
      <c r="F167" s="148" t="s">
        <v>20</v>
      </c>
      <c r="G167" s="148" t="s">
        <v>21</v>
      </c>
      <c r="H167" s="148" t="s">
        <v>22</v>
      </c>
      <c r="I167" s="148" t="s">
        <v>23</v>
      </c>
      <c r="J167" s="148" t="s">
        <v>24</v>
      </c>
      <c r="K167" s="148" t="s">
        <v>25</v>
      </c>
      <c r="L167" s="148" t="s">
        <v>26</v>
      </c>
    </row>
    <row r="168" spans="1:12" x14ac:dyDescent="0.2">
      <c r="A168" s="147"/>
      <c r="B168" s="147"/>
      <c r="C168" s="147"/>
      <c r="D168" s="147"/>
      <c r="E168" s="147"/>
      <c r="F168" s="147"/>
      <c r="G168" s="147"/>
      <c r="H168" s="147"/>
      <c r="I168" s="147"/>
      <c r="J168" s="147"/>
      <c r="K168" s="147"/>
      <c r="L168" s="150">
        <f t="shared" ref="L168:L178" si="14">SUM(E168:K168)/35</f>
        <v>0</v>
      </c>
    </row>
    <row r="169" spans="1:12" x14ac:dyDescent="0.2">
      <c r="A169" s="147"/>
      <c r="B169" s="147"/>
      <c r="C169" s="147"/>
      <c r="D169" s="147"/>
      <c r="E169" s="147"/>
      <c r="F169" s="147"/>
      <c r="G169" s="147"/>
      <c r="H169" s="147"/>
      <c r="I169" s="147"/>
      <c r="J169" s="147"/>
      <c r="K169" s="147"/>
      <c r="L169" s="150">
        <f t="shared" si="14"/>
        <v>0</v>
      </c>
    </row>
    <row r="170" spans="1:12" x14ac:dyDescent="0.2">
      <c r="A170" s="147"/>
      <c r="B170" s="147"/>
      <c r="C170" s="147"/>
      <c r="D170" s="147"/>
      <c r="E170" s="147"/>
      <c r="F170" s="147"/>
      <c r="G170" s="147"/>
      <c r="H170" s="147"/>
      <c r="I170" s="147"/>
      <c r="J170" s="147"/>
      <c r="K170" s="147"/>
      <c r="L170" s="150">
        <f t="shared" si="14"/>
        <v>0</v>
      </c>
    </row>
    <row r="171" spans="1:12" x14ac:dyDescent="0.2">
      <c r="A171" s="147"/>
      <c r="B171" s="147"/>
      <c r="C171" s="147"/>
      <c r="D171" s="147"/>
      <c r="E171" s="147"/>
      <c r="F171" s="147"/>
      <c r="G171" s="147"/>
      <c r="H171" s="147"/>
      <c r="I171" s="147"/>
      <c r="J171" s="147"/>
      <c r="K171" s="147"/>
      <c r="L171" s="150">
        <f t="shared" si="14"/>
        <v>0</v>
      </c>
    </row>
    <row r="172" spans="1:12" x14ac:dyDescent="0.2">
      <c r="A172" s="147"/>
      <c r="B172" s="147"/>
      <c r="C172" s="147"/>
      <c r="D172" s="147"/>
      <c r="E172" s="147"/>
      <c r="F172" s="147"/>
      <c r="G172" s="147"/>
      <c r="H172" s="147"/>
      <c r="I172" s="147"/>
      <c r="J172" s="147"/>
      <c r="K172" s="147"/>
      <c r="L172" s="150">
        <f t="shared" si="14"/>
        <v>0</v>
      </c>
    </row>
    <row r="173" spans="1:12" x14ac:dyDescent="0.2">
      <c r="A173" s="147"/>
      <c r="B173" s="147"/>
      <c r="C173" s="147"/>
      <c r="D173" s="147"/>
      <c r="E173" s="147"/>
      <c r="F173" s="147"/>
      <c r="G173" s="147"/>
      <c r="H173" s="147"/>
      <c r="I173" s="147"/>
      <c r="J173" s="147"/>
      <c r="K173" s="147"/>
      <c r="L173" s="150">
        <f t="shared" si="14"/>
        <v>0</v>
      </c>
    </row>
    <row r="174" spans="1:12" x14ac:dyDescent="0.2">
      <c r="A174" s="147"/>
      <c r="B174" s="147"/>
      <c r="C174" s="147"/>
      <c r="D174" s="147"/>
      <c r="E174" s="147"/>
      <c r="F174" s="147"/>
      <c r="G174" s="147"/>
      <c r="H174" s="147"/>
      <c r="I174" s="147"/>
      <c r="J174" s="147"/>
      <c r="K174" s="147"/>
      <c r="L174" s="150">
        <f t="shared" si="14"/>
        <v>0</v>
      </c>
    </row>
    <row r="175" spans="1:12" x14ac:dyDescent="0.2">
      <c r="A175" s="147"/>
      <c r="B175" s="147"/>
      <c r="C175" s="147"/>
      <c r="D175" s="147"/>
      <c r="E175" s="147"/>
      <c r="F175" s="147"/>
      <c r="G175" s="147"/>
      <c r="H175" s="147"/>
      <c r="I175" s="147"/>
      <c r="J175" s="147"/>
      <c r="K175" s="147"/>
      <c r="L175" s="150">
        <f t="shared" si="14"/>
        <v>0</v>
      </c>
    </row>
    <row r="176" spans="1:12" x14ac:dyDescent="0.2">
      <c r="A176" s="147"/>
      <c r="B176" s="147"/>
      <c r="C176" s="147"/>
      <c r="D176" s="147"/>
      <c r="E176" s="147"/>
      <c r="F176" s="147"/>
      <c r="G176" s="147"/>
      <c r="H176" s="147"/>
      <c r="I176" s="147"/>
      <c r="J176" s="147"/>
      <c r="K176" s="147"/>
      <c r="L176" s="150">
        <f t="shared" si="14"/>
        <v>0</v>
      </c>
    </row>
    <row r="177" spans="1:12" x14ac:dyDescent="0.2">
      <c r="A177" s="147"/>
      <c r="B177" s="147"/>
      <c r="C177" s="147"/>
      <c r="D177" s="147"/>
      <c r="E177" s="147"/>
      <c r="F177" s="147"/>
      <c r="G177" s="147"/>
      <c r="H177" s="147"/>
      <c r="I177" s="147"/>
      <c r="J177" s="147"/>
      <c r="K177" s="147"/>
      <c r="L177" s="150">
        <f t="shared" si="14"/>
        <v>0</v>
      </c>
    </row>
    <row r="178" spans="1:12" x14ac:dyDescent="0.2">
      <c r="A178" s="147"/>
      <c r="B178" s="147"/>
      <c r="C178" s="147"/>
      <c r="D178" s="147"/>
      <c r="E178" s="147"/>
      <c r="F178" s="147"/>
      <c r="G178" s="147"/>
      <c r="H178" s="147"/>
      <c r="I178" s="147"/>
      <c r="J178" s="147"/>
      <c r="K178" s="147"/>
      <c r="L178" s="150">
        <f t="shared" si="14"/>
        <v>0</v>
      </c>
    </row>
    <row r="179" spans="1:12" ht="28.5" x14ac:dyDescent="0.2">
      <c r="D179" s="158" t="s">
        <v>41</v>
      </c>
      <c r="E179" s="150" t="str">
        <f>IFERROR(SUM(E168:E178)/(5*COUNTIF(E168:E178,"&gt;0")),"No record")</f>
        <v>No record</v>
      </c>
      <c r="F179" s="150" t="str">
        <f t="shared" ref="F179:K179" si="15">IFERROR(SUM(F168:F178)/(5*COUNTIF(F168:F178,"&gt;0")),"No record")</f>
        <v>No record</v>
      </c>
      <c r="G179" s="150" t="str">
        <f t="shared" si="15"/>
        <v>No record</v>
      </c>
      <c r="H179" s="150" t="str">
        <f t="shared" si="15"/>
        <v>No record</v>
      </c>
      <c r="I179" s="150" t="str">
        <f t="shared" si="15"/>
        <v>No record</v>
      </c>
      <c r="J179" s="150" t="str">
        <f t="shared" si="15"/>
        <v>No record</v>
      </c>
      <c r="K179" s="150" t="str">
        <f t="shared" si="15"/>
        <v>No record</v>
      </c>
      <c r="L179" s="150">
        <f>IFERROR(SUM(L168:L178)/COUNTIF(L168:L178,"&gt;0"),0)</f>
        <v>0</v>
      </c>
    </row>
    <row r="180" spans="1:12" x14ac:dyDescent="0.2">
      <c r="D180" s="149"/>
    </row>
    <row r="182" spans="1:12" x14ac:dyDescent="0.2">
      <c r="A182" s="163">
        <v>45323</v>
      </c>
      <c r="B182" s="161"/>
      <c r="C182" s="161"/>
      <c r="D182" s="161"/>
      <c r="E182" s="161"/>
      <c r="F182" s="161"/>
      <c r="G182" s="161"/>
      <c r="H182" s="161"/>
      <c r="I182" s="161"/>
      <c r="J182" s="161"/>
      <c r="K182" s="161"/>
      <c r="L182" s="161"/>
    </row>
    <row r="183" spans="1:12" ht="42.75" x14ac:dyDescent="0.2">
      <c r="A183" s="147" t="s">
        <v>15</v>
      </c>
      <c r="B183" s="148" t="s">
        <v>16</v>
      </c>
      <c r="C183" s="147" t="s">
        <v>17</v>
      </c>
      <c r="D183" s="148" t="s">
        <v>18</v>
      </c>
      <c r="E183" s="148" t="s">
        <v>19</v>
      </c>
      <c r="F183" s="148" t="s">
        <v>20</v>
      </c>
      <c r="G183" s="148" t="s">
        <v>21</v>
      </c>
      <c r="H183" s="148" t="s">
        <v>22</v>
      </c>
      <c r="I183" s="148" t="s">
        <v>23</v>
      </c>
      <c r="J183" s="148" t="s">
        <v>24</v>
      </c>
      <c r="K183" s="148" t="s">
        <v>25</v>
      </c>
      <c r="L183" s="148" t="s">
        <v>26</v>
      </c>
    </row>
    <row r="184" spans="1:12" x14ac:dyDescent="0.2">
      <c r="A184" s="147"/>
      <c r="B184" s="147"/>
      <c r="C184" s="147"/>
      <c r="D184" s="147"/>
      <c r="E184" s="147"/>
      <c r="F184" s="147"/>
      <c r="G184" s="147"/>
      <c r="H184" s="147"/>
      <c r="I184" s="147"/>
      <c r="J184" s="147"/>
      <c r="K184" s="147"/>
      <c r="L184" s="150">
        <f t="shared" ref="L184:L193" si="16">SUM(E184:K184)/35</f>
        <v>0</v>
      </c>
    </row>
    <row r="185" spans="1:12" x14ac:dyDescent="0.2">
      <c r="A185" s="147"/>
      <c r="B185" s="147"/>
      <c r="C185" s="147"/>
      <c r="D185" s="147"/>
      <c r="E185" s="147"/>
      <c r="F185" s="147"/>
      <c r="G185" s="147"/>
      <c r="H185" s="147"/>
      <c r="I185" s="147"/>
      <c r="J185" s="147"/>
      <c r="K185" s="147"/>
      <c r="L185" s="150">
        <f t="shared" si="16"/>
        <v>0</v>
      </c>
    </row>
    <row r="186" spans="1:12" x14ac:dyDescent="0.2">
      <c r="A186" s="147"/>
      <c r="B186" s="147"/>
      <c r="C186" s="147"/>
      <c r="D186" s="147"/>
      <c r="E186" s="147"/>
      <c r="F186" s="147"/>
      <c r="G186" s="147"/>
      <c r="H186" s="147"/>
      <c r="I186" s="147"/>
      <c r="J186" s="147"/>
      <c r="K186" s="147"/>
      <c r="L186" s="150">
        <f t="shared" si="16"/>
        <v>0</v>
      </c>
    </row>
    <row r="187" spans="1:12" x14ac:dyDescent="0.2">
      <c r="A187" s="147"/>
      <c r="B187" s="147"/>
      <c r="C187" s="147"/>
      <c r="D187" s="147"/>
      <c r="E187" s="147"/>
      <c r="F187" s="147"/>
      <c r="G187" s="147"/>
      <c r="H187" s="147"/>
      <c r="I187" s="147"/>
      <c r="J187" s="147"/>
      <c r="K187" s="147"/>
      <c r="L187" s="150">
        <f t="shared" si="16"/>
        <v>0</v>
      </c>
    </row>
    <row r="188" spans="1:12" x14ac:dyDescent="0.2">
      <c r="A188" s="147"/>
      <c r="B188" s="147"/>
      <c r="C188" s="147"/>
      <c r="D188" s="147"/>
      <c r="E188" s="147"/>
      <c r="F188" s="147"/>
      <c r="G188" s="147"/>
      <c r="H188" s="147"/>
      <c r="I188" s="147"/>
      <c r="J188" s="147"/>
      <c r="K188" s="147"/>
      <c r="L188" s="150">
        <f t="shared" si="16"/>
        <v>0</v>
      </c>
    </row>
    <row r="189" spans="1:12" x14ac:dyDescent="0.2">
      <c r="A189" s="147"/>
      <c r="B189" s="147"/>
      <c r="C189" s="147"/>
      <c r="D189" s="147"/>
      <c r="E189" s="147"/>
      <c r="F189" s="147"/>
      <c r="G189" s="147"/>
      <c r="H189" s="147"/>
      <c r="I189" s="147"/>
      <c r="J189" s="147"/>
      <c r="K189" s="147"/>
      <c r="L189" s="150">
        <f t="shared" si="16"/>
        <v>0</v>
      </c>
    </row>
    <row r="190" spans="1:12" x14ac:dyDescent="0.2">
      <c r="A190" s="147"/>
      <c r="B190" s="147"/>
      <c r="C190" s="147"/>
      <c r="D190" s="147"/>
      <c r="E190" s="147"/>
      <c r="F190" s="147"/>
      <c r="G190" s="147"/>
      <c r="H190" s="147"/>
      <c r="I190" s="147"/>
      <c r="J190" s="147"/>
      <c r="K190" s="147"/>
      <c r="L190" s="150">
        <f t="shared" si="16"/>
        <v>0</v>
      </c>
    </row>
    <row r="191" spans="1:12" x14ac:dyDescent="0.2">
      <c r="A191" s="147"/>
      <c r="B191" s="147"/>
      <c r="C191" s="147"/>
      <c r="D191" s="147"/>
      <c r="E191" s="147"/>
      <c r="F191" s="147"/>
      <c r="G191" s="147"/>
      <c r="H191" s="147"/>
      <c r="I191" s="147"/>
      <c r="J191" s="147"/>
      <c r="K191" s="147"/>
      <c r="L191" s="150">
        <f t="shared" si="16"/>
        <v>0</v>
      </c>
    </row>
    <row r="192" spans="1:12" x14ac:dyDescent="0.2">
      <c r="A192" s="147"/>
      <c r="B192" s="147"/>
      <c r="C192" s="147"/>
      <c r="D192" s="147"/>
      <c r="E192" s="147"/>
      <c r="F192" s="147"/>
      <c r="G192" s="147"/>
      <c r="H192" s="147"/>
      <c r="I192" s="147"/>
      <c r="J192" s="147"/>
      <c r="K192" s="147"/>
      <c r="L192" s="150">
        <f t="shared" si="16"/>
        <v>0</v>
      </c>
    </row>
    <row r="193" spans="1:12" x14ac:dyDescent="0.2">
      <c r="A193" s="147"/>
      <c r="B193" s="147"/>
      <c r="C193" s="147"/>
      <c r="D193" s="147"/>
      <c r="E193" s="147"/>
      <c r="F193" s="147"/>
      <c r="G193" s="147"/>
      <c r="H193" s="147"/>
      <c r="I193" s="147"/>
      <c r="J193" s="147"/>
      <c r="K193" s="147"/>
      <c r="L193" s="150">
        <f t="shared" si="16"/>
        <v>0</v>
      </c>
    </row>
    <row r="194" spans="1:12" ht="28.5" x14ac:dyDescent="0.2">
      <c r="D194" s="158" t="s">
        <v>41</v>
      </c>
      <c r="E194" s="150" t="str">
        <f>IFERROR(SUM(E184:E193)/(5*COUNTIF(E184:E193,"&gt;0")),"No record")</f>
        <v>No record</v>
      </c>
      <c r="F194" s="150" t="str">
        <f t="shared" ref="F194:K194" si="17">IFERROR(SUM(F184:F193)/(5*COUNTIF(F184:F193,"&gt;0")),"No record")</f>
        <v>No record</v>
      </c>
      <c r="G194" s="150" t="str">
        <f t="shared" si="17"/>
        <v>No record</v>
      </c>
      <c r="H194" s="150" t="str">
        <f t="shared" si="17"/>
        <v>No record</v>
      </c>
      <c r="I194" s="150" t="str">
        <f t="shared" si="17"/>
        <v>No record</v>
      </c>
      <c r="J194" s="150" t="str">
        <f t="shared" si="17"/>
        <v>No record</v>
      </c>
      <c r="K194" s="150" t="str">
        <f t="shared" si="17"/>
        <v>No record</v>
      </c>
      <c r="L194" s="150">
        <f>IFERROR(SUM(L184:L193)/COUNTIF(L184:L193,"&gt;0"),0)</f>
        <v>0</v>
      </c>
    </row>
    <row r="198" spans="1:12" x14ac:dyDescent="0.2">
      <c r="A198" s="163">
        <v>45352</v>
      </c>
      <c r="B198" s="161"/>
      <c r="C198" s="161"/>
      <c r="D198" s="161"/>
      <c r="E198" s="161"/>
      <c r="F198" s="161"/>
      <c r="G198" s="161"/>
      <c r="H198" s="161"/>
      <c r="I198" s="161"/>
      <c r="J198" s="161"/>
      <c r="K198" s="161"/>
      <c r="L198" s="161"/>
    </row>
    <row r="199" spans="1:12" ht="42.75" x14ac:dyDescent="0.2">
      <c r="A199" s="147" t="s">
        <v>15</v>
      </c>
      <c r="B199" s="148" t="s">
        <v>16</v>
      </c>
      <c r="C199" s="147" t="s">
        <v>17</v>
      </c>
      <c r="D199" s="148" t="s">
        <v>18</v>
      </c>
      <c r="E199" s="148" t="s">
        <v>19</v>
      </c>
      <c r="F199" s="148" t="s">
        <v>20</v>
      </c>
      <c r="G199" s="148" t="s">
        <v>21</v>
      </c>
      <c r="H199" s="148" t="s">
        <v>22</v>
      </c>
      <c r="I199" s="148" t="s">
        <v>23</v>
      </c>
      <c r="J199" s="148" t="s">
        <v>24</v>
      </c>
      <c r="K199" s="148" t="s">
        <v>25</v>
      </c>
      <c r="L199" s="148" t="s">
        <v>26</v>
      </c>
    </row>
    <row r="200" spans="1:12" x14ac:dyDescent="0.2">
      <c r="A200" s="147"/>
      <c r="B200" s="147"/>
      <c r="C200" s="147"/>
      <c r="D200" s="147"/>
      <c r="E200" s="147"/>
      <c r="F200" s="147"/>
      <c r="G200" s="147"/>
      <c r="H200" s="147"/>
      <c r="I200" s="147"/>
      <c r="J200" s="147"/>
      <c r="K200" s="147"/>
      <c r="L200" s="150">
        <f t="shared" ref="L200:L209" si="18">SUM(E200:K200)/35</f>
        <v>0</v>
      </c>
    </row>
    <row r="201" spans="1:12" x14ac:dyDescent="0.2">
      <c r="A201" s="147"/>
      <c r="B201" s="147"/>
      <c r="C201" s="147"/>
      <c r="D201" s="147"/>
      <c r="E201" s="147"/>
      <c r="F201" s="147"/>
      <c r="G201" s="147"/>
      <c r="H201" s="147"/>
      <c r="I201" s="147"/>
      <c r="J201" s="147"/>
      <c r="K201" s="147"/>
      <c r="L201" s="150">
        <f t="shared" si="18"/>
        <v>0</v>
      </c>
    </row>
    <row r="202" spans="1:12" x14ac:dyDescent="0.2">
      <c r="A202" s="147"/>
      <c r="B202" s="147"/>
      <c r="C202" s="147"/>
      <c r="D202" s="147"/>
      <c r="E202" s="147"/>
      <c r="F202" s="147"/>
      <c r="G202" s="147"/>
      <c r="H202" s="147"/>
      <c r="I202" s="147"/>
      <c r="J202" s="147"/>
      <c r="K202" s="147"/>
      <c r="L202" s="150">
        <f t="shared" si="18"/>
        <v>0</v>
      </c>
    </row>
    <row r="203" spans="1:12" x14ac:dyDescent="0.2">
      <c r="A203" s="147"/>
      <c r="B203" s="147"/>
      <c r="C203" s="147"/>
      <c r="D203" s="147"/>
      <c r="E203" s="147"/>
      <c r="F203" s="147"/>
      <c r="G203" s="147"/>
      <c r="H203" s="147"/>
      <c r="I203" s="147"/>
      <c r="J203" s="147"/>
      <c r="K203" s="147"/>
      <c r="L203" s="150">
        <f t="shared" si="18"/>
        <v>0</v>
      </c>
    </row>
    <row r="204" spans="1:12" x14ac:dyDescent="0.2">
      <c r="A204" s="147"/>
      <c r="B204" s="147"/>
      <c r="C204" s="147"/>
      <c r="D204" s="147"/>
      <c r="E204" s="147"/>
      <c r="F204" s="147"/>
      <c r="G204" s="147"/>
      <c r="H204" s="147"/>
      <c r="I204" s="147"/>
      <c r="J204" s="147"/>
      <c r="K204" s="147"/>
      <c r="L204" s="150">
        <f t="shared" si="18"/>
        <v>0</v>
      </c>
    </row>
    <row r="205" spans="1:12" x14ac:dyDescent="0.2">
      <c r="A205" s="147"/>
      <c r="B205" s="147"/>
      <c r="C205" s="147"/>
      <c r="D205" s="147"/>
      <c r="E205" s="147"/>
      <c r="F205" s="147"/>
      <c r="G205" s="147"/>
      <c r="H205" s="147"/>
      <c r="I205" s="147"/>
      <c r="J205" s="147"/>
      <c r="K205" s="147"/>
      <c r="L205" s="150">
        <f t="shared" si="18"/>
        <v>0</v>
      </c>
    </row>
    <row r="206" spans="1:12" x14ac:dyDescent="0.2">
      <c r="A206" s="147"/>
      <c r="B206" s="147"/>
      <c r="C206" s="147"/>
      <c r="D206" s="147"/>
      <c r="E206" s="147"/>
      <c r="F206" s="147"/>
      <c r="G206" s="147"/>
      <c r="H206" s="147"/>
      <c r="I206" s="147"/>
      <c r="J206" s="147"/>
      <c r="K206" s="147"/>
      <c r="L206" s="150">
        <f t="shared" si="18"/>
        <v>0</v>
      </c>
    </row>
    <row r="207" spans="1:12" x14ac:dyDescent="0.2">
      <c r="A207" s="147"/>
      <c r="B207" s="147"/>
      <c r="C207" s="147"/>
      <c r="D207" s="147"/>
      <c r="E207" s="147"/>
      <c r="F207" s="147"/>
      <c r="G207" s="147"/>
      <c r="H207" s="147"/>
      <c r="I207" s="147"/>
      <c r="J207" s="147"/>
      <c r="K207" s="147"/>
      <c r="L207" s="150">
        <f t="shared" si="18"/>
        <v>0</v>
      </c>
    </row>
    <row r="208" spans="1:12" x14ac:dyDescent="0.2">
      <c r="A208" s="147"/>
      <c r="B208" s="147"/>
      <c r="C208" s="147"/>
      <c r="D208" s="147"/>
      <c r="E208" s="147"/>
      <c r="F208" s="147"/>
      <c r="G208" s="147"/>
      <c r="H208" s="147"/>
      <c r="I208" s="147"/>
      <c r="J208" s="147"/>
      <c r="K208" s="147"/>
      <c r="L208" s="150">
        <f t="shared" si="18"/>
        <v>0</v>
      </c>
    </row>
    <row r="209" spans="1:12" x14ac:dyDescent="0.2">
      <c r="A209" s="147"/>
      <c r="B209" s="147"/>
      <c r="C209" s="147"/>
      <c r="D209" s="147"/>
      <c r="E209" s="147"/>
      <c r="F209" s="147"/>
      <c r="G209" s="147"/>
      <c r="H209" s="147"/>
      <c r="I209" s="147"/>
      <c r="J209" s="147"/>
      <c r="K209" s="147"/>
      <c r="L209" s="150">
        <f t="shared" si="18"/>
        <v>0</v>
      </c>
    </row>
    <row r="210" spans="1:12" ht="28.5" x14ac:dyDescent="0.2">
      <c r="D210" s="158" t="s">
        <v>41</v>
      </c>
      <c r="E210" s="150" t="str">
        <f>IFERROR(SUM(E200:E209)/(5*COUNTIF(E200:E209,"&gt;0")),"No record")</f>
        <v>No record</v>
      </c>
      <c r="F210" s="150" t="str">
        <f t="shared" ref="F210" si="19">IFERROR(SUM(F200:F209)/(5*COUNTIF(F200:F209,"&gt;0")),"No record")</f>
        <v>No record</v>
      </c>
      <c r="G210" s="150" t="str">
        <f t="shared" ref="G210" si="20">IFERROR(SUM(G200:G209)/(5*COUNTIF(G200:G209,"&gt;0")),"No record")</f>
        <v>No record</v>
      </c>
      <c r="H210" s="150" t="str">
        <f t="shared" ref="H210" si="21">IFERROR(SUM(H200:H209)/(5*COUNTIF(H200:H209,"&gt;0")),"No record")</f>
        <v>No record</v>
      </c>
      <c r="I210" s="150" t="str">
        <f t="shared" ref="I210" si="22">IFERROR(SUM(I200:I209)/(5*COUNTIF(I200:I209,"&gt;0")),"No record")</f>
        <v>No record</v>
      </c>
      <c r="J210" s="150" t="str">
        <f t="shared" ref="J210" si="23">IFERROR(SUM(J200:J209)/(5*COUNTIF(J200:J209,"&gt;0")),"No record")</f>
        <v>No record</v>
      </c>
      <c r="K210" s="150" t="str">
        <f t="shared" ref="K210" si="24">IFERROR(SUM(K200:K209)/(5*COUNTIF(K200:K209,"&gt;0")),"No record")</f>
        <v>No record</v>
      </c>
      <c r="L210" s="150">
        <f>IFERROR(SUM(L200:L209)/COUNTIF(L200:L209,"&gt;0"),0)</f>
        <v>0</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F4C6C-A25C-4360-8D47-E4B2FAB7E046}">
  <dimension ref="A1:M122"/>
  <sheetViews>
    <sheetView topLeftCell="E2" zoomScale="90" zoomScaleNormal="90" workbookViewId="0">
      <selection activeCell="A95" sqref="A95"/>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30.332031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c r="B3" s="147"/>
      <c r="C3" s="147"/>
      <c r="D3" s="147"/>
      <c r="E3" s="147"/>
      <c r="F3" s="147"/>
      <c r="G3" s="147"/>
      <c r="H3" s="147"/>
      <c r="I3" s="147"/>
      <c r="J3" s="147"/>
      <c r="K3" s="147"/>
      <c r="L3" s="150">
        <f t="shared" ref="L3" si="0">SUM(E3:K3)/35</f>
        <v>0</v>
      </c>
    </row>
    <row r="4" spans="1:13" ht="28.5" x14ac:dyDescent="0.2">
      <c r="A4" s="151"/>
      <c r="B4" s="151"/>
      <c r="C4" s="151"/>
      <c r="D4" s="158" t="s">
        <v>38</v>
      </c>
      <c r="E4" s="150" t="str">
        <f>IFERROR(SUM(E3:E3)/(5*COUNTIF(E3:E3,"&gt;0")),"No record")</f>
        <v>No record</v>
      </c>
      <c r="F4" s="150" t="str">
        <f t="shared" ref="F4:K4" si="1">IFERROR(SUM(F3:F3)/(5*COUNTIF(F3:F3,"&gt;0")),"No record")</f>
        <v>No record</v>
      </c>
      <c r="G4" s="150" t="str">
        <f t="shared" si="1"/>
        <v>No record</v>
      </c>
      <c r="H4" s="150" t="str">
        <f t="shared" si="1"/>
        <v>No record</v>
      </c>
      <c r="I4" s="150" t="str">
        <f t="shared" si="1"/>
        <v>No record</v>
      </c>
      <c r="J4" s="150" t="str">
        <f t="shared" si="1"/>
        <v>No record</v>
      </c>
      <c r="K4" s="150" t="str">
        <f t="shared" si="1"/>
        <v>No record</v>
      </c>
      <c r="L4" s="174">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45108</v>
      </c>
      <c r="B7" s="162"/>
      <c r="C7" s="162"/>
      <c r="D7" s="162"/>
      <c r="E7" s="162"/>
      <c r="F7" s="162"/>
      <c r="G7" s="162"/>
      <c r="H7" s="162"/>
      <c r="I7" s="162"/>
      <c r="J7" s="162"/>
      <c r="K7" s="162"/>
      <c r="L7" s="162"/>
    </row>
    <row r="8" spans="1:13" ht="42.75" x14ac:dyDescent="0.2">
      <c r="A8" s="147"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55">
        <v>45127</v>
      </c>
      <c r="B9" s="147" t="s">
        <v>217</v>
      </c>
      <c r="C9" s="147" t="s">
        <v>218</v>
      </c>
      <c r="D9" s="147" t="s">
        <v>219</v>
      </c>
      <c r="E9" s="147">
        <v>4</v>
      </c>
      <c r="F9" s="147">
        <v>4</v>
      </c>
      <c r="G9" s="147">
        <v>3</v>
      </c>
      <c r="H9" s="147">
        <v>4</v>
      </c>
      <c r="I9" s="147">
        <v>4</v>
      </c>
      <c r="J9" s="147">
        <v>5</v>
      </c>
      <c r="K9" s="147">
        <v>5</v>
      </c>
      <c r="L9" s="150">
        <f>SUM(E9:K9)/35</f>
        <v>0.82857142857142863</v>
      </c>
    </row>
    <row r="10" spans="1:13" x14ac:dyDescent="0.2">
      <c r="A10" s="155">
        <v>45131</v>
      </c>
      <c r="B10" s="147" t="s">
        <v>220</v>
      </c>
      <c r="C10" s="147" t="s">
        <v>221</v>
      </c>
      <c r="D10" s="147" t="s">
        <v>219</v>
      </c>
      <c r="E10" s="147">
        <v>2</v>
      </c>
      <c r="F10" s="147">
        <v>3</v>
      </c>
      <c r="G10" s="147">
        <v>4</v>
      </c>
      <c r="H10" s="147">
        <v>4</v>
      </c>
      <c r="I10" s="147">
        <v>2</v>
      </c>
      <c r="J10" s="147">
        <v>3</v>
      </c>
      <c r="K10" s="147">
        <v>4</v>
      </c>
      <c r="L10" s="150">
        <f t="shared" ref="L10" si="2">SUM(E10:K10)/35</f>
        <v>0.62857142857142856</v>
      </c>
    </row>
    <row r="11" spans="1:13" ht="28.5" x14ac:dyDescent="0.2">
      <c r="D11" s="157" t="s">
        <v>41</v>
      </c>
      <c r="E11" s="150">
        <f>IFERROR(SUM(E9:E10)/(5*COUNTIF(E9:E10,"&gt;0")),"No record")</f>
        <v>0.6</v>
      </c>
      <c r="F11" s="150">
        <f t="shared" ref="F11:K11" si="3">IFERROR(SUM(F9:F10)/(5*COUNTIF(F9:F10,"&gt;0")),"No record")</f>
        <v>0.7</v>
      </c>
      <c r="G11" s="150">
        <f t="shared" si="3"/>
        <v>0.7</v>
      </c>
      <c r="H11" s="150">
        <f t="shared" si="3"/>
        <v>0.8</v>
      </c>
      <c r="I11" s="150">
        <f t="shared" si="3"/>
        <v>0.6</v>
      </c>
      <c r="J11" s="150">
        <f t="shared" si="3"/>
        <v>0.8</v>
      </c>
      <c r="K11" s="150">
        <f t="shared" si="3"/>
        <v>0.9</v>
      </c>
      <c r="L11" s="150">
        <f>IFERROR(SUM(L9:L10)/COUNTIF(L9:L10,"&gt;0"),0)</f>
        <v>0.72857142857142865</v>
      </c>
    </row>
    <row r="12" spans="1:13" x14ac:dyDescent="0.2">
      <c r="D12" s="149"/>
    </row>
    <row r="14" spans="1:13" x14ac:dyDescent="0.2">
      <c r="A14" s="145">
        <v>45139</v>
      </c>
      <c r="B14" s="162"/>
      <c r="C14" s="162"/>
      <c r="D14" s="162"/>
      <c r="E14" s="162"/>
      <c r="F14" s="162"/>
      <c r="G14" s="162"/>
      <c r="H14" s="162"/>
      <c r="I14" s="162"/>
      <c r="J14" s="162"/>
      <c r="K14" s="162"/>
      <c r="L14" s="162"/>
    </row>
    <row r="15" spans="1:13" ht="42.75" x14ac:dyDescent="0.2">
      <c r="A15" s="147" t="s">
        <v>15</v>
      </c>
      <c r="B15" s="148" t="s">
        <v>16</v>
      </c>
      <c r="C15" s="147" t="s">
        <v>17</v>
      </c>
      <c r="D15" s="148" t="s">
        <v>18</v>
      </c>
      <c r="E15" s="148" t="s">
        <v>19</v>
      </c>
      <c r="F15" s="148" t="s">
        <v>20</v>
      </c>
      <c r="G15" s="148" t="s">
        <v>21</v>
      </c>
      <c r="H15" s="148" t="s">
        <v>22</v>
      </c>
      <c r="I15" s="148" t="s">
        <v>23</v>
      </c>
      <c r="J15" s="148" t="s">
        <v>24</v>
      </c>
      <c r="K15" s="148" t="s">
        <v>25</v>
      </c>
      <c r="L15" s="148" t="s">
        <v>26</v>
      </c>
    </row>
    <row r="16" spans="1:13" x14ac:dyDescent="0.2">
      <c r="A16" s="147"/>
      <c r="B16" s="147"/>
      <c r="C16" s="147"/>
      <c r="D16" s="147"/>
      <c r="E16" s="147"/>
      <c r="F16" s="147"/>
      <c r="G16" s="147"/>
      <c r="H16" s="147"/>
      <c r="I16" s="147"/>
      <c r="J16" s="147"/>
      <c r="K16" s="147"/>
      <c r="L16" s="150">
        <f t="shared" ref="L16" si="4">SUM(E16:K16)/35</f>
        <v>0</v>
      </c>
    </row>
    <row r="17" spans="1:12" ht="28.5" x14ac:dyDescent="0.2">
      <c r="D17" s="157" t="s">
        <v>41</v>
      </c>
      <c r="E17" s="150" t="str">
        <f>IFERROR(SUM(E16:E16)/(5*COUNTIF(E16:E16,"&gt;0")),"No record")</f>
        <v>No record</v>
      </c>
      <c r="F17" s="150" t="str">
        <f t="shared" ref="F17:K17" si="5">IFERROR(SUM(F16:F16)/(5*COUNTIF(F16:F16,"&gt;0")),"No record")</f>
        <v>No record</v>
      </c>
      <c r="G17" s="150" t="str">
        <f t="shared" si="5"/>
        <v>No record</v>
      </c>
      <c r="H17" s="150" t="str">
        <f t="shared" si="5"/>
        <v>No record</v>
      </c>
      <c r="I17" s="150" t="str">
        <f t="shared" si="5"/>
        <v>No record</v>
      </c>
      <c r="J17" s="150" t="str">
        <f t="shared" si="5"/>
        <v>No record</v>
      </c>
      <c r="K17" s="150" t="str">
        <f t="shared" si="5"/>
        <v>No record</v>
      </c>
      <c r="L17" s="150">
        <f>IFERROR(SUM(L16:L16)/COUNTIF(L16:L16,"&gt;0"),0)</f>
        <v>0</v>
      </c>
    </row>
    <row r="18" spans="1:12" x14ac:dyDescent="0.2">
      <c r="D18" s="149"/>
    </row>
    <row r="20" spans="1:12" x14ac:dyDescent="0.2">
      <c r="A20" s="145">
        <v>45170</v>
      </c>
      <c r="B20" s="162"/>
      <c r="C20" s="162"/>
      <c r="D20" s="162"/>
      <c r="E20" s="162"/>
      <c r="F20" s="162"/>
      <c r="G20" s="162"/>
      <c r="H20" s="162"/>
      <c r="I20" s="162"/>
      <c r="J20" s="162"/>
      <c r="K20" s="162"/>
      <c r="L20" s="162"/>
    </row>
    <row r="21" spans="1:12" ht="42.75" x14ac:dyDescent="0.2">
      <c r="A21" s="147" t="s">
        <v>15</v>
      </c>
      <c r="B21" s="148" t="s">
        <v>16</v>
      </c>
      <c r="C21" s="147" t="s">
        <v>17</v>
      </c>
      <c r="D21" s="148" t="s">
        <v>18</v>
      </c>
      <c r="E21" s="148" t="s">
        <v>19</v>
      </c>
      <c r="F21" s="148" t="s">
        <v>20</v>
      </c>
      <c r="G21" s="148" t="s">
        <v>21</v>
      </c>
      <c r="H21" s="148" t="s">
        <v>22</v>
      </c>
      <c r="I21" s="148" t="s">
        <v>23</v>
      </c>
      <c r="J21" s="148" t="s">
        <v>24</v>
      </c>
      <c r="K21" s="148" t="s">
        <v>25</v>
      </c>
      <c r="L21" s="148" t="s">
        <v>26</v>
      </c>
    </row>
    <row r="22" spans="1:12" x14ac:dyDescent="0.2">
      <c r="A22" s="147"/>
      <c r="B22" s="147"/>
      <c r="C22" s="147"/>
      <c r="D22" s="147"/>
      <c r="E22" s="147"/>
      <c r="F22" s="147"/>
      <c r="G22" s="147"/>
      <c r="H22" s="147"/>
      <c r="I22" s="147"/>
      <c r="J22" s="147"/>
      <c r="K22" s="147"/>
      <c r="L22" s="150">
        <f t="shared" ref="L22:L29" si="6">SUM(E22:K22)/35</f>
        <v>0</v>
      </c>
    </row>
    <row r="23" spans="1:12" x14ac:dyDescent="0.2">
      <c r="A23" s="147"/>
      <c r="B23" s="147"/>
      <c r="C23" s="147"/>
      <c r="D23" s="147"/>
      <c r="E23" s="147"/>
      <c r="F23" s="147"/>
      <c r="G23" s="147"/>
      <c r="H23" s="147"/>
      <c r="I23" s="147"/>
      <c r="J23" s="147"/>
      <c r="K23" s="147"/>
      <c r="L23" s="150">
        <f t="shared" si="6"/>
        <v>0</v>
      </c>
    </row>
    <row r="24" spans="1:12" x14ac:dyDescent="0.2">
      <c r="A24" s="147"/>
      <c r="B24" s="147"/>
      <c r="C24" s="147"/>
      <c r="D24" s="147"/>
      <c r="E24" s="147"/>
      <c r="F24" s="147"/>
      <c r="G24" s="147"/>
      <c r="H24" s="147"/>
      <c r="I24" s="147"/>
      <c r="J24" s="147"/>
      <c r="K24" s="147"/>
      <c r="L24" s="150">
        <f t="shared" si="6"/>
        <v>0</v>
      </c>
    </row>
    <row r="25" spans="1:12" x14ac:dyDescent="0.2">
      <c r="A25" s="147"/>
      <c r="B25" s="147"/>
      <c r="C25" s="147"/>
      <c r="D25" s="147"/>
      <c r="E25" s="147"/>
      <c r="F25" s="147"/>
      <c r="G25" s="147"/>
      <c r="H25" s="147"/>
      <c r="I25" s="147"/>
      <c r="J25" s="147"/>
      <c r="K25" s="147"/>
      <c r="L25" s="150">
        <f t="shared" si="6"/>
        <v>0</v>
      </c>
    </row>
    <row r="26" spans="1:12" x14ac:dyDescent="0.2">
      <c r="A26" s="147"/>
      <c r="B26" s="147"/>
      <c r="C26" s="147"/>
      <c r="D26" s="147"/>
      <c r="E26" s="147"/>
      <c r="F26" s="147"/>
      <c r="G26" s="147"/>
      <c r="H26" s="147"/>
      <c r="I26" s="147"/>
      <c r="J26" s="147"/>
      <c r="K26" s="147"/>
      <c r="L26" s="150">
        <f t="shared" si="6"/>
        <v>0</v>
      </c>
    </row>
    <row r="27" spans="1:12" x14ac:dyDescent="0.2">
      <c r="A27" s="147"/>
      <c r="B27" s="147"/>
      <c r="C27" s="147"/>
      <c r="D27" s="147"/>
      <c r="E27" s="147"/>
      <c r="F27" s="147"/>
      <c r="G27" s="147"/>
      <c r="H27" s="147"/>
      <c r="I27" s="147"/>
      <c r="J27" s="147"/>
      <c r="K27" s="147"/>
      <c r="L27" s="150">
        <f t="shared" si="6"/>
        <v>0</v>
      </c>
    </row>
    <row r="28" spans="1:12" x14ac:dyDescent="0.2">
      <c r="A28" s="147"/>
      <c r="B28" s="147"/>
      <c r="C28" s="147"/>
      <c r="D28" s="147"/>
      <c r="E28" s="147"/>
      <c r="F28" s="147"/>
      <c r="G28" s="147"/>
      <c r="H28" s="147"/>
      <c r="I28" s="147"/>
      <c r="J28" s="147"/>
      <c r="K28" s="147"/>
      <c r="L28" s="150">
        <f t="shared" si="6"/>
        <v>0</v>
      </c>
    </row>
    <row r="29" spans="1:12" x14ac:dyDescent="0.2">
      <c r="A29" s="147"/>
      <c r="B29" s="147"/>
      <c r="C29" s="147"/>
      <c r="D29" s="147"/>
      <c r="E29" s="147"/>
      <c r="F29" s="147"/>
      <c r="G29" s="147"/>
      <c r="H29" s="147"/>
      <c r="I29" s="147"/>
      <c r="J29" s="147"/>
      <c r="K29" s="147"/>
      <c r="L29" s="150">
        <f t="shared" si="6"/>
        <v>0</v>
      </c>
    </row>
    <row r="30" spans="1:12" x14ac:dyDescent="0.2">
      <c r="A30" s="147"/>
      <c r="B30" s="147"/>
      <c r="C30" s="147"/>
      <c r="D30" s="147"/>
      <c r="E30" s="147"/>
      <c r="F30" s="147"/>
      <c r="G30" s="147"/>
      <c r="H30" s="147"/>
      <c r="I30" s="147"/>
      <c r="J30" s="147"/>
      <c r="K30" s="147"/>
      <c r="L30" s="150">
        <f>SUM(E30:K30)/35</f>
        <v>0</v>
      </c>
    </row>
    <row r="31" spans="1:12" ht="28.5" x14ac:dyDescent="0.2">
      <c r="D31" s="157" t="s">
        <v>41</v>
      </c>
      <c r="E31" s="150" t="str">
        <f>IFERROR(SUM(E22:E30)/(5*COUNTIF(E22:E30,"&gt;0")),"No record")</f>
        <v>No record</v>
      </c>
      <c r="F31" s="150" t="str">
        <f t="shared" ref="F31:K31" si="7">IFERROR(SUM(F22:F30)/(5*COUNTIF(F22:F30,"&gt;0")),"No record")</f>
        <v>No record</v>
      </c>
      <c r="G31" s="150" t="str">
        <f t="shared" si="7"/>
        <v>No record</v>
      </c>
      <c r="H31" s="150" t="str">
        <f t="shared" si="7"/>
        <v>No record</v>
      </c>
      <c r="I31" s="150" t="str">
        <f t="shared" si="7"/>
        <v>No record</v>
      </c>
      <c r="J31" s="150" t="str">
        <f t="shared" si="7"/>
        <v>No record</v>
      </c>
      <c r="K31" s="150" t="str">
        <f t="shared" si="7"/>
        <v>No record</v>
      </c>
      <c r="L31" s="150">
        <f>IFERROR(SUM(L22:L30)/COUNTIF(L22:L30,"&gt;0"),0)</f>
        <v>0</v>
      </c>
    </row>
    <row r="32" spans="1:12" x14ac:dyDescent="0.2">
      <c r="D32" s="149"/>
    </row>
    <row r="34" spans="1:12" x14ac:dyDescent="0.2">
      <c r="A34" s="145">
        <v>45200</v>
      </c>
      <c r="B34" s="162"/>
      <c r="C34" s="162"/>
      <c r="D34" s="162"/>
      <c r="E34" s="162"/>
      <c r="F34" s="162"/>
      <c r="G34" s="162"/>
      <c r="H34" s="162"/>
      <c r="I34" s="162"/>
      <c r="J34" s="162"/>
      <c r="K34" s="162"/>
      <c r="L34" s="162"/>
    </row>
    <row r="35" spans="1:12" ht="42.75" x14ac:dyDescent="0.2">
      <c r="A35" s="147" t="s">
        <v>15</v>
      </c>
      <c r="B35" s="148" t="s">
        <v>16</v>
      </c>
      <c r="C35" s="147" t="s">
        <v>17</v>
      </c>
      <c r="D35" s="148" t="s">
        <v>18</v>
      </c>
      <c r="E35" s="148" t="s">
        <v>19</v>
      </c>
      <c r="F35" s="148" t="s">
        <v>20</v>
      </c>
      <c r="G35" s="148" t="s">
        <v>21</v>
      </c>
      <c r="H35" s="148" t="s">
        <v>22</v>
      </c>
      <c r="I35" s="148" t="s">
        <v>23</v>
      </c>
      <c r="J35" s="148" t="s">
        <v>24</v>
      </c>
      <c r="K35" s="148" t="s">
        <v>25</v>
      </c>
      <c r="L35" s="148" t="s">
        <v>26</v>
      </c>
    </row>
    <row r="36" spans="1:12" x14ac:dyDescent="0.2">
      <c r="A36" s="147"/>
      <c r="B36" s="147"/>
      <c r="C36" s="147"/>
      <c r="D36" s="147"/>
      <c r="E36" s="147"/>
      <c r="F36" s="147"/>
      <c r="G36" s="147"/>
      <c r="H36" s="147"/>
      <c r="I36" s="147"/>
      <c r="J36" s="147"/>
      <c r="K36" s="147"/>
      <c r="L36" s="150">
        <f>SUM(E36:K36)/35</f>
        <v>0</v>
      </c>
    </row>
    <row r="37" spans="1:12" x14ac:dyDescent="0.2">
      <c r="A37" s="147"/>
      <c r="B37" s="147"/>
      <c r="C37" s="147"/>
      <c r="D37" s="147"/>
      <c r="E37" s="147"/>
      <c r="F37" s="147"/>
      <c r="G37" s="147"/>
      <c r="H37" s="147"/>
      <c r="I37" s="147"/>
      <c r="J37" s="147"/>
      <c r="K37" s="147"/>
      <c r="L37" s="150">
        <f t="shared" ref="L37:L45" si="8">SUM(E37:K37)/35</f>
        <v>0</v>
      </c>
    </row>
    <row r="38" spans="1:12" x14ac:dyDescent="0.2">
      <c r="A38" s="147"/>
      <c r="B38" s="147"/>
      <c r="C38" s="147"/>
      <c r="D38" s="147"/>
      <c r="E38" s="147"/>
      <c r="F38" s="147"/>
      <c r="G38" s="147"/>
      <c r="H38" s="147"/>
      <c r="I38" s="147"/>
      <c r="J38" s="147"/>
      <c r="K38" s="147"/>
      <c r="L38" s="150">
        <f t="shared" si="8"/>
        <v>0</v>
      </c>
    </row>
    <row r="39" spans="1:12" x14ac:dyDescent="0.2">
      <c r="A39" s="147"/>
      <c r="B39" s="147"/>
      <c r="C39" s="147"/>
      <c r="D39" s="147"/>
      <c r="E39" s="147"/>
      <c r="F39" s="147"/>
      <c r="G39" s="147"/>
      <c r="H39" s="147"/>
      <c r="I39" s="147"/>
      <c r="J39" s="147"/>
      <c r="K39" s="147"/>
      <c r="L39" s="150">
        <f t="shared" si="8"/>
        <v>0</v>
      </c>
    </row>
    <row r="40" spans="1:12" x14ac:dyDescent="0.2">
      <c r="A40" s="147"/>
      <c r="B40" s="147"/>
      <c r="C40" s="147"/>
      <c r="D40" s="147"/>
      <c r="E40" s="147"/>
      <c r="F40" s="147"/>
      <c r="G40" s="147"/>
      <c r="H40" s="147"/>
      <c r="I40" s="147"/>
      <c r="J40" s="147"/>
      <c r="K40" s="147"/>
      <c r="L40" s="150">
        <f t="shared" si="8"/>
        <v>0</v>
      </c>
    </row>
    <row r="41" spans="1:12" x14ac:dyDescent="0.2">
      <c r="A41" s="147"/>
      <c r="B41" s="147"/>
      <c r="C41" s="147"/>
      <c r="D41" s="147"/>
      <c r="E41" s="147"/>
      <c r="F41" s="147"/>
      <c r="G41" s="147"/>
      <c r="H41" s="147"/>
      <c r="I41" s="147"/>
      <c r="J41" s="147"/>
      <c r="K41" s="147"/>
      <c r="L41" s="150">
        <f t="shared" si="8"/>
        <v>0</v>
      </c>
    </row>
    <row r="42" spans="1:12" x14ac:dyDescent="0.2">
      <c r="A42" s="147"/>
      <c r="B42" s="147"/>
      <c r="C42" s="147"/>
      <c r="D42" s="147"/>
      <c r="E42" s="147"/>
      <c r="F42" s="147"/>
      <c r="G42" s="147"/>
      <c r="H42" s="147"/>
      <c r="I42" s="147"/>
      <c r="J42" s="147"/>
      <c r="K42" s="147"/>
      <c r="L42" s="150">
        <f t="shared" si="8"/>
        <v>0</v>
      </c>
    </row>
    <row r="43" spans="1:12" x14ac:dyDescent="0.2">
      <c r="A43" s="147"/>
      <c r="B43" s="147"/>
      <c r="C43" s="147"/>
      <c r="D43" s="147"/>
      <c r="E43" s="147"/>
      <c r="F43" s="147"/>
      <c r="G43" s="147"/>
      <c r="H43" s="147"/>
      <c r="I43" s="147"/>
      <c r="J43" s="147"/>
      <c r="K43" s="147"/>
      <c r="L43" s="150">
        <f t="shared" si="8"/>
        <v>0</v>
      </c>
    </row>
    <row r="44" spans="1:12" x14ac:dyDescent="0.2">
      <c r="A44" s="147"/>
      <c r="B44" s="147"/>
      <c r="C44" s="147"/>
      <c r="D44" s="147"/>
      <c r="E44" s="147"/>
      <c r="F44" s="147"/>
      <c r="G44" s="147"/>
      <c r="H44" s="147"/>
      <c r="I44" s="147"/>
      <c r="J44" s="147"/>
      <c r="K44" s="147"/>
      <c r="L44" s="150">
        <f t="shared" si="8"/>
        <v>0</v>
      </c>
    </row>
    <row r="45" spans="1:12" x14ac:dyDescent="0.2">
      <c r="A45" s="147"/>
      <c r="B45" s="147"/>
      <c r="C45" s="147"/>
      <c r="D45" s="147"/>
      <c r="E45" s="147"/>
      <c r="F45" s="147"/>
      <c r="G45" s="147"/>
      <c r="H45" s="147"/>
      <c r="I45" s="147"/>
      <c r="J45" s="147"/>
      <c r="K45" s="147"/>
      <c r="L45" s="150">
        <f t="shared" si="8"/>
        <v>0</v>
      </c>
    </row>
    <row r="46" spans="1:12" ht="28.5" x14ac:dyDescent="0.2">
      <c r="D46" s="157" t="s">
        <v>41</v>
      </c>
      <c r="E46" s="150" t="str">
        <f>IFERROR(SUM(E36:E45)/(5*COUNTIF(E36:E45,"&gt;0")),"No record")</f>
        <v>No record</v>
      </c>
      <c r="F46" s="150" t="str">
        <f t="shared" ref="F46:K46" si="9">IFERROR(SUM(F36:F45)/(5*COUNTIF(F36:F45,"&gt;0")),"No record")</f>
        <v>No record</v>
      </c>
      <c r="G46" s="150" t="str">
        <f t="shared" si="9"/>
        <v>No record</v>
      </c>
      <c r="H46" s="150" t="str">
        <f t="shared" si="9"/>
        <v>No record</v>
      </c>
      <c r="I46" s="150" t="str">
        <f t="shared" si="9"/>
        <v>No record</v>
      </c>
      <c r="J46" s="150" t="str">
        <f t="shared" si="9"/>
        <v>No record</v>
      </c>
      <c r="K46" s="150" t="str">
        <f t="shared" si="9"/>
        <v>No record</v>
      </c>
      <c r="L46" s="150">
        <f>IFERROR(SUM(L36:L45)/COUNTIF(L36:L45,"&gt;0"),0)</f>
        <v>0</v>
      </c>
    </row>
    <row r="47" spans="1:12" x14ac:dyDescent="0.2">
      <c r="D47" s="149"/>
    </row>
    <row r="48" spans="1:12" x14ac:dyDescent="0.2">
      <c r="D48" s="149"/>
    </row>
    <row r="49" spans="1:12" x14ac:dyDescent="0.2">
      <c r="A49" s="145">
        <v>45231</v>
      </c>
      <c r="B49" s="162"/>
      <c r="C49" s="162"/>
      <c r="D49" s="162"/>
      <c r="E49" s="162"/>
      <c r="F49" s="162"/>
      <c r="G49" s="162"/>
      <c r="H49" s="162"/>
      <c r="I49" s="162"/>
      <c r="J49" s="162"/>
      <c r="K49" s="162"/>
      <c r="L49" s="162"/>
    </row>
    <row r="50" spans="1:12" ht="42.75" x14ac:dyDescent="0.2">
      <c r="A50" s="147" t="s">
        <v>15</v>
      </c>
      <c r="B50" s="148" t="s">
        <v>16</v>
      </c>
      <c r="C50" s="147" t="s">
        <v>17</v>
      </c>
      <c r="D50" s="148" t="s">
        <v>18</v>
      </c>
      <c r="E50" s="148" t="s">
        <v>19</v>
      </c>
      <c r="F50" s="148" t="s">
        <v>20</v>
      </c>
      <c r="G50" s="148" t="s">
        <v>21</v>
      </c>
      <c r="H50" s="148" t="s">
        <v>22</v>
      </c>
      <c r="I50" s="148" t="s">
        <v>23</v>
      </c>
      <c r="J50" s="148" t="s">
        <v>24</v>
      </c>
      <c r="K50" s="148" t="s">
        <v>25</v>
      </c>
      <c r="L50" s="148" t="s">
        <v>26</v>
      </c>
    </row>
    <row r="51" spans="1:12" x14ac:dyDescent="0.2">
      <c r="A51" s="147"/>
      <c r="B51" s="147"/>
      <c r="C51" s="147"/>
      <c r="D51" s="147"/>
      <c r="E51" s="147"/>
      <c r="F51" s="147"/>
      <c r="G51" s="147"/>
      <c r="H51" s="147"/>
      <c r="I51" s="147"/>
      <c r="J51" s="147"/>
      <c r="K51" s="147"/>
      <c r="L51" s="150">
        <f>SUM(E51:K51)/35</f>
        <v>0</v>
      </c>
    </row>
    <row r="52" spans="1:12" x14ac:dyDescent="0.2">
      <c r="A52" s="147"/>
      <c r="B52" s="147"/>
      <c r="C52" s="147"/>
      <c r="D52" s="147"/>
      <c r="E52" s="147"/>
      <c r="F52" s="147"/>
      <c r="G52" s="147"/>
      <c r="H52" s="147"/>
      <c r="I52" s="147"/>
      <c r="J52" s="147"/>
      <c r="K52" s="147"/>
      <c r="L52" s="150">
        <f t="shared" ref="L52:L59" si="10">SUM(E52:K52)/35</f>
        <v>0</v>
      </c>
    </row>
    <row r="53" spans="1:12" x14ac:dyDescent="0.2">
      <c r="A53" s="147"/>
      <c r="B53" s="147"/>
      <c r="C53" s="147"/>
      <c r="D53" s="147"/>
      <c r="E53" s="147"/>
      <c r="F53" s="147"/>
      <c r="G53" s="147"/>
      <c r="H53" s="147"/>
      <c r="I53" s="147"/>
      <c r="J53" s="147"/>
      <c r="K53" s="147"/>
      <c r="L53" s="150">
        <f t="shared" si="10"/>
        <v>0</v>
      </c>
    </row>
    <row r="54" spans="1:12" x14ac:dyDescent="0.2">
      <c r="A54" s="147"/>
      <c r="B54" s="147"/>
      <c r="C54" s="147"/>
      <c r="D54" s="147"/>
      <c r="E54" s="147"/>
      <c r="F54" s="147"/>
      <c r="G54" s="147"/>
      <c r="H54" s="147"/>
      <c r="I54" s="147"/>
      <c r="J54" s="147"/>
      <c r="K54" s="147"/>
      <c r="L54" s="150">
        <f t="shared" si="10"/>
        <v>0</v>
      </c>
    </row>
    <row r="55" spans="1:12" x14ac:dyDescent="0.2">
      <c r="A55" s="147"/>
      <c r="B55" s="147"/>
      <c r="C55" s="147"/>
      <c r="D55" s="147"/>
      <c r="E55" s="147"/>
      <c r="F55" s="147"/>
      <c r="G55" s="147"/>
      <c r="H55" s="147"/>
      <c r="I55" s="147"/>
      <c r="J55" s="147"/>
      <c r="K55" s="147"/>
      <c r="L55" s="150">
        <f t="shared" si="10"/>
        <v>0</v>
      </c>
    </row>
    <row r="56" spans="1:12" x14ac:dyDescent="0.2">
      <c r="A56" s="147"/>
      <c r="B56" s="147"/>
      <c r="C56" s="147"/>
      <c r="D56" s="147"/>
      <c r="E56" s="147"/>
      <c r="F56" s="147"/>
      <c r="G56" s="147"/>
      <c r="H56" s="147"/>
      <c r="I56" s="147"/>
      <c r="J56" s="147"/>
      <c r="K56" s="147"/>
      <c r="L56" s="150">
        <f t="shared" si="10"/>
        <v>0</v>
      </c>
    </row>
    <row r="57" spans="1:12" x14ac:dyDescent="0.2">
      <c r="A57" s="147"/>
      <c r="B57" s="147"/>
      <c r="C57" s="147"/>
      <c r="D57" s="147"/>
      <c r="E57" s="147"/>
      <c r="F57" s="147"/>
      <c r="G57" s="147"/>
      <c r="H57" s="147"/>
      <c r="I57" s="147"/>
      <c r="J57" s="147"/>
      <c r="K57" s="147"/>
      <c r="L57" s="150">
        <f t="shared" si="10"/>
        <v>0</v>
      </c>
    </row>
    <row r="58" spans="1:12" x14ac:dyDescent="0.2">
      <c r="A58" s="147"/>
      <c r="B58" s="147"/>
      <c r="C58" s="147"/>
      <c r="D58" s="147"/>
      <c r="E58" s="147"/>
      <c r="F58" s="147"/>
      <c r="G58" s="147"/>
      <c r="H58" s="147"/>
      <c r="I58" s="147"/>
      <c r="J58" s="147"/>
      <c r="K58" s="147"/>
      <c r="L58" s="150">
        <f t="shared" si="10"/>
        <v>0</v>
      </c>
    </row>
    <row r="59" spans="1:12" x14ac:dyDescent="0.2">
      <c r="A59" s="147"/>
      <c r="B59" s="147"/>
      <c r="C59" s="147"/>
      <c r="D59" s="147"/>
      <c r="E59" s="147"/>
      <c r="F59" s="147"/>
      <c r="G59" s="147"/>
      <c r="H59" s="147"/>
      <c r="I59" s="147"/>
      <c r="J59" s="147"/>
      <c r="K59" s="147"/>
      <c r="L59" s="150">
        <f t="shared" si="10"/>
        <v>0</v>
      </c>
    </row>
    <row r="60" spans="1:12" ht="28.5" x14ac:dyDescent="0.2">
      <c r="D60" s="157" t="s">
        <v>41</v>
      </c>
      <c r="E60" s="150" t="str">
        <f>IFERROR(SUM(E51:E59)/(5*COUNTIF(E51:E59,"&gt;0")),"No record")</f>
        <v>No record</v>
      </c>
      <c r="F60" s="150" t="str">
        <f t="shared" ref="F60:K60" si="11">IFERROR(SUM(F51:F59)/(5*COUNTIF(F51:F59,"&gt;0")),"No record")</f>
        <v>No record</v>
      </c>
      <c r="G60" s="150" t="str">
        <f t="shared" si="11"/>
        <v>No record</v>
      </c>
      <c r="H60" s="150" t="str">
        <f t="shared" si="11"/>
        <v>No record</v>
      </c>
      <c r="I60" s="150" t="str">
        <f t="shared" si="11"/>
        <v>No record</v>
      </c>
      <c r="J60" s="150" t="str">
        <f t="shared" si="11"/>
        <v>No record</v>
      </c>
      <c r="K60" s="150" t="str">
        <f t="shared" si="11"/>
        <v>No record</v>
      </c>
      <c r="L60" s="150">
        <f>IFERROR(SUM(L51:L59)/COUNTIF(L51:L59,"&gt;0"),0)</f>
        <v>0</v>
      </c>
    </row>
    <row r="61" spans="1:12" x14ac:dyDescent="0.2">
      <c r="D61" s="153"/>
      <c r="E61" s="151"/>
      <c r="F61" s="151"/>
      <c r="G61" s="151"/>
      <c r="H61" s="151"/>
      <c r="I61" s="151"/>
      <c r="J61" s="151"/>
      <c r="K61" s="151"/>
      <c r="L61" s="151"/>
    </row>
    <row r="63" spans="1:12" x14ac:dyDescent="0.2">
      <c r="A63" s="145">
        <v>45261</v>
      </c>
      <c r="B63" s="162"/>
      <c r="C63" s="162"/>
      <c r="D63" s="162"/>
      <c r="E63" s="162"/>
      <c r="F63" s="162"/>
      <c r="G63" s="162"/>
      <c r="H63" s="162"/>
      <c r="I63" s="162"/>
      <c r="J63" s="162"/>
      <c r="K63" s="162"/>
      <c r="L63" s="162"/>
    </row>
    <row r="64" spans="1:12" ht="42.75" x14ac:dyDescent="0.2">
      <c r="A64" s="147" t="s">
        <v>15</v>
      </c>
      <c r="B64" s="148" t="s">
        <v>16</v>
      </c>
      <c r="C64" s="147" t="s">
        <v>17</v>
      </c>
      <c r="D64" s="148" t="s">
        <v>18</v>
      </c>
      <c r="E64" s="148" t="s">
        <v>19</v>
      </c>
      <c r="F64" s="148" t="s">
        <v>20</v>
      </c>
      <c r="G64" s="148" t="s">
        <v>21</v>
      </c>
      <c r="H64" s="148" t="s">
        <v>22</v>
      </c>
      <c r="I64" s="148" t="s">
        <v>23</v>
      </c>
      <c r="J64" s="148" t="s">
        <v>24</v>
      </c>
      <c r="K64" s="148" t="s">
        <v>25</v>
      </c>
      <c r="L64" s="148" t="s">
        <v>26</v>
      </c>
    </row>
    <row r="65" spans="1:12" x14ac:dyDescent="0.2">
      <c r="A65" s="147"/>
      <c r="B65" s="147"/>
      <c r="C65" s="147"/>
      <c r="D65" s="147"/>
      <c r="E65" s="147"/>
      <c r="F65" s="147"/>
      <c r="G65" s="147"/>
      <c r="H65" s="147"/>
      <c r="I65" s="147"/>
      <c r="J65" s="147"/>
      <c r="K65" s="147"/>
      <c r="L65" s="150">
        <f t="shared" ref="L65:L74" si="12">SUM(E65:K65)/35</f>
        <v>0</v>
      </c>
    </row>
    <row r="66" spans="1:12" x14ac:dyDescent="0.2">
      <c r="A66" s="147"/>
      <c r="B66" s="147"/>
      <c r="C66" s="147"/>
      <c r="D66" s="147"/>
      <c r="E66" s="147"/>
      <c r="F66" s="147"/>
      <c r="G66" s="147"/>
      <c r="H66" s="147"/>
      <c r="I66" s="147"/>
      <c r="J66" s="147"/>
      <c r="K66" s="147"/>
      <c r="L66" s="150">
        <f t="shared" si="12"/>
        <v>0</v>
      </c>
    </row>
    <row r="67" spans="1:12" x14ac:dyDescent="0.2">
      <c r="A67" s="147"/>
      <c r="B67" s="147"/>
      <c r="C67" s="147"/>
      <c r="D67" s="147"/>
      <c r="E67" s="147"/>
      <c r="F67" s="147"/>
      <c r="G67" s="147"/>
      <c r="H67" s="147"/>
      <c r="I67" s="147"/>
      <c r="J67" s="147"/>
      <c r="K67" s="147"/>
      <c r="L67" s="150">
        <f t="shared" si="12"/>
        <v>0</v>
      </c>
    </row>
    <row r="68" spans="1:12" x14ac:dyDescent="0.2">
      <c r="A68" s="147"/>
      <c r="B68" s="147"/>
      <c r="C68" s="147"/>
      <c r="D68" s="147"/>
      <c r="E68" s="147"/>
      <c r="F68" s="147"/>
      <c r="G68" s="147"/>
      <c r="H68" s="147"/>
      <c r="I68" s="147"/>
      <c r="J68" s="147"/>
      <c r="K68" s="147"/>
      <c r="L68" s="150">
        <f t="shared" si="12"/>
        <v>0</v>
      </c>
    </row>
    <row r="69" spans="1:12" x14ac:dyDescent="0.2">
      <c r="A69" s="147"/>
      <c r="B69" s="147"/>
      <c r="C69" s="147"/>
      <c r="D69" s="147"/>
      <c r="E69" s="147"/>
      <c r="F69" s="147"/>
      <c r="G69" s="147"/>
      <c r="H69" s="147"/>
      <c r="I69" s="147"/>
      <c r="J69" s="147"/>
      <c r="K69" s="147"/>
      <c r="L69" s="150">
        <f t="shared" si="12"/>
        <v>0</v>
      </c>
    </row>
    <row r="70" spans="1:12" x14ac:dyDescent="0.2">
      <c r="A70" s="147"/>
      <c r="B70" s="147"/>
      <c r="C70" s="147"/>
      <c r="D70" s="147"/>
      <c r="E70" s="147"/>
      <c r="F70" s="147"/>
      <c r="G70" s="147"/>
      <c r="H70" s="147"/>
      <c r="I70" s="147"/>
      <c r="J70" s="147"/>
      <c r="K70" s="147"/>
      <c r="L70" s="150">
        <f t="shared" si="12"/>
        <v>0</v>
      </c>
    </row>
    <row r="71" spans="1:12" x14ac:dyDescent="0.2">
      <c r="A71" s="147"/>
      <c r="B71" s="147"/>
      <c r="C71" s="147"/>
      <c r="D71" s="147"/>
      <c r="E71" s="147"/>
      <c r="F71" s="147"/>
      <c r="G71" s="147"/>
      <c r="H71" s="147"/>
      <c r="I71" s="147"/>
      <c r="J71" s="147"/>
      <c r="K71" s="147"/>
      <c r="L71" s="150">
        <f t="shared" si="12"/>
        <v>0</v>
      </c>
    </row>
    <row r="72" spans="1:12" x14ac:dyDescent="0.2">
      <c r="A72" s="147"/>
      <c r="B72" s="147"/>
      <c r="C72" s="147"/>
      <c r="D72" s="147"/>
      <c r="E72" s="147"/>
      <c r="F72" s="147"/>
      <c r="G72" s="147"/>
      <c r="H72" s="147"/>
      <c r="I72" s="147"/>
      <c r="J72" s="147"/>
      <c r="K72" s="147"/>
      <c r="L72" s="150">
        <f t="shared" si="12"/>
        <v>0</v>
      </c>
    </row>
    <row r="73" spans="1:12" x14ac:dyDescent="0.2">
      <c r="A73" s="147"/>
      <c r="B73" s="147"/>
      <c r="C73" s="147"/>
      <c r="D73" s="147"/>
      <c r="E73" s="147"/>
      <c r="F73" s="147"/>
      <c r="G73" s="147"/>
      <c r="H73" s="147"/>
      <c r="I73" s="147"/>
      <c r="J73" s="147"/>
      <c r="K73" s="147"/>
      <c r="L73" s="150">
        <f t="shared" si="12"/>
        <v>0</v>
      </c>
    </row>
    <row r="74" spans="1:12" x14ac:dyDescent="0.2">
      <c r="A74" s="147"/>
      <c r="B74" s="147"/>
      <c r="C74" s="147"/>
      <c r="D74" s="147"/>
      <c r="E74" s="147"/>
      <c r="F74" s="147"/>
      <c r="G74" s="147"/>
      <c r="H74" s="147"/>
      <c r="I74" s="147"/>
      <c r="J74" s="147"/>
      <c r="K74" s="147"/>
      <c r="L74" s="150">
        <f t="shared" si="12"/>
        <v>0</v>
      </c>
    </row>
    <row r="75" spans="1:12" ht="28.5" x14ac:dyDescent="0.2">
      <c r="D75" s="157" t="s">
        <v>41</v>
      </c>
      <c r="E75" s="150" t="str">
        <f>IFERROR(SUM(E65:E74)/(5*COUNTIF(E65:E74,"&gt;0")),"No record")</f>
        <v>No record</v>
      </c>
      <c r="F75" s="150" t="str">
        <f t="shared" ref="F75:K75" si="13">IFERROR(SUM(F65:F74)/(5*COUNTIF(F65:F74,"&gt;0")),"No record")</f>
        <v>No record</v>
      </c>
      <c r="G75" s="150" t="str">
        <f t="shared" si="13"/>
        <v>No record</v>
      </c>
      <c r="H75" s="150" t="str">
        <f t="shared" si="13"/>
        <v>No record</v>
      </c>
      <c r="I75" s="150" t="str">
        <f t="shared" si="13"/>
        <v>No record</v>
      </c>
      <c r="J75" s="150" t="str">
        <f t="shared" si="13"/>
        <v>No record</v>
      </c>
      <c r="K75" s="150" t="str">
        <f t="shared" si="13"/>
        <v>No record</v>
      </c>
      <c r="L75" s="150">
        <f>IFERROR(SUM(L65:L74)/COUNTIF(L65:L74,"&gt;0"),0)</f>
        <v>0</v>
      </c>
    </row>
    <row r="76" spans="1:12" x14ac:dyDescent="0.2">
      <c r="D76" s="149"/>
    </row>
    <row r="78" spans="1:12" x14ac:dyDescent="0.2">
      <c r="A78" s="145">
        <v>45292</v>
      </c>
      <c r="B78" s="162"/>
      <c r="C78" s="162"/>
      <c r="D78" s="162"/>
      <c r="E78" s="162"/>
      <c r="F78" s="162"/>
      <c r="G78" s="162"/>
      <c r="H78" s="162"/>
      <c r="I78" s="162"/>
      <c r="J78" s="162"/>
      <c r="K78" s="162"/>
      <c r="L78" s="162"/>
    </row>
    <row r="79" spans="1:12" ht="42.75" x14ac:dyDescent="0.2">
      <c r="A79" s="147" t="s">
        <v>15</v>
      </c>
      <c r="B79" s="148" t="s">
        <v>16</v>
      </c>
      <c r="C79" s="147" t="s">
        <v>17</v>
      </c>
      <c r="D79" s="148" t="s">
        <v>18</v>
      </c>
      <c r="E79" s="148" t="s">
        <v>19</v>
      </c>
      <c r="F79" s="148" t="s">
        <v>20</v>
      </c>
      <c r="G79" s="148" t="s">
        <v>21</v>
      </c>
      <c r="H79" s="148" t="s">
        <v>22</v>
      </c>
      <c r="I79" s="148" t="s">
        <v>23</v>
      </c>
      <c r="J79" s="148" t="s">
        <v>24</v>
      </c>
      <c r="K79" s="148" t="s">
        <v>25</v>
      </c>
      <c r="L79" s="148" t="s">
        <v>26</v>
      </c>
    </row>
    <row r="80" spans="1:12" x14ac:dyDescent="0.2">
      <c r="A80" s="147"/>
      <c r="B80" s="147"/>
      <c r="C80" s="147"/>
      <c r="D80" s="147"/>
      <c r="E80" s="147"/>
      <c r="F80" s="147"/>
      <c r="G80" s="147"/>
      <c r="H80" s="147"/>
      <c r="I80" s="147"/>
      <c r="J80" s="147"/>
      <c r="K80" s="147"/>
      <c r="L80" s="150">
        <f t="shared" ref="L80:L90" si="14">SUM(E80:K80)/35</f>
        <v>0</v>
      </c>
    </row>
    <row r="81" spans="1:12" x14ac:dyDescent="0.2">
      <c r="A81" s="147"/>
      <c r="B81" s="147"/>
      <c r="C81" s="147"/>
      <c r="D81" s="147"/>
      <c r="E81" s="147"/>
      <c r="F81" s="147"/>
      <c r="G81" s="147"/>
      <c r="H81" s="147"/>
      <c r="I81" s="147"/>
      <c r="J81" s="147"/>
      <c r="K81" s="147"/>
      <c r="L81" s="150">
        <f t="shared" si="14"/>
        <v>0</v>
      </c>
    </row>
    <row r="82" spans="1:12" x14ac:dyDescent="0.2">
      <c r="A82" s="147"/>
      <c r="B82" s="147"/>
      <c r="C82" s="147"/>
      <c r="D82" s="147"/>
      <c r="E82" s="147"/>
      <c r="F82" s="147"/>
      <c r="G82" s="147"/>
      <c r="H82" s="147"/>
      <c r="I82" s="147"/>
      <c r="J82" s="147"/>
      <c r="K82" s="147"/>
      <c r="L82" s="150">
        <f t="shared" si="14"/>
        <v>0</v>
      </c>
    </row>
    <row r="83" spans="1:12" x14ac:dyDescent="0.2">
      <c r="A83" s="147"/>
      <c r="B83" s="147"/>
      <c r="C83" s="147"/>
      <c r="D83" s="147"/>
      <c r="E83" s="147"/>
      <c r="F83" s="147"/>
      <c r="G83" s="147"/>
      <c r="H83" s="147"/>
      <c r="I83" s="147"/>
      <c r="J83" s="147"/>
      <c r="K83" s="147"/>
      <c r="L83" s="150">
        <f t="shared" si="14"/>
        <v>0</v>
      </c>
    </row>
    <row r="84" spans="1:12" x14ac:dyDescent="0.2">
      <c r="A84" s="147"/>
      <c r="B84" s="147"/>
      <c r="C84" s="147"/>
      <c r="D84" s="147"/>
      <c r="E84" s="147"/>
      <c r="F84" s="147"/>
      <c r="G84" s="147"/>
      <c r="H84" s="147"/>
      <c r="I84" s="147"/>
      <c r="J84" s="147"/>
      <c r="K84" s="147"/>
      <c r="L84" s="150">
        <f t="shared" si="14"/>
        <v>0</v>
      </c>
    </row>
    <row r="85" spans="1:12" x14ac:dyDescent="0.2">
      <c r="A85" s="147"/>
      <c r="B85" s="147"/>
      <c r="C85" s="147"/>
      <c r="D85" s="147"/>
      <c r="E85" s="147"/>
      <c r="F85" s="147"/>
      <c r="G85" s="147"/>
      <c r="H85" s="147"/>
      <c r="I85" s="147"/>
      <c r="J85" s="147"/>
      <c r="K85" s="147"/>
      <c r="L85" s="150">
        <f t="shared" si="14"/>
        <v>0</v>
      </c>
    </row>
    <row r="86" spans="1:12" x14ac:dyDescent="0.2">
      <c r="A86" s="147"/>
      <c r="B86" s="147"/>
      <c r="C86" s="147"/>
      <c r="D86" s="147"/>
      <c r="E86" s="147"/>
      <c r="F86" s="147"/>
      <c r="G86" s="147"/>
      <c r="H86" s="147"/>
      <c r="I86" s="147"/>
      <c r="J86" s="147"/>
      <c r="K86" s="147"/>
      <c r="L86" s="150">
        <f t="shared" si="14"/>
        <v>0</v>
      </c>
    </row>
    <row r="87" spans="1:12" x14ac:dyDescent="0.2">
      <c r="A87" s="147"/>
      <c r="B87" s="147"/>
      <c r="C87" s="147"/>
      <c r="D87" s="147"/>
      <c r="E87" s="147"/>
      <c r="F87" s="147"/>
      <c r="G87" s="147"/>
      <c r="H87" s="147"/>
      <c r="I87" s="147"/>
      <c r="J87" s="147"/>
      <c r="K87" s="147"/>
      <c r="L87" s="150">
        <f t="shared" si="14"/>
        <v>0</v>
      </c>
    </row>
    <row r="88" spans="1:12" x14ac:dyDescent="0.2">
      <c r="A88" s="147"/>
      <c r="B88" s="147"/>
      <c r="C88" s="147"/>
      <c r="D88" s="147"/>
      <c r="E88" s="147"/>
      <c r="F88" s="147"/>
      <c r="G88" s="147"/>
      <c r="H88" s="147"/>
      <c r="I88" s="147"/>
      <c r="J88" s="147"/>
      <c r="K88" s="147"/>
      <c r="L88" s="150">
        <f t="shared" si="14"/>
        <v>0</v>
      </c>
    </row>
    <row r="89" spans="1:12" x14ac:dyDescent="0.2">
      <c r="A89" s="147"/>
      <c r="B89" s="147"/>
      <c r="C89" s="147"/>
      <c r="D89" s="147"/>
      <c r="E89" s="147"/>
      <c r="F89" s="147"/>
      <c r="G89" s="147"/>
      <c r="H89" s="147"/>
      <c r="I89" s="147"/>
      <c r="J89" s="147"/>
      <c r="K89" s="147"/>
      <c r="L89" s="150">
        <f t="shared" si="14"/>
        <v>0</v>
      </c>
    </row>
    <row r="90" spans="1:12" x14ac:dyDescent="0.2">
      <c r="A90" s="147"/>
      <c r="B90" s="147"/>
      <c r="C90" s="147"/>
      <c r="D90" s="147"/>
      <c r="E90" s="147"/>
      <c r="F90" s="147"/>
      <c r="G90" s="147"/>
      <c r="H90" s="147"/>
      <c r="I90" s="147"/>
      <c r="J90" s="147"/>
      <c r="K90" s="147"/>
      <c r="L90" s="150">
        <f t="shared" si="14"/>
        <v>0</v>
      </c>
    </row>
    <row r="91" spans="1:12" ht="28.5" x14ac:dyDescent="0.2">
      <c r="D91" s="158" t="s">
        <v>41</v>
      </c>
      <c r="E91" s="150" t="str">
        <f>IFERROR(SUM(E80:E90)/(5*COUNTIF(E80:E90,"&gt;0")),"No record")</f>
        <v>No record</v>
      </c>
      <c r="F91" s="150" t="str">
        <f t="shared" ref="F91:K91" si="15">IFERROR(SUM(F80:F90)/(5*COUNTIF(F80:F90,"&gt;0")),"No record")</f>
        <v>No record</v>
      </c>
      <c r="G91" s="150" t="str">
        <f t="shared" si="15"/>
        <v>No record</v>
      </c>
      <c r="H91" s="150" t="str">
        <f t="shared" si="15"/>
        <v>No record</v>
      </c>
      <c r="I91" s="150" t="str">
        <f t="shared" si="15"/>
        <v>No record</v>
      </c>
      <c r="J91" s="150" t="str">
        <f t="shared" si="15"/>
        <v>No record</v>
      </c>
      <c r="K91" s="150" t="str">
        <f t="shared" si="15"/>
        <v>No record</v>
      </c>
      <c r="L91" s="150">
        <f>IFERROR(SUM(L80:L90)/COUNTIF(L80:L90,"&gt;0"),0)</f>
        <v>0</v>
      </c>
    </row>
    <row r="92" spans="1:12" x14ac:dyDescent="0.2">
      <c r="D92" s="149"/>
    </row>
    <row r="94" spans="1:12" x14ac:dyDescent="0.2">
      <c r="A94" s="145">
        <v>45323</v>
      </c>
      <c r="B94" s="162"/>
      <c r="C94" s="162"/>
      <c r="D94" s="162"/>
      <c r="E94" s="162"/>
      <c r="F94" s="162"/>
      <c r="G94" s="162"/>
      <c r="H94" s="162"/>
      <c r="I94" s="162"/>
      <c r="J94" s="162"/>
      <c r="K94" s="162"/>
      <c r="L94" s="162"/>
    </row>
    <row r="95" spans="1:12" ht="42.75" x14ac:dyDescent="0.2">
      <c r="A95" s="147" t="s">
        <v>15</v>
      </c>
      <c r="B95" s="148" t="s">
        <v>16</v>
      </c>
      <c r="C95" s="147" t="s">
        <v>17</v>
      </c>
      <c r="D95" s="148" t="s">
        <v>18</v>
      </c>
      <c r="E95" s="148" t="s">
        <v>19</v>
      </c>
      <c r="F95" s="148" t="s">
        <v>20</v>
      </c>
      <c r="G95" s="148" t="s">
        <v>21</v>
      </c>
      <c r="H95" s="148" t="s">
        <v>22</v>
      </c>
      <c r="I95" s="148" t="s">
        <v>23</v>
      </c>
      <c r="J95" s="148" t="s">
        <v>24</v>
      </c>
      <c r="K95" s="148" t="s">
        <v>25</v>
      </c>
      <c r="L95" s="148" t="s">
        <v>26</v>
      </c>
    </row>
    <row r="96" spans="1:12" x14ac:dyDescent="0.2">
      <c r="A96" s="147"/>
      <c r="B96" s="147"/>
      <c r="C96" s="147"/>
      <c r="D96" s="147"/>
      <c r="E96" s="147"/>
      <c r="F96" s="147"/>
      <c r="G96" s="147"/>
      <c r="H96" s="147"/>
      <c r="I96" s="147"/>
      <c r="J96" s="147"/>
      <c r="K96" s="147"/>
      <c r="L96" s="150">
        <f t="shared" ref="L96:L105" si="16">SUM(E96:K96)/35</f>
        <v>0</v>
      </c>
    </row>
    <row r="97" spans="1:12" x14ac:dyDescent="0.2">
      <c r="A97" s="147"/>
      <c r="B97" s="147"/>
      <c r="C97" s="147"/>
      <c r="D97" s="147"/>
      <c r="E97" s="147"/>
      <c r="F97" s="147"/>
      <c r="G97" s="147"/>
      <c r="H97" s="147"/>
      <c r="I97" s="147"/>
      <c r="J97" s="147"/>
      <c r="K97" s="147"/>
      <c r="L97" s="150">
        <f t="shared" si="16"/>
        <v>0</v>
      </c>
    </row>
    <row r="98" spans="1:12" x14ac:dyDescent="0.2">
      <c r="A98" s="147"/>
      <c r="B98" s="147"/>
      <c r="C98" s="147"/>
      <c r="D98" s="147"/>
      <c r="E98" s="147"/>
      <c r="F98" s="147"/>
      <c r="G98" s="147"/>
      <c r="H98" s="147"/>
      <c r="I98" s="147"/>
      <c r="J98" s="147"/>
      <c r="K98" s="147"/>
      <c r="L98" s="150">
        <f t="shared" si="16"/>
        <v>0</v>
      </c>
    </row>
    <row r="99" spans="1:12" x14ac:dyDescent="0.2">
      <c r="A99" s="147"/>
      <c r="B99" s="147"/>
      <c r="C99" s="147"/>
      <c r="D99" s="147"/>
      <c r="E99" s="147"/>
      <c r="F99" s="147"/>
      <c r="G99" s="147"/>
      <c r="H99" s="147"/>
      <c r="I99" s="147"/>
      <c r="J99" s="147"/>
      <c r="K99" s="147"/>
      <c r="L99" s="150">
        <f t="shared" si="16"/>
        <v>0</v>
      </c>
    </row>
    <row r="100" spans="1:12" x14ac:dyDescent="0.2">
      <c r="A100" s="147"/>
      <c r="B100" s="147"/>
      <c r="C100" s="147"/>
      <c r="D100" s="147"/>
      <c r="E100" s="147"/>
      <c r="F100" s="147"/>
      <c r="G100" s="147"/>
      <c r="H100" s="147"/>
      <c r="I100" s="147"/>
      <c r="J100" s="147"/>
      <c r="K100" s="147"/>
      <c r="L100" s="150">
        <f t="shared" si="16"/>
        <v>0</v>
      </c>
    </row>
    <row r="101" spans="1:12" x14ac:dyDescent="0.2">
      <c r="A101" s="147"/>
      <c r="B101" s="147"/>
      <c r="C101" s="147"/>
      <c r="D101" s="147"/>
      <c r="E101" s="147"/>
      <c r="F101" s="147"/>
      <c r="G101" s="147"/>
      <c r="H101" s="147"/>
      <c r="I101" s="147"/>
      <c r="J101" s="147"/>
      <c r="K101" s="147"/>
      <c r="L101" s="150">
        <f t="shared" si="16"/>
        <v>0</v>
      </c>
    </row>
    <row r="102" spans="1:12" x14ac:dyDescent="0.2">
      <c r="A102" s="147"/>
      <c r="B102" s="147"/>
      <c r="C102" s="147"/>
      <c r="D102" s="147"/>
      <c r="E102" s="147"/>
      <c r="F102" s="147"/>
      <c r="G102" s="147"/>
      <c r="H102" s="147"/>
      <c r="I102" s="147"/>
      <c r="J102" s="147"/>
      <c r="K102" s="147"/>
      <c r="L102" s="150">
        <f t="shared" si="16"/>
        <v>0</v>
      </c>
    </row>
    <row r="103" spans="1:12" x14ac:dyDescent="0.2">
      <c r="A103" s="147"/>
      <c r="B103" s="147"/>
      <c r="C103" s="147"/>
      <c r="D103" s="147"/>
      <c r="E103" s="147"/>
      <c r="F103" s="147"/>
      <c r="G103" s="147"/>
      <c r="H103" s="147"/>
      <c r="I103" s="147"/>
      <c r="J103" s="147"/>
      <c r="K103" s="147"/>
      <c r="L103" s="150">
        <f t="shared" si="16"/>
        <v>0</v>
      </c>
    </row>
    <row r="104" spans="1:12" x14ac:dyDescent="0.2">
      <c r="A104" s="147"/>
      <c r="B104" s="147"/>
      <c r="C104" s="147"/>
      <c r="D104" s="147"/>
      <c r="E104" s="147"/>
      <c r="F104" s="147"/>
      <c r="G104" s="147"/>
      <c r="H104" s="147"/>
      <c r="I104" s="147"/>
      <c r="J104" s="147"/>
      <c r="K104" s="147"/>
      <c r="L104" s="150">
        <f t="shared" si="16"/>
        <v>0</v>
      </c>
    </row>
    <row r="105" spans="1:12" x14ac:dyDescent="0.2">
      <c r="A105" s="147"/>
      <c r="B105" s="147"/>
      <c r="C105" s="147"/>
      <c r="D105" s="147"/>
      <c r="E105" s="147"/>
      <c r="F105" s="147"/>
      <c r="G105" s="147"/>
      <c r="H105" s="147"/>
      <c r="I105" s="147"/>
      <c r="J105" s="147"/>
      <c r="K105" s="147"/>
      <c r="L105" s="150">
        <f t="shared" si="16"/>
        <v>0</v>
      </c>
    </row>
    <row r="106" spans="1:12" ht="28.5" x14ac:dyDescent="0.2">
      <c r="D106" s="158" t="s">
        <v>41</v>
      </c>
      <c r="E106" s="150" t="str">
        <f>IFERROR(SUM(E96:E105)/(5*COUNTIF(E96:E105,"&gt;0")),"No record")</f>
        <v>No record</v>
      </c>
      <c r="F106" s="150" t="str">
        <f t="shared" ref="F106:K106" si="17">IFERROR(SUM(F96:F105)/(5*COUNTIF(F96:F105,"&gt;0")),"No record")</f>
        <v>No record</v>
      </c>
      <c r="G106" s="150" t="str">
        <f t="shared" si="17"/>
        <v>No record</v>
      </c>
      <c r="H106" s="150" t="str">
        <f t="shared" si="17"/>
        <v>No record</v>
      </c>
      <c r="I106" s="150" t="str">
        <f t="shared" si="17"/>
        <v>No record</v>
      </c>
      <c r="J106" s="150" t="str">
        <f t="shared" si="17"/>
        <v>No record</v>
      </c>
      <c r="K106" s="150" t="str">
        <f t="shared" si="17"/>
        <v>No record</v>
      </c>
      <c r="L106" s="150">
        <f>IFERROR(SUM(L96:L105)/COUNTIF(L96:L105,"&gt;0"),0)</f>
        <v>0</v>
      </c>
    </row>
    <row r="110" spans="1:12" x14ac:dyDescent="0.2">
      <c r="A110" s="145">
        <v>45352</v>
      </c>
      <c r="B110" s="162"/>
      <c r="C110" s="162"/>
      <c r="D110" s="162"/>
      <c r="E110" s="162"/>
      <c r="F110" s="162"/>
      <c r="G110" s="162"/>
      <c r="H110" s="162"/>
      <c r="I110" s="162"/>
      <c r="J110" s="162"/>
      <c r="K110" s="162"/>
      <c r="L110" s="162"/>
    </row>
    <row r="111" spans="1:12" ht="42.75" x14ac:dyDescent="0.2">
      <c r="A111" s="147" t="s">
        <v>15</v>
      </c>
      <c r="B111" s="148" t="s">
        <v>16</v>
      </c>
      <c r="C111" s="147" t="s">
        <v>17</v>
      </c>
      <c r="D111" s="148" t="s">
        <v>18</v>
      </c>
      <c r="E111" s="148" t="s">
        <v>19</v>
      </c>
      <c r="F111" s="148" t="s">
        <v>20</v>
      </c>
      <c r="G111" s="148" t="s">
        <v>21</v>
      </c>
      <c r="H111" s="148" t="s">
        <v>22</v>
      </c>
      <c r="I111" s="148" t="s">
        <v>23</v>
      </c>
      <c r="J111" s="148" t="s">
        <v>24</v>
      </c>
      <c r="K111" s="148" t="s">
        <v>25</v>
      </c>
      <c r="L111" s="148" t="s">
        <v>26</v>
      </c>
    </row>
    <row r="112" spans="1:12" x14ac:dyDescent="0.2">
      <c r="A112" s="147"/>
      <c r="B112" s="147"/>
      <c r="C112" s="147"/>
      <c r="D112" s="147"/>
      <c r="E112" s="147"/>
      <c r="F112" s="147"/>
      <c r="G112" s="147"/>
      <c r="H112" s="147"/>
      <c r="I112" s="147"/>
      <c r="J112" s="147"/>
      <c r="K112" s="147"/>
      <c r="L112" s="150">
        <f t="shared" ref="L112:L121" si="18">SUM(E112:K112)/35</f>
        <v>0</v>
      </c>
    </row>
    <row r="113" spans="1:12" x14ac:dyDescent="0.2">
      <c r="A113" s="147"/>
      <c r="B113" s="147"/>
      <c r="C113" s="147"/>
      <c r="D113" s="147"/>
      <c r="E113" s="147"/>
      <c r="F113" s="147"/>
      <c r="G113" s="147"/>
      <c r="H113" s="147"/>
      <c r="I113" s="147"/>
      <c r="J113" s="147"/>
      <c r="K113" s="147"/>
      <c r="L113" s="150">
        <f t="shared" si="18"/>
        <v>0</v>
      </c>
    </row>
    <row r="114" spans="1:12" x14ac:dyDescent="0.2">
      <c r="A114" s="147"/>
      <c r="B114" s="147"/>
      <c r="C114" s="147"/>
      <c r="D114" s="147"/>
      <c r="E114" s="147"/>
      <c r="F114" s="147"/>
      <c r="G114" s="147"/>
      <c r="H114" s="147"/>
      <c r="I114" s="147"/>
      <c r="J114" s="147"/>
      <c r="K114" s="147"/>
      <c r="L114" s="150">
        <f t="shared" si="18"/>
        <v>0</v>
      </c>
    </row>
    <row r="115" spans="1:12" x14ac:dyDescent="0.2">
      <c r="A115" s="147"/>
      <c r="B115" s="147"/>
      <c r="C115" s="147"/>
      <c r="D115" s="147"/>
      <c r="E115" s="147"/>
      <c r="F115" s="147"/>
      <c r="G115" s="147"/>
      <c r="H115" s="147"/>
      <c r="I115" s="147"/>
      <c r="J115" s="147"/>
      <c r="K115" s="147"/>
      <c r="L115" s="150">
        <f t="shared" si="18"/>
        <v>0</v>
      </c>
    </row>
    <row r="116" spans="1:12" x14ac:dyDescent="0.2">
      <c r="A116" s="147"/>
      <c r="B116" s="147"/>
      <c r="C116" s="147"/>
      <c r="D116" s="147"/>
      <c r="E116" s="147"/>
      <c r="F116" s="147"/>
      <c r="G116" s="147"/>
      <c r="H116" s="147"/>
      <c r="I116" s="147"/>
      <c r="J116" s="147"/>
      <c r="K116" s="147"/>
      <c r="L116" s="150">
        <f t="shared" si="18"/>
        <v>0</v>
      </c>
    </row>
    <row r="117" spans="1:12" x14ac:dyDescent="0.2">
      <c r="A117" s="147"/>
      <c r="B117" s="147"/>
      <c r="C117" s="147"/>
      <c r="D117" s="147"/>
      <c r="E117" s="147"/>
      <c r="F117" s="147"/>
      <c r="G117" s="147"/>
      <c r="H117" s="147"/>
      <c r="I117" s="147"/>
      <c r="J117" s="147"/>
      <c r="K117" s="147"/>
      <c r="L117" s="150">
        <f t="shared" si="18"/>
        <v>0</v>
      </c>
    </row>
    <row r="118" spans="1:12" x14ac:dyDescent="0.2">
      <c r="A118" s="147"/>
      <c r="B118" s="147"/>
      <c r="C118" s="147"/>
      <c r="D118" s="147"/>
      <c r="E118" s="147"/>
      <c r="F118" s="147"/>
      <c r="G118" s="147"/>
      <c r="H118" s="147"/>
      <c r="I118" s="147"/>
      <c r="J118" s="147"/>
      <c r="K118" s="147"/>
      <c r="L118" s="150">
        <f t="shared" si="18"/>
        <v>0</v>
      </c>
    </row>
    <row r="119" spans="1:12" x14ac:dyDescent="0.2">
      <c r="A119" s="147"/>
      <c r="B119" s="147"/>
      <c r="C119" s="147"/>
      <c r="D119" s="147"/>
      <c r="E119" s="147"/>
      <c r="F119" s="147"/>
      <c r="G119" s="147"/>
      <c r="H119" s="147"/>
      <c r="I119" s="147"/>
      <c r="J119" s="147"/>
      <c r="K119" s="147"/>
      <c r="L119" s="150">
        <f t="shared" si="18"/>
        <v>0</v>
      </c>
    </row>
    <row r="120" spans="1:12" x14ac:dyDescent="0.2">
      <c r="A120" s="147"/>
      <c r="B120" s="147"/>
      <c r="C120" s="147"/>
      <c r="D120" s="147"/>
      <c r="E120" s="147"/>
      <c r="F120" s="147"/>
      <c r="G120" s="147"/>
      <c r="H120" s="147"/>
      <c r="I120" s="147"/>
      <c r="J120" s="147"/>
      <c r="K120" s="147"/>
      <c r="L120" s="150">
        <f t="shared" si="18"/>
        <v>0</v>
      </c>
    </row>
    <row r="121" spans="1:12" x14ac:dyDescent="0.2">
      <c r="A121" s="147"/>
      <c r="B121" s="147"/>
      <c r="C121" s="147"/>
      <c r="D121" s="147"/>
      <c r="E121" s="147"/>
      <c r="F121" s="147"/>
      <c r="G121" s="147"/>
      <c r="H121" s="147"/>
      <c r="I121" s="147"/>
      <c r="J121" s="147"/>
      <c r="K121" s="147"/>
      <c r="L121" s="150">
        <f t="shared" si="18"/>
        <v>0</v>
      </c>
    </row>
    <row r="122" spans="1:12" ht="28.5" x14ac:dyDescent="0.2">
      <c r="D122" s="158" t="s">
        <v>41</v>
      </c>
      <c r="E122" s="150" t="str">
        <f>IFERROR(SUM(E112:E121)/(5*COUNTIF(E112:E121,"&gt;0")),"No record")</f>
        <v>No record</v>
      </c>
      <c r="F122" s="150" t="str">
        <f t="shared" ref="F122:K122" si="19">IFERROR(SUM(F112:F121)/(5*COUNTIF(F112:F121,"&gt;0")),"No record")</f>
        <v>No record</v>
      </c>
      <c r="G122" s="150" t="str">
        <f t="shared" si="19"/>
        <v>No record</v>
      </c>
      <c r="H122" s="150" t="str">
        <f t="shared" si="19"/>
        <v>No record</v>
      </c>
      <c r="I122" s="150" t="str">
        <f t="shared" si="19"/>
        <v>No record</v>
      </c>
      <c r="J122" s="150" t="str">
        <f t="shared" si="19"/>
        <v>No record</v>
      </c>
      <c r="K122" s="150" t="str">
        <f t="shared" si="19"/>
        <v>No record</v>
      </c>
      <c r="L122" s="150">
        <f>IFERROR(SUM(L112:L121)/COUNTIF(L112:L121,"&gt;0"),0)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2DEB01-629C-4DC2-89EB-7F40D0165AC9}">
  <dimension ref="A1:M135"/>
  <sheetViews>
    <sheetView topLeftCell="A113" zoomScale="90" zoomScaleNormal="90" workbookViewId="0">
      <selection activeCell="C6" sqref="C6"/>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30.332031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v>45079</v>
      </c>
      <c r="B3" s="147"/>
      <c r="C3" s="147"/>
      <c r="D3" s="147"/>
      <c r="E3" s="147"/>
      <c r="F3" s="147"/>
      <c r="G3" s="147"/>
      <c r="H3" s="147"/>
      <c r="I3" s="147"/>
      <c r="J3" s="147"/>
      <c r="K3" s="147"/>
      <c r="L3" s="150">
        <f>SUM(E3:K3)/35</f>
        <v>0</v>
      </c>
    </row>
    <row r="4" spans="1:13" ht="28.5" x14ac:dyDescent="0.2">
      <c r="A4" s="151"/>
      <c r="B4" s="151"/>
      <c r="C4" s="151"/>
      <c r="D4" s="158" t="s">
        <v>38</v>
      </c>
      <c r="E4" s="150" t="str">
        <f>IFERROR(SUM(E3:E3)/(5*COUNTIF(E3:E3,"&gt;0")),"No record")</f>
        <v>No record</v>
      </c>
      <c r="F4" s="150" t="str">
        <f t="shared" ref="F4:K4" si="0">IFERROR(SUM(F3:F3)/(5*COUNTIF(F3:F3,"&gt;0")),"No record")</f>
        <v>No record</v>
      </c>
      <c r="G4" s="150" t="str">
        <f t="shared" si="0"/>
        <v>No record</v>
      </c>
      <c r="H4" s="150" t="str">
        <f t="shared" si="0"/>
        <v>No record</v>
      </c>
      <c r="I4" s="150" t="str">
        <f t="shared" si="0"/>
        <v>No record</v>
      </c>
      <c r="J4" s="150" t="str">
        <f t="shared" si="0"/>
        <v>No record</v>
      </c>
      <c r="K4" s="150" t="str">
        <f t="shared" si="0"/>
        <v>No record</v>
      </c>
      <c r="L4" s="174">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45108</v>
      </c>
      <c r="B7" s="145">
        <v>45170</v>
      </c>
      <c r="C7" s="145">
        <v>45200</v>
      </c>
      <c r="D7" s="145">
        <v>45231</v>
      </c>
      <c r="E7" s="145">
        <v>45261</v>
      </c>
      <c r="F7" s="145">
        <v>45292</v>
      </c>
      <c r="G7" s="145">
        <v>45323</v>
      </c>
      <c r="H7" s="145">
        <v>45352</v>
      </c>
      <c r="I7" s="145">
        <v>45383</v>
      </c>
      <c r="J7" s="145">
        <v>45413</v>
      </c>
      <c r="K7" s="145">
        <v>45444</v>
      </c>
      <c r="L7" s="175"/>
    </row>
    <row r="8" spans="1:13" ht="42.75" x14ac:dyDescent="0.2">
      <c r="A8" s="147"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45">
        <v>45134</v>
      </c>
      <c r="B9" s="147" t="s">
        <v>240</v>
      </c>
      <c r="C9" s="147" t="s">
        <v>241</v>
      </c>
      <c r="D9" s="147" t="s">
        <v>242</v>
      </c>
      <c r="E9" s="147">
        <v>4</v>
      </c>
      <c r="F9" s="147">
        <v>2</v>
      </c>
      <c r="G9" s="147">
        <v>4</v>
      </c>
      <c r="H9" s="147">
        <v>3</v>
      </c>
      <c r="I9" s="147">
        <v>2</v>
      </c>
      <c r="J9" s="147">
        <v>5</v>
      </c>
      <c r="K9" s="147">
        <v>5</v>
      </c>
      <c r="L9" s="150">
        <f>SUM(E9:K9)/35</f>
        <v>0.7142857142857143</v>
      </c>
    </row>
    <row r="10" spans="1:13" x14ac:dyDescent="0.2">
      <c r="A10" s="145">
        <v>45134</v>
      </c>
      <c r="B10" s="147" t="s">
        <v>243</v>
      </c>
      <c r="C10" s="147" t="s">
        <v>241</v>
      </c>
      <c r="D10" s="147" t="s">
        <v>242</v>
      </c>
      <c r="E10" s="147">
        <v>5</v>
      </c>
      <c r="F10" s="147">
        <v>5</v>
      </c>
      <c r="G10" s="147">
        <v>5</v>
      </c>
      <c r="H10" s="147">
        <v>5</v>
      </c>
      <c r="I10" s="147">
        <v>5</v>
      </c>
      <c r="J10" s="147">
        <v>4</v>
      </c>
      <c r="K10" s="147">
        <v>5</v>
      </c>
      <c r="L10" s="150">
        <f t="shared" ref="L10:L15" si="1">SUM(E10:K10)/35</f>
        <v>0.97142857142857142</v>
      </c>
    </row>
    <row r="11" spans="1:13" x14ac:dyDescent="0.2">
      <c r="A11" s="145">
        <v>45108</v>
      </c>
      <c r="B11" s="147" t="s">
        <v>240</v>
      </c>
      <c r="C11" s="147" t="s">
        <v>241</v>
      </c>
      <c r="D11" s="147" t="s">
        <v>242</v>
      </c>
      <c r="E11" s="147">
        <v>4</v>
      </c>
      <c r="F11" s="147">
        <v>4</v>
      </c>
      <c r="G11" s="147">
        <v>3</v>
      </c>
      <c r="H11" s="147">
        <v>4</v>
      </c>
      <c r="I11" s="147">
        <v>2</v>
      </c>
      <c r="J11" s="147">
        <v>4</v>
      </c>
      <c r="K11" s="147">
        <v>5</v>
      </c>
      <c r="L11" s="150">
        <f t="shared" si="1"/>
        <v>0.74285714285714288</v>
      </c>
    </row>
    <row r="12" spans="1:13" x14ac:dyDescent="0.2">
      <c r="A12" s="145">
        <v>45114</v>
      </c>
      <c r="B12" s="147" t="s">
        <v>244</v>
      </c>
      <c r="C12" s="147" t="s">
        <v>245</v>
      </c>
      <c r="D12" s="147" t="s">
        <v>242</v>
      </c>
      <c r="E12" s="147">
        <v>5</v>
      </c>
      <c r="F12" s="147">
        <v>5</v>
      </c>
      <c r="G12" s="147">
        <v>5</v>
      </c>
      <c r="H12" s="147">
        <v>3</v>
      </c>
      <c r="I12" s="147">
        <v>5</v>
      </c>
      <c r="J12" s="147">
        <v>5</v>
      </c>
      <c r="K12" s="147">
        <v>5</v>
      </c>
      <c r="L12" s="150">
        <f t="shared" si="1"/>
        <v>0.94285714285714284</v>
      </c>
    </row>
    <row r="13" spans="1:13" x14ac:dyDescent="0.2">
      <c r="A13" s="145">
        <v>45114</v>
      </c>
      <c r="B13" s="147" t="s">
        <v>240</v>
      </c>
      <c r="C13" s="147" t="s">
        <v>241</v>
      </c>
      <c r="D13" s="147" t="s">
        <v>246</v>
      </c>
      <c r="E13" s="147">
        <v>5</v>
      </c>
      <c r="F13" s="147">
        <v>5</v>
      </c>
      <c r="G13" s="147">
        <v>5</v>
      </c>
      <c r="H13" s="147">
        <v>5</v>
      </c>
      <c r="I13" s="147">
        <v>5</v>
      </c>
      <c r="J13" s="147">
        <v>5</v>
      </c>
      <c r="K13" s="147">
        <v>5</v>
      </c>
      <c r="L13" s="150">
        <f t="shared" si="1"/>
        <v>1</v>
      </c>
    </row>
    <row r="14" spans="1:13" x14ac:dyDescent="0.2">
      <c r="A14" s="145">
        <v>45112</v>
      </c>
      <c r="B14" s="147" t="s">
        <v>247</v>
      </c>
      <c r="C14" s="147" t="s">
        <v>248</v>
      </c>
      <c r="D14" s="147" t="s">
        <v>242</v>
      </c>
      <c r="E14" s="147">
        <v>5</v>
      </c>
      <c r="F14" s="147">
        <v>5</v>
      </c>
      <c r="G14" s="147">
        <v>4</v>
      </c>
      <c r="H14" s="147">
        <v>4</v>
      </c>
      <c r="I14" s="147">
        <v>5</v>
      </c>
      <c r="J14" s="147">
        <v>5</v>
      </c>
      <c r="K14" s="147">
        <v>5</v>
      </c>
      <c r="L14" s="150">
        <f t="shared" si="1"/>
        <v>0.94285714285714284</v>
      </c>
    </row>
    <row r="15" spans="1:13" x14ac:dyDescent="0.2">
      <c r="A15" s="145">
        <v>45111</v>
      </c>
      <c r="B15" s="147" t="s">
        <v>240</v>
      </c>
      <c r="C15" s="147" t="s">
        <v>241</v>
      </c>
      <c r="D15" s="147" t="s">
        <v>242</v>
      </c>
      <c r="E15" s="147">
        <v>5</v>
      </c>
      <c r="F15" s="147">
        <v>5</v>
      </c>
      <c r="G15" s="147">
        <v>5</v>
      </c>
      <c r="H15" s="147">
        <v>5</v>
      </c>
      <c r="I15" s="147">
        <v>5</v>
      </c>
      <c r="J15" s="147">
        <v>5</v>
      </c>
      <c r="K15" s="147">
        <v>5</v>
      </c>
      <c r="L15" s="150">
        <f t="shared" si="1"/>
        <v>1</v>
      </c>
    </row>
    <row r="16" spans="1:13" ht="28.5" x14ac:dyDescent="0.2">
      <c r="D16" s="157" t="s">
        <v>41</v>
      </c>
      <c r="E16" s="150">
        <f>IFERROR(SUM(E9:E15)/(5*COUNTIF(E9:E15,"&gt;0")),"No record")</f>
        <v>0.94285714285714284</v>
      </c>
      <c r="F16" s="150">
        <f t="shared" ref="F16:K16" si="2">IFERROR(SUM(F9:F15)/(5*COUNTIF(F9:F15,"&gt;0")),"No record")</f>
        <v>0.88571428571428568</v>
      </c>
      <c r="G16" s="150">
        <f t="shared" si="2"/>
        <v>0.88571428571428568</v>
      </c>
      <c r="H16" s="150">
        <f t="shared" si="2"/>
        <v>0.82857142857142863</v>
      </c>
      <c r="I16" s="150">
        <f t="shared" si="2"/>
        <v>0.82857142857142863</v>
      </c>
      <c r="J16" s="150">
        <f t="shared" si="2"/>
        <v>0.94285714285714284</v>
      </c>
      <c r="K16" s="150">
        <f t="shared" si="2"/>
        <v>1</v>
      </c>
      <c r="L16" s="150">
        <f>IFERROR(SUM(L9:L15)/COUNTIF(L9:L15,"&gt;0"),0)</f>
        <v>0.90204081632653066</v>
      </c>
    </row>
    <row r="17" spans="1:12" x14ac:dyDescent="0.2">
      <c r="D17" s="149"/>
    </row>
    <row r="19" spans="1:12" x14ac:dyDescent="0.2">
      <c r="A19" s="145">
        <v>45139</v>
      </c>
      <c r="B19" s="145">
        <v>45170</v>
      </c>
      <c r="C19" s="145">
        <v>45200</v>
      </c>
      <c r="D19" s="145">
        <v>45231</v>
      </c>
      <c r="E19" s="145">
        <v>45261</v>
      </c>
      <c r="F19" s="145">
        <v>45292</v>
      </c>
      <c r="G19" s="145">
        <v>45323</v>
      </c>
      <c r="H19" s="145">
        <v>45352</v>
      </c>
      <c r="I19" s="145">
        <v>45383</v>
      </c>
      <c r="J19" s="145">
        <v>45413</v>
      </c>
      <c r="K19" s="145">
        <v>45444</v>
      </c>
      <c r="L19" s="175"/>
    </row>
    <row r="20" spans="1:12" ht="42.75" x14ac:dyDescent="0.2">
      <c r="A20" s="147" t="s">
        <v>15</v>
      </c>
      <c r="B20" s="148" t="s">
        <v>16</v>
      </c>
      <c r="C20" s="147" t="s">
        <v>17</v>
      </c>
      <c r="D20" s="148" t="s">
        <v>18</v>
      </c>
      <c r="E20" s="148" t="s">
        <v>19</v>
      </c>
      <c r="F20" s="148" t="s">
        <v>20</v>
      </c>
      <c r="G20" s="148" t="s">
        <v>21</v>
      </c>
      <c r="H20" s="148" t="s">
        <v>22</v>
      </c>
      <c r="I20" s="148" t="s">
        <v>23</v>
      </c>
      <c r="J20" s="148" t="s">
        <v>24</v>
      </c>
      <c r="K20" s="148" t="s">
        <v>25</v>
      </c>
      <c r="L20" s="148" t="s">
        <v>26</v>
      </c>
    </row>
    <row r="21" spans="1:12" x14ac:dyDescent="0.2">
      <c r="A21" s="155">
        <v>45139</v>
      </c>
      <c r="B21" s="147" t="s">
        <v>297</v>
      </c>
      <c r="C21" s="147" t="s">
        <v>298</v>
      </c>
      <c r="D21" s="147" t="s">
        <v>242</v>
      </c>
      <c r="E21" s="147">
        <v>3</v>
      </c>
      <c r="F21" s="147">
        <v>1</v>
      </c>
      <c r="G21" s="147">
        <v>2</v>
      </c>
      <c r="H21" s="147">
        <v>1</v>
      </c>
      <c r="I21" s="147">
        <v>2</v>
      </c>
      <c r="J21" s="147">
        <v>1</v>
      </c>
      <c r="K21" s="147">
        <v>5</v>
      </c>
      <c r="L21" s="150">
        <f t="shared" ref="L21:L28" si="3">SUM(E21:K21)/35</f>
        <v>0.42857142857142855</v>
      </c>
    </row>
    <row r="22" spans="1:12" x14ac:dyDescent="0.2">
      <c r="A22" s="155">
        <v>45139</v>
      </c>
      <c r="B22" s="147" t="s">
        <v>297</v>
      </c>
      <c r="C22" s="147" t="s">
        <v>245</v>
      </c>
      <c r="D22" s="147" t="s">
        <v>242</v>
      </c>
      <c r="E22" s="147">
        <v>4</v>
      </c>
      <c r="F22" s="147">
        <v>4</v>
      </c>
      <c r="G22" s="147">
        <v>5</v>
      </c>
      <c r="H22" s="147">
        <v>4</v>
      </c>
      <c r="I22" s="147">
        <v>3</v>
      </c>
      <c r="J22" s="147">
        <v>4</v>
      </c>
      <c r="K22" s="147">
        <v>4</v>
      </c>
      <c r="L22" s="150">
        <f t="shared" si="3"/>
        <v>0.8</v>
      </c>
    </row>
    <row r="23" spans="1:12" ht="18.600000000000001" customHeight="1" x14ac:dyDescent="0.2">
      <c r="A23" s="155">
        <v>45142</v>
      </c>
      <c r="B23" s="147" t="s">
        <v>240</v>
      </c>
      <c r="C23" s="147" t="s">
        <v>36</v>
      </c>
      <c r="D23" s="147" t="s">
        <v>242</v>
      </c>
      <c r="E23" s="147">
        <v>5</v>
      </c>
      <c r="F23" s="147">
        <v>5</v>
      </c>
      <c r="G23" s="147">
        <v>5</v>
      </c>
      <c r="H23" s="147">
        <v>5</v>
      </c>
      <c r="I23" s="147">
        <v>5</v>
      </c>
      <c r="J23" s="147">
        <v>5</v>
      </c>
      <c r="K23" s="147">
        <v>5</v>
      </c>
      <c r="L23" s="150">
        <f t="shared" si="3"/>
        <v>1</v>
      </c>
    </row>
    <row r="24" spans="1:12" x14ac:dyDescent="0.2">
      <c r="A24" s="155">
        <v>45145</v>
      </c>
      <c r="B24" s="147" t="s">
        <v>240</v>
      </c>
      <c r="C24" s="147" t="s">
        <v>36</v>
      </c>
      <c r="D24" s="147" t="s">
        <v>242</v>
      </c>
      <c r="E24" s="147">
        <v>5</v>
      </c>
      <c r="F24" s="147">
        <v>4</v>
      </c>
      <c r="G24" s="147">
        <v>4</v>
      </c>
      <c r="H24" s="147">
        <v>3</v>
      </c>
      <c r="I24" s="147">
        <v>3</v>
      </c>
      <c r="J24" s="147">
        <v>5</v>
      </c>
      <c r="K24" s="147">
        <v>5</v>
      </c>
      <c r="L24" s="150">
        <f t="shared" si="3"/>
        <v>0.82857142857142863</v>
      </c>
    </row>
    <row r="25" spans="1:12" x14ac:dyDescent="0.2">
      <c r="A25" s="155">
        <v>45145</v>
      </c>
      <c r="B25" s="147" t="s">
        <v>297</v>
      </c>
      <c r="C25" s="147" t="s">
        <v>245</v>
      </c>
      <c r="D25" s="147" t="s">
        <v>242</v>
      </c>
      <c r="E25" s="147">
        <v>5</v>
      </c>
      <c r="F25" s="147">
        <v>4</v>
      </c>
      <c r="G25" s="147">
        <v>5</v>
      </c>
      <c r="H25" s="147">
        <v>5</v>
      </c>
      <c r="I25" s="147">
        <v>2</v>
      </c>
      <c r="J25" s="147">
        <v>4</v>
      </c>
      <c r="K25" s="147">
        <v>5</v>
      </c>
      <c r="L25" s="150">
        <f t="shared" si="3"/>
        <v>0.8571428571428571</v>
      </c>
    </row>
    <row r="26" spans="1:12" x14ac:dyDescent="0.2">
      <c r="A26" s="155">
        <v>45146</v>
      </c>
      <c r="B26" s="147" t="s">
        <v>299</v>
      </c>
      <c r="C26" s="147" t="s">
        <v>300</v>
      </c>
      <c r="D26" s="147" t="s">
        <v>242</v>
      </c>
      <c r="E26" s="147">
        <v>4</v>
      </c>
      <c r="F26" s="147">
        <v>3</v>
      </c>
      <c r="G26" s="147">
        <v>4</v>
      </c>
      <c r="H26" s="147">
        <v>3</v>
      </c>
      <c r="I26" s="147">
        <v>4</v>
      </c>
      <c r="J26" s="147">
        <v>4</v>
      </c>
      <c r="K26" s="147">
        <v>5</v>
      </c>
      <c r="L26" s="150">
        <f t="shared" si="3"/>
        <v>0.77142857142857146</v>
      </c>
    </row>
    <row r="27" spans="1:12" x14ac:dyDescent="0.2">
      <c r="A27" s="155">
        <v>45160</v>
      </c>
      <c r="B27" s="147" t="s">
        <v>240</v>
      </c>
      <c r="C27" s="147" t="s">
        <v>36</v>
      </c>
      <c r="D27" s="147" t="s">
        <v>242</v>
      </c>
      <c r="E27" s="147">
        <v>5</v>
      </c>
      <c r="F27" s="147">
        <v>5</v>
      </c>
      <c r="G27" s="147">
        <v>5</v>
      </c>
      <c r="H27" s="147">
        <v>5</v>
      </c>
      <c r="I27" s="147">
        <v>5</v>
      </c>
      <c r="J27" s="147">
        <v>5</v>
      </c>
      <c r="K27" s="147">
        <v>5</v>
      </c>
      <c r="L27" s="150">
        <f t="shared" si="3"/>
        <v>1</v>
      </c>
    </row>
    <row r="28" spans="1:12" x14ac:dyDescent="0.2">
      <c r="A28" s="155">
        <v>45163</v>
      </c>
      <c r="B28" s="147" t="s">
        <v>301</v>
      </c>
      <c r="C28" s="147" t="s">
        <v>302</v>
      </c>
      <c r="D28" s="147" t="s">
        <v>303</v>
      </c>
      <c r="E28" s="147">
        <v>1</v>
      </c>
      <c r="F28" s="147">
        <v>1</v>
      </c>
      <c r="G28" s="147">
        <v>1</v>
      </c>
      <c r="H28" s="147">
        <v>1</v>
      </c>
      <c r="I28" s="147">
        <v>5</v>
      </c>
      <c r="J28" s="147">
        <v>3</v>
      </c>
      <c r="K28" s="147">
        <v>5</v>
      </c>
      <c r="L28" s="150">
        <f t="shared" si="3"/>
        <v>0.48571428571428571</v>
      </c>
    </row>
    <row r="29" spans="1:12" x14ac:dyDescent="0.2">
      <c r="A29" s="155">
        <v>45169</v>
      </c>
      <c r="B29" s="147" t="s">
        <v>304</v>
      </c>
      <c r="C29" s="147" t="s">
        <v>305</v>
      </c>
      <c r="D29" s="147" t="s">
        <v>303</v>
      </c>
      <c r="E29" s="147">
        <v>5</v>
      </c>
      <c r="F29" s="147">
        <v>5</v>
      </c>
      <c r="G29" s="147">
        <v>5</v>
      </c>
      <c r="H29" s="147">
        <v>5</v>
      </c>
      <c r="I29" s="147">
        <v>5</v>
      </c>
      <c r="J29" s="147">
        <v>5</v>
      </c>
      <c r="K29" s="147">
        <v>5</v>
      </c>
      <c r="L29" s="150">
        <f t="shared" ref="L29" si="4">SUM(E29:K29)/35</f>
        <v>1</v>
      </c>
    </row>
    <row r="30" spans="1:12" ht="28.5" x14ac:dyDescent="0.2">
      <c r="D30" s="157" t="s">
        <v>41</v>
      </c>
      <c r="E30" s="150">
        <f>IFERROR(SUM(E21:E29)/(5*COUNTIF(E21:E29,"&gt;0")),"No record")</f>
        <v>0.82222222222222219</v>
      </c>
      <c r="F30" s="150">
        <f t="shared" ref="F30:K30" si="5">IFERROR(SUM(F21:F29)/(5*COUNTIF(F21:F29,"&gt;0")),"No record")</f>
        <v>0.71111111111111114</v>
      </c>
      <c r="G30" s="150">
        <f t="shared" si="5"/>
        <v>0.8</v>
      </c>
      <c r="H30" s="150">
        <f t="shared" si="5"/>
        <v>0.71111111111111114</v>
      </c>
      <c r="I30" s="150">
        <f t="shared" si="5"/>
        <v>0.75555555555555554</v>
      </c>
      <c r="J30" s="150">
        <f t="shared" si="5"/>
        <v>0.8</v>
      </c>
      <c r="K30" s="150">
        <f t="shared" si="5"/>
        <v>0.97777777777777775</v>
      </c>
      <c r="L30" s="150">
        <f>IFERROR(SUM(L21:L29)/COUNTIF(L21:L29,"&gt;0"),0)</f>
        <v>0.79682539682539688</v>
      </c>
    </row>
    <row r="31" spans="1:12" x14ac:dyDescent="0.2">
      <c r="D31" s="149"/>
    </row>
    <row r="33" spans="1:12" x14ac:dyDescent="0.2">
      <c r="A33" s="145">
        <v>45170</v>
      </c>
      <c r="B33" s="367"/>
      <c r="C33" s="368"/>
      <c r="D33" s="368"/>
      <c r="E33" s="368"/>
      <c r="F33" s="368"/>
      <c r="G33" s="368"/>
      <c r="H33" s="368"/>
      <c r="I33" s="368"/>
      <c r="J33" s="368"/>
      <c r="K33" s="368"/>
      <c r="L33" s="369"/>
    </row>
    <row r="34" spans="1:12" ht="42.75" x14ac:dyDescent="0.2">
      <c r="A34" s="147" t="s">
        <v>15</v>
      </c>
      <c r="B34" s="148" t="s">
        <v>16</v>
      </c>
      <c r="C34" s="147" t="s">
        <v>17</v>
      </c>
      <c r="D34" s="148" t="s">
        <v>18</v>
      </c>
      <c r="E34" s="148" t="s">
        <v>19</v>
      </c>
      <c r="F34" s="148" t="s">
        <v>20</v>
      </c>
      <c r="G34" s="148" t="s">
        <v>21</v>
      </c>
      <c r="H34" s="148" t="s">
        <v>22</v>
      </c>
      <c r="I34" s="148" t="s">
        <v>23</v>
      </c>
      <c r="J34" s="148" t="s">
        <v>24</v>
      </c>
      <c r="K34" s="148" t="s">
        <v>25</v>
      </c>
      <c r="L34" s="148" t="s">
        <v>26</v>
      </c>
    </row>
    <row r="35" spans="1:12" x14ac:dyDescent="0.2">
      <c r="A35" s="147"/>
      <c r="B35" s="147"/>
      <c r="C35" s="147"/>
      <c r="D35" s="147"/>
      <c r="E35" s="147"/>
      <c r="F35" s="147"/>
      <c r="G35" s="147"/>
      <c r="H35" s="147"/>
      <c r="I35" s="147"/>
      <c r="J35" s="147"/>
      <c r="K35" s="147"/>
      <c r="L35" s="150">
        <f t="shared" ref="L35:L42" si="6">SUM(E35:K35)/35</f>
        <v>0</v>
      </c>
    </row>
    <row r="36" spans="1:12" x14ac:dyDescent="0.2">
      <c r="A36" s="147"/>
      <c r="B36" s="147"/>
      <c r="C36" s="147"/>
      <c r="D36" s="147"/>
      <c r="E36" s="147"/>
      <c r="F36" s="147"/>
      <c r="G36" s="147"/>
      <c r="H36" s="147"/>
      <c r="I36" s="147"/>
      <c r="J36" s="147"/>
      <c r="K36" s="147"/>
      <c r="L36" s="150">
        <f t="shared" si="6"/>
        <v>0</v>
      </c>
    </row>
    <row r="37" spans="1:12" x14ac:dyDescent="0.2">
      <c r="A37" s="147"/>
      <c r="B37" s="147"/>
      <c r="C37" s="147"/>
      <c r="D37" s="147"/>
      <c r="E37" s="147"/>
      <c r="F37" s="147"/>
      <c r="G37" s="147"/>
      <c r="H37" s="147"/>
      <c r="I37" s="147"/>
      <c r="J37" s="147"/>
      <c r="K37" s="147"/>
      <c r="L37" s="150">
        <f t="shared" si="6"/>
        <v>0</v>
      </c>
    </row>
    <row r="38" spans="1:12" x14ac:dyDescent="0.2">
      <c r="A38" s="147"/>
      <c r="B38" s="147"/>
      <c r="C38" s="147"/>
      <c r="D38" s="147"/>
      <c r="E38" s="147"/>
      <c r="F38" s="147"/>
      <c r="G38" s="147"/>
      <c r="H38" s="147"/>
      <c r="I38" s="147"/>
      <c r="J38" s="147"/>
      <c r="K38" s="147"/>
      <c r="L38" s="150">
        <f t="shared" si="6"/>
        <v>0</v>
      </c>
    </row>
    <row r="39" spans="1:12" x14ac:dyDescent="0.2">
      <c r="A39" s="147"/>
      <c r="B39" s="147"/>
      <c r="C39" s="147"/>
      <c r="D39" s="147"/>
      <c r="E39" s="147"/>
      <c r="F39" s="147"/>
      <c r="G39" s="147"/>
      <c r="H39" s="147"/>
      <c r="I39" s="147"/>
      <c r="J39" s="147"/>
      <c r="K39" s="147"/>
      <c r="L39" s="150">
        <f t="shared" si="6"/>
        <v>0</v>
      </c>
    </row>
    <row r="40" spans="1:12" x14ac:dyDescent="0.2">
      <c r="A40" s="147"/>
      <c r="B40" s="147"/>
      <c r="C40" s="147"/>
      <c r="D40" s="147"/>
      <c r="E40" s="147"/>
      <c r="F40" s="147"/>
      <c r="G40" s="147"/>
      <c r="H40" s="147"/>
      <c r="I40" s="147"/>
      <c r="J40" s="147"/>
      <c r="K40" s="147"/>
      <c r="L40" s="150">
        <f t="shared" si="6"/>
        <v>0</v>
      </c>
    </row>
    <row r="41" spans="1:12" x14ac:dyDescent="0.2">
      <c r="A41" s="147"/>
      <c r="B41" s="147"/>
      <c r="C41" s="147"/>
      <c r="D41" s="147"/>
      <c r="E41" s="147"/>
      <c r="F41" s="147"/>
      <c r="G41" s="147"/>
      <c r="H41" s="147"/>
      <c r="I41" s="147"/>
      <c r="J41" s="147"/>
      <c r="K41" s="147"/>
      <c r="L41" s="150">
        <f t="shared" si="6"/>
        <v>0</v>
      </c>
    </row>
    <row r="42" spans="1:12" x14ac:dyDescent="0.2">
      <c r="A42" s="147"/>
      <c r="B42" s="147"/>
      <c r="C42" s="147"/>
      <c r="D42" s="147"/>
      <c r="E42" s="147"/>
      <c r="F42" s="147"/>
      <c r="G42" s="147"/>
      <c r="H42" s="147"/>
      <c r="I42" s="147"/>
      <c r="J42" s="147"/>
      <c r="K42" s="147"/>
      <c r="L42" s="150">
        <f t="shared" si="6"/>
        <v>0</v>
      </c>
    </row>
    <row r="43" spans="1:12" x14ac:dyDescent="0.2">
      <c r="A43" s="147"/>
      <c r="B43" s="147"/>
      <c r="C43" s="147"/>
      <c r="D43" s="147"/>
      <c r="E43" s="147"/>
      <c r="F43" s="147"/>
      <c r="G43" s="147"/>
      <c r="H43" s="147"/>
      <c r="I43" s="147"/>
      <c r="J43" s="147"/>
      <c r="K43" s="147"/>
      <c r="L43" s="150">
        <f>SUM(E43:K43)/35</f>
        <v>0</v>
      </c>
    </row>
    <row r="44" spans="1:12" ht="28.5" x14ac:dyDescent="0.2">
      <c r="D44" s="157" t="s">
        <v>41</v>
      </c>
      <c r="E44" s="150" t="str">
        <f>IFERROR(SUM(E35:E43)/(5*COUNTIF(E35:E43,"&gt;0")),"No record")</f>
        <v>No record</v>
      </c>
      <c r="F44" s="150" t="str">
        <f t="shared" ref="F44:K44" si="7">IFERROR(SUM(F35:F43)/(5*COUNTIF(F35:F43,"&gt;0")),"No record")</f>
        <v>No record</v>
      </c>
      <c r="G44" s="150" t="str">
        <f t="shared" si="7"/>
        <v>No record</v>
      </c>
      <c r="H44" s="150" t="str">
        <f t="shared" si="7"/>
        <v>No record</v>
      </c>
      <c r="I44" s="150" t="str">
        <f t="shared" si="7"/>
        <v>No record</v>
      </c>
      <c r="J44" s="150" t="str">
        <f t="shared" si="7"/>
        <v>No record</v>
      </c>
      <c r="K44" s="150" t="str">
        <f t="shared" si="7"/>
        <v>No record</v>
      </c>
      <c r="L44" s="150">
        <f>IFERROR(SUM(L35:L43)/COUNTIF(L35:L43,"&gt;0"),0)</f>
        <v>0</v>
      </c>
    </row>
    <row r="45" spans="1:12" x14ac:dyDescent="0.2">
      <c r="D45" s="149"/>
    </row>
    <row r="47" spans="1:12" x14ac:dyDescent="0.2">
      <c r="A47" s="145">
        <v>45200</v>
      </c>
      <c r="B47" s="367"/>
      <c r="C47" s="368"/>
      <c r="D47" s="368"/>
      <c r="E47" s="368"/>
      <c r="F47" s="368"/>
      <c r="G47" s="368"/>
      <c r="H47" s="368"/>
      <c r="I47" s="368"/>
      <c r="J47" s="368"/>
      <c r="K47" s="368"/>
      <c r="L47" s="369"/>
    </row>
    <row r="48" spans="1:12" ht="42.75" x14ac:dyDescent="0.2">
      <c r="A48" s="147" t="s">
        <v>15</v>
      </c>
      <c r="B48" s="148" t="s">
        <v>16</v>
      </c>
      <c r="C48" s="147" t="s">
        <v>17</v>
      </c>
      <c r="D48" s="148" t="s">
        <v>18</v>
      </c>
      <c r="E48" s="148" t="s">
        <v>19</v>
      </c>
      <c r="F48" s="148" t="s">
        <v>20</v>
      </c>
      <c r="G48" s="148" t="s">
        <v>21</v>
      </c>
      <c r="H48" s="148" t="s">
        <v>22</v>
      </c>
      <c r="I48" s="148" t="s">
        <v>23</v>
      </c>
      <c r="J48" s="148" t="s">
        <v>24</v>
      </c>
      <c r="K48" s="148" t="s">
        <v>25</v>
      </c>
      <c r="L48" s="148" t="s">
        <v>26</v>
      </c>
    </row>
    <row r="49" spans="1:12" x14ac:dyDescent="0.2">
      <c r="A49" s="147"/>
      <c r="B49" s="147"/>
      <c r="C49" s="147"/>
      <c r="D49" s="147"/>
      <c r="E49" s="147"/>
      <c r="F49" s="147"/>
      <c r="G49" s="147"/>
      <c r="H49" s="147"/>
      <c r="I49" s="147"/>
      <c r="J49" s="147"/>
      <c r="K49" s="147"/>
      <c r="L49" s="150">
        <f>SUM(E49:K49)/35</f>
        <v>0</v>
      </c>
    </row>
    <row r="50" spans="1:12" x14ac:dyDescent="0.2">
      <c r="A50" s="147"/>
      <c r="B50" s="147"/>
      <c r="C50" s="147"/>
      <c r="D50" s="147"/>
      <c r="E50" s="147"/>
      <c r="F50" s="147"/>
      <c r="G50" s="147"/>
      <c r="H50" s="147"/>
      <c r="I50" s="147"/>
      <c r="J50" s="147"/>
      <c r="K50" s="147"/>
      <c r="L50" s="150">
        <f t="shared" ref="L50:L58" si="8">SUM(E50:K50)/35</f>
        <v>0</v>
      </c>
    </row>
    <row r="51" spans="1:12" x14ac:dyDescent="0.2">
      <c r="A51" s="147"/>
      <c r="B51" s="147"/>
      <c r="C51" s="147"/>
      <c r="D51" s="147"/>
      <c r="E51" s="147"/>
      <c r="F51" s="147"/>
      <c r="G51" s="147"/>
      <c r="H51" s="147"/>
      <c r="I51" s="147"/>
      <c r="J51" s="147"/>
      <c r="K51" s="147"/>
      <c r="L51" s="150">
        <f t="shared" si="8"/>
        <v>0</v>
      </c>
    </row>
    <row r="52" spans="1:12" x14ac:dyDescent="0.2">
      <c r="A52" s="147"/>
      <c r="B52" s="147"/>
      <c r="C52" s="147"/>
      <c r="D52" s="147"/>
      <c r="E52" s="147"/>
      <c r="F52" s="147"/>
      <c r="G52" s="147"/>
      <c r="H52" s="147"/>
      <c r="I52" s="147"/>
      <c r="J52" s="147"/>
      <c r="K52" s="147"/>
      <c r="L52" s="150">
        <f t="shared" si="8"/>
        <v>0</v>
      </c>
    </row>
    <row r="53" spans="1:12" x14ac:dyDescent="0.2">
      <c r="A53" s="147"/>
      <c r="B53" s="147"/>
      <c r="C53" s="147"/>
      <c r="D53" s="147"/>
      <c r="E53" s="147"/>
      <c r="F53" s="147"/>
      <c r="G53" s="147"/>
      <c r="H53" s="147"/>
      <c r="I53" s="147"/>
      <c r="J53" s="147"/>
      <c r="K53" s="147"/>
      <c r="L53" s="150">
        <f t="shared" si="8"/>
        <v>0</v>
      </c>
    </row>
    <row r="54" spans="1:12" x14ac:dyDescent="0.2">
      <c r="A54" s="147"/>
      <c r="B54" s="147"/>
      <c r="C54" s="147"/>
      <c r="D54" s="147"/>
      <c r="E54" s="147"/>
      <c r="F54" s="147"/>
      <c r="G54" s="147"/>
      <c r="H54" s="147"/>
      <c r="I54" s="147"/>
      <c r="J54" s="147"/>
      <c r="K54" s="147"/>
      <c r="L54" s="150">
        <f t="shared" si="8"/>
        <v>0</v>
      </c>
    </row>
    <row r="55" spans="1:12" x14ac:dyDescent="0.2">
      <c r="A55" s="147"/>
      <c r="B55" s="147"/>
      <c r="C55" s="147"/>
      <c r="D55" s="147"/>
      <c r="E55" s="147"/>
      <c r="F55" s="147"/>
      <c r="G55" s="147"/>
      <c r="H55" s="147"/>
      <c r="I55" s="147"/>
      <c r="J55" s="147"/>
      <c r="K55" s="147"/>
      <c r="L55" s="150">
        <f t="shared" si="8"/>
        <v>0</v>
      </c>
    </row>
    <row r="56" spans="1:12" x14ac:dyDescent="0.2">
      <c r="A56" s="147"/>
      <c r="B56" s="147"/>
      <c r="C56" s="147"/>
      <c r="D56" s="147"/>
      <c r="E56" s="147"/>
      <c r="F56" s="147"/>
      <c r="G56" s="147"/>
      <c r="H56" s="147"/>
      <c r="I56" s="147"/>
      <c r="J56" s="147"/>
      <c r="K56" s="147"/>
      <c r="L56" s="150">
        <f t="shared" si="8"/>
        <v>0</v>
      </c>
    </row>
    <row r="57" spans="1:12" x14ac:dyDescent="0.2">
      <c r="A57" s="147"/>
      <c r="B57" s="147"/>
      <c r="C57" s="147"/>
      <c r="D57" s="147"/>
      <c r="E57" s="147"/>
      <c r="F57" s="147"/>
      <c r="G57" s="147"/>
      <c r="H57" s="147"/>
      <c r="I57" s="147"/>
      <c r="J57" s="147"/>
      <c r="K57" s="147"/>
      <c r="L57" s="150">
        <f t="shared" si="8"/>
        <v>0</v>
      </c>
    </row>
    <row r="58" spans="1:12" x14ac:dyDescent="0.2">
      <c r="A58" s="147"/>
      <c r="B58" s="147"/>
      <c r="C58" s="147"/>
      <c r="D58" s="147"/>
      <c r="E58" s="147"/>
      <c r="F58" s="147"/>
      <c r="G58" s="147"/>
      <c r="H58" s="147"/>
      <c r="I58" s="147"/>
      <c r="J58" s="147"/>
      <c r="K58" s="147"/>
      <c r="L58" s="150">
        <f t="shared" si="8"/>
        <v>0</v>
      </c>
    </row>
    <row r="59" spans="1:12" ht="28.5" x14ac:dyDescent="0.2">
      <c r="D59" s="157" t="s">
        <v>41</v>
      </c>
      <c r="E59" s="150" t="str">
        <f>IFERROR(SUM(E49:E58)/(5*COUNTIF(E49:E58,"&gt;0")),"No record")</f>
        <v>No record</v>
      </c>
      <c r="F59" s="150" t="str">
        <f t="shared" ref="F59:K59" si="9">IFERROR(SUM(F49:F58)/(5*COUNTIF(F49:F58,"&gt;0")),"No record")</f>
        <v>No record</v>
      </c>
      <c r="G59" s="150" t="str">
        <f t="shared" si="9"/>
        <v>No record</v>
      </c>
      <c r="H59" s="150" t="str">
        <f t="shared" si="9"/>
        <v>No record</v>
      </c>
      <c r="I59" s="150" t="str">
        <f t="shared" si="9"/>
        <v>No record</v>
      </c>
      <c r="J59" s="150" t="str">
        <f t="shared" si="9"/>
        <v>No record</v>
      </c>
      <c r="K59" s="150" t="str">
        <f t="shared" si="9"/>
        <v>No record</v>
      </c>
      <c r="L59" s="150">
        <f>IFERROR(SUM(L49:L58)/COUNTIF(L49:L58,"&gt;0"),0)</f>
        <v>0</v>
      </c>
    </row>
    <row r="60" spans="1:12" x14ac:dyDescent="0.2">
      <c r="D60" s="149"/>
    </row>
    <row r="61" spans="1:12" x14ac:dyDescent="0.2">
      <c r="D61" s="149"/>
    </row>
    <row r="62" spans="1:12" x14ac:dyDescent="0.2">
      <c r="A62" s="145">
        <v>45231</v>
      </c>
      <c r="B62" s="367"/>
      <c r="C62" s="368"/>
      <c r="D62" s="368"/>
      <c r="E62" s="368"/>
      <c r="F62" s="368"/>
      <c r="G62" s="368"/>
      <c r="H62" s="368"/>
      <c r="I62" s="368"/>
      <c r="J62" s="368"/>
      <c r="K62" s="368"/>
      <c r="L62" s="369"/>
    </row>
    <row r="63" spans="1:12" ht="42.75" x14ac:dyDescent="0.2">
      <c r="A63" s="147" t="s">
        <v>15</v>
      </c>
      <c r="B63" s="148" t="s">
        <v>16</v>
      </c>
      <c r="C63" s="147" t="s">
        <v>17</v>
      </c>
      <c r="D63" s="148" t="s">
        <v>18</v>
      </c>
      <c r="E63" s="148" t="s">
        <v>19</v>
      </c>
      <c r="F63" s="148" t="s">
        <v>20</v>
      </c>
      <c r="G63" s="148" t="s">
        <v>21</v>
      </c>
      <c r="H63" s="148" t="s">
        <v>22</v>
      </c>
      <c r="I63" s="148" t="s">
        <v>23</v>
      </c>
      <c r="J63" s="148" t="s">
        <v>24</v>
      </c>
      <c r="K63" s="148" t="s">
        <v>25</v>
      </c>
      <c r="L63" s="148" t="s">
        <v>26</v>
      </c>
    </row>
    <row r="64" spans="1:12" x14ac:dyDescent="0.2">
      <c r="A64" s="147"/>
      <c r="B64" s="147"/>
      <c r="C64" s="147"/>
      <c r="D64" s="147"/>
      <c r="E64" s="147"/>
      <c r="F64" s="147"/>
      <c r="G64" s="147"/>
      <c r="H64" s="147"/>
      <c r="I64" s="147"/>
      <c r="J64" s="147"/>
      <c r="K64" s="147"/>
      <c r="L64" s="150">
        <f>SUM(E64:K64)/35</f>
        <v>0</v>
      </c>
    </row>
    <row r="65" spans="1:12" x14ac:dyDescent="0.2">
      <c r="A65" s="147"/>
      <c r="B65" s="147"/>
      <c r="C65" s="147"/>
      <c r="D65" s="147"/>
      <c r="E65" s="147"/>
      <c r="F65" s="147"/>
      <c r="G65" s="147"/>
      <c r="H65" s="147"/>
      <c r="I65" s="147"/>
      <c r="J65" s="147"/>
      <c r="K65" s="147"/>
      <c r="L65" s="150">
        <f t="shared" ref="L65:L72" si="10">SUM(E65:K65)/35</f>
        <v>0</v>
      </c>
    </row>
    <row r="66" spans="1:12" x14ac:dyDescent="0.2">
      <c r="A66" s="147"/>
      <c r="B66" s="147"/>
      <c r="C66" s="147"/>
      <c r="D66" s="147"/>
      <c r="E66" s="147"/>
      <c r="F66" s="147"/>
      <c r="G66" s="147"/>
      <c r="H66" s="147"/>
      <c r="I66" s="147"/>
      <c r="J66" s="147"/>
      <c r="K66" s="147"/>
      <c r="L66" s="150">
        <f t="shared" si="10"/>
        <v>0</v>
      </c>
    </row>
    <row r="67" spans="1:12" x14ac:dyDescent="0.2">
      <c r="A67" s="147"/>
      <c r="B67" s="147"/>
      <c r="C67" s="147"/>
      <c r="D67" s="147"/>
      <c r="E67" s="147"/>
      <c r="F67" s="147"/>
      <c r="G67" s="147"/>
      <c r="H67" s="147"/>
      <c r="I67" s="147"/>
      <c r="J67" s="147"/>
      <c r="K67" s="147"/>
      <c r="L67" s="150">
        <f t="shared" si="10"/>
        <v>0</v>
      </c>
    </row>
    <row r="68" spans="1:12" x14ac:dyDescent="0.2">
      <c r="A68" s="147"/>
      <c r="B68" s="147"/>
      <c r="C68" s="147"/>
      <c r="D68" s="147"/>
      <c r="E68" s="147"/>
      <c r="F68" s="147"/>
      <c r="G68" s="147"/>
      <c r="H68" s="147"/>
      <c r="I68" s="147"/>
      <c r="J68" s="147"/>
      <c r="K68" s="147"/>
      <c r="L68" s="150">
        <f t="shared" si="10"/>
        <v>0</v>
      </c>
    </row>
    <row r="69" spans="1:12" x14ac:dyDescent="0.2">
      <c r="A69" s="147"/>
      <c r="B69" s="147"/>
      <c r="C69" s="147"/>
      <c r="D69" s="147"/>
      <c r="E69" s="147"/>
      <c r="F69" s="147"/>
      <c r="G69" s="147"/>
      <c r="H69" s="147"/>
      <c r="I69" s="147"/>
      <c r="J69" s="147"/>
      <c r="K69" s="147"/>
      <c r="L69" s="150">
        <f t="shared" si="10"/>
        <v>0</v>
      </c>
    </row>
    <row r="70" spans="1:12" x14ac:dyDescent="0.2">
      <c r="A70" s="147"/>
      <c r="B70" s="147"/>
      <c r="C70" s="147"/>
      <c r="D70" s="147"/>
      <c r="E70" s="147"/>
      <c r="F70" s="147"/>
      <c r="G70" s="147"/>
      <c r="H70" s="147"/>
      <c r="I70" s="147"/>
      <c r="J70" s="147"/>
      <c r="K70" s="147"/>
      <c r="L70" s="150">
        <f t="shared" si="10"/>
        <v>0</v>
      </c>
    </row>
    <row r="71" spans="1:12" x14ac:dyDescent="0.2">
      <c r="A71" s="147"/>
      <c r="B71" s="147"/>
      <c r="C71" s="147"/>
      <c r="D71" s="147"/>
      <c r="E71" s="147"/>
      <c r="F71" s="147"/>
      <c r="G71" s="147"/>
      <c r="H71" s="147"/>
      <c r="I71" s="147"/>
      <c r="J71" s="147"/>
      <c r="K71" s="147"/>
      <c r="L71" s="150">
        <f t="shared" si="10"/>
        <v>0</v>
      </c>
    </row>
    <row r="72" spans="1:12" x14ac:dyDescent="0.2">
      <c r="A72" s="147"/>
      <c r="B72" s="147"/>
      <c r="C72" s="147"/>
      <c r="D72" s="147"/>
      <c r="E72" s="147"/>
      <c r="F72" s="147"/>
      <c r="G72" s="147"/>
      <c r="H72" s="147"/>
      <c r="I72" s="147"/>
      <c r="J72" s="147"/>
      <c r="K72" s="147"/>
      <c r="L72" s="150">
        <f t="shared" si="10"/>
        <v>0</v>
      </c>
    </row>
    <row r="73" spans="1:12" ht="28.5" x14ac:dyDescent="0.2">
      <c r="D73" s="157" t="s">
        <v>41</v>
      </c>
      <c r="E73" s="150" t="str">
        <f>IFERROR(SUM(E64:E72)/(5*COUNTIF(E64:E72,"&gt;0")),"No record")</f>
        <v>No record</v>
      </c>
      <c r="F73" s="150" t="str">
        <f t="shared" ref="F73:K73" si="11">IFERROR(SUM(F64:F72)/(5*COUNTIF(F64:F72,"&gt;0")),"No record")</f>
        <v>No record</v>
      </c>
      <c r="G73" s="150" t="str">
        <f t="shared" si="11"/>
        <v>No record</v>
      </c>
      <c r="H73" s="150" t="str">
        <f t="shared" si="11"/>
        <v>No record</v>
      </c>
      <c r="I73" s="150" t="str">
        <f t="shared" si="11"/>
        <v>No record</v>
      </c>
      <c r="J73" s="150" t="str">
        <f t="shared" si="11"/>
        <v>No record</v>
      </c>
      <c r="K73" s="150" t="str">
        <f t="shared" si="11"/>
        <v>No record</v>
      </c>
      <c r="L73" s="150">
        <f>IFERROR(SUM(L64:L72)/COUNTIF(L64:L72,"&gt;0"),0)</f>
        <v>0</v>
      </c>
    </row>
    <row r="74" spans="1:12" x14ac:dyDescent="0.2">
      <c r="D74" s="153"/>
      <c r="E74" s="151"/>
      <c r="F74" s="151"/>
      <c r="G74" s="151"/>
      <c r="H74" s="151"/>
      <c r="I74" s="151"/>
      <c r="J74" s="151"/>
      <c r="K74" s="151"/>
      <c r="L74" s="151"/>
    </row>
    <row r="76" spans="1:12" x14ac:dyDescent="0.2">
      <c r="A76" s="145">
        <v>45261</v>
      </c>
      <c r="B76" s="367"/>
      <c r="C76" s="368"/>
      <c r="D76" s="368"/>
      <c r="E76" s="368"/>
      <c r="F76" s="368"/>
      <c r="G76" s="368"/>
      <c r="H76" s="368"/>
      <c r="I76" s="368"/>
      <c r="J76" s="368"/>
      <c r="K76" s="368"/>
      <c r="L76" s="369"/>
    </row>
    <row r="77" spans="1:12" ht="42.75" x14ac:dyDescent="0.2">
      <c r="A77" s="147" t="s">
        <v>15</v>
      </c>
      <c r="B77" s="148" t="s">
        <v>16</v>
      </c>
      <c r="C77" s="147" t="s">
        <v>17</v>
      </c>
      <c r="D77" s="148" t="s">
        <v>18</v>
      </c>
      <c r="E77" s="148" t="s">
        <v>19</v>
      </c>
      <c r="F77" s="148" t="s">
        <v>20</v>
      </c>
      <c r="G77" s="148" t="s">
        <v>21</v>
      </c>
      <c r="H77" s="148" t="s">
        <v>22</v>
      </c>
      <c r="I77" s="148" t="s">
        <v>23</v>
      </c>
      <c r="J77" s="148" t="s">
        <v>24</v>
      </c>
      <c r="K77" s="148" t="s">
        <v>25</v>
      </c>
      <c r="L77" s="148" t="s">
        <v>26</v>
      </c>
    </row>
    <row r="78" spans="1:12" x14ac:dyDescent="0.2">
      <c r="A78" s="147"/>
      <c r="B78" s="147"/>
      <c r="C78" s="147"/>
      <c r="D78" s="147"/>
      <c r="E78" s="147"/>
      <c r="F78" s="147"/>
      <c r="G78" s="147"/>
      <c r="H78" s="147"/>
      <c r="I78" s="147"/>
      <c r="J78" s="147"/>
      <c r="K78" s="147"/>
      <c r="L78" s="150">
        <f t="shared" ref="L78:L87" si="12">SUM(E78:K78)/35</f>
        <v>0</v>
      </c>
    </row>
    <row r="79" spans="1:12" x14ac:dyDescent="0.2">
      <c r="A79" s="147"/>
      <c r="B79" s="147"/>
      <c r="C79" s="147"/>
      <c r="D79" s="147"/>
      <c r="E79" s="147"/>
      <c r="F79" s="147"/>
      <c r="G79" s="147"/>
      <c r="H79" s="147"/>
      <c r="I79" s="147"/>
      <c r="J79" s="147"/>
      <c r="K79" s="147"/>
      <c r="L79" s="150">
        <f t="shared" si="12"/>
        <v>0</v>
      </c>
    </row>
    <row r="80" spans="1:12" x14ac:dyDescent="0.2">
      <c r="A80" s="147"/>
      <c r="B80" s="147"/>
      <c r="C80" s="147"/>
      <c r="D80" s="147"/>
      <c r="E80" s="147"/>
      <c r="F80" s="147"/>
      <c r="G80" s="147"/>
      <c r="H80" s="147"/>
      <c r="I80" s="147"/>
      <c r="J80" s="147"/>
      <c r="K80" s="147"/>
      <c r="L80" s="150">
        <f t="shared" si="12"/>
        <v>0</v>
      </c>
    </row>
    <row r="81" spans="1:12" x14ac:dyDescent="0.2">
      <c r="A81" s="147"/>
      <c r="B81" s="147"/>
      <c r="C81" s="147"/>
      <c r="D81" s="147"/>
      <c r="E81" s="147"/>
      <c r="F81" s="147"/>
      <c r="G81" s="147"/>
      <c r="H81" s="147"/>
      <c r="I81" s="147"/>
      <c r="J81" s="147"/>
      <c r="K81" s="147"/>
      <c r="L81" s="150">
        <f t="shared" si="12"/>
        <v>0</v>
      </c>
    </row>
    <row r="82" spans="1:12" x14ac:dyDescent="0.2">
      <c r="A82" s="147"/>
      <c r="B82" s="147"/>
      <c r="C82" s="147"/>
      <c r="D82" s="147"/>
      <c r="E82" s="147"/>
      <c r="F82" s="147"/>
      <c r="G82" s="147"/>
      <c r="H82" s="147"/>
      <c r="I82" s="147"/>
      <c r="J82" s="147"/>
      <c r="K82" s="147"/>
      <c r="L82" s="150">
        <f t="shared" si="12"/>
        <v>0</v>
      </c>
    </row>
    <row r="83" spans="1:12" x14ac:dyDescent="0.2">
      <c r="A83" s="147"/>
      <c r="B83" s="147"/>
      <c r="C83" s="147"/>
      <c r="D83" s="147"/>
      <c r="E83" s="147"/>
      <c r="F83" s="147"/>
      <c r="G83" s="147"/>
      <c r="H83" s="147"/>
      <c r="I83" s="147"/>
      <c r="J83" s="147"/>
      <c r="K83" s="147"/>
      <c r="L83" s="150">
        <f t="shared" si="12"/>
        <v>0</v>
      </c>
    </row>
    <row r="84" spans="1:12" x14ac:dyDescent="0.2">
      <c r="A84" s="147"/>
      <c r="B84" s="147"/>
      <c r="C84" s="147"/>
      <c r="D84" s="147"/>
      <c r="E84" s="147"/>
      <c r="F84" s="147"/>
      <c r="G84" s="147"/>
      <c r="H84" s="147"/>
      <c r="I84" s="147"/>
      <c r="J84" s="147"/>
      <c r="K84" s="147"/>
      <c r="L84" s="150">
        <f t="shared" si="12"/>
        <v>0</v>
      </c>
    </row>
    <row r="85" spans="1:12" x14ac:dyDescent="0.2">
      <c r="A85" s="147"/>
      <c r="B85" s="147"/>
      <c r="C85" s="147"/>
      <c r="D85" s="147"/>
      <c r="E85" s="147"/>
      <c r="F85" s="147"/>
      <c r="G85" s="147"/>
      <c r="H85" s="147"/>
      <c r="I85" s="147"/>
      <c r="J85" s="147"/>
      <c r="K85" s="147"/>
      <c r="L85" s="150">
        <f t="shared" si="12"/>
        <v>0</v>
      </c>
    </row>
    <row r="86" spans="1:12" x14ac:dyDescent="0.2">
      <c r="A86" s="147"/>
      <c r="B86" s="147"/>
      <c r="C86" s="147"/>
      <c r="D86" s="147"/>
      <c r="E86" s="147"/>
      <c r="F86" s="147"/>
      <c r="G86" s="147"/>
      <c r="H86" s="147"/>
      <c r="I86" s="147"/>
      <c r="J86" s="147"/>
      <c r="K86" s="147"/>
      <c r="L86" s="150">
        <f t="shared" si="12"/>
        <v>0</v>
      </c>
    </row>
    <row r="87" spans="1:12" x14ac:dyDescent="0.2">
      <c r="A87" s="147"/>
      <c r="B87" s="147"/>
      <c r="C87" s="147"/>
      <c r="D87" s="147"/>
      <c r="E87" s="147"/>
      <c r="F87" s="147"/>
      <c r="G87" s="147"/>
      <c r="H87" s="147"/>
      <c r="I87" s="147"/>
      <c r="J87" s="147"/>
      <c r="K87" s="147"/>
      <c r="L87" s="150">
        <f t="shared" si="12"/>
        <v>0</v>
      </c>
    </row>
    <row r="88" spans="1:12" ht="28.5" x14ac:dyDescent="0.2">
      <c r="D88" s="157" t="s">
        <v>41</v>
      </c>
      <c r="E88" s="150" t="str">
        <f>IFERROR(SUM(E78:E87)/(5*COUNTIF(E78:E87,"&gt;0")),"No record")</f>
        <v>No record</v>
      </c>
      <c r="F88" s="150" t="str">
        <f t="shared" ref="F88:K88" si="13">IFERROR(SUM(F78:F87)/(5*COUNTIF(F78:F87,"&gt;0")),"No record")</f>
        <v>No record</v>
      </c>
      <c r="G88" s="150" t="str">
        <f t="shared" si="13"/>
        <v>No record</v>
      </c>
      <c r="H88" s="150" t="str">
        <f t="shared" si="13"/>
        <v>No record</v>
      </c>
      <c r="I88" s="150" t="str">
        <f t="shared" si="13"/>
        <v>No record</v>
      </c>
      <c r="J88" s="150" t="str">
        <f t="shared" si="13"/>
        <v>No record</v>
      </c>
      <c r="K88" s="150" t="str">
        <f t="shared" si="13"/>
        <v>No record</v>
      </c>
      <c r="L88" s="150">
        <f>IFERROR(SUM(L78:L87)/COUNTIF(L78:L87,"&gt;0"),0)</f>
        <v>0</v>
      </c>
    </row>
    <row r="89" spans="1:12" x14ac:dyDescent="0.2">
      <c r="D89" s="149"/>
    </row>
    <row r="91" spans="1:12" x14ac:dyDescent="0.2">
      <c r="A91" s="145">
        <v>45292</v>
      </c>
      <c r="B91" s="367" t="s">
        <v>410</v>
      </c>
      <c r="C91" s="368"/>
      <c r="D91" s="368"/>
      <c r="E91" s="368"/>
      <c r="F91" s="368"/>
      <c r="G91" s="368"/>
      <c r="H91" s="368"/>
      <c r="I91" s="368"/>
      <c r="J91" s="368"/>
      <c r="K91" s="368"/>
      <c r="L91" s="369"/>
    </row>
    <row r="92" spans="1:12" ht="42.75" x14ac:dyDescent="0.2">
      <c r="A92" s="147" t="s">
        <v>15</v>
      </c>
      <c r="B92" s="148" t="s">
        <v>16</v>
      </c>
      <c r="C92" s="147" t="s">
        <v>17</v>
      </c>
      <c r="D92" s="148" t="s">
        <v>18</v>
      </c>
      <c r="E92" s="148" t="s">
        <v>19</v>
      </c>
      <c r="F92" s="148" t="s">
        <v>20</v>
      </c>
      <c r="G92" s="148" t="s">
        <v>21</v>
      </c>
      <c r="H92" s="148" t="s">
        <v>22</v>
      </c>
      <c r="I92" s="148" t="s">
        <v>23</v>
      </c>
      <c r="J92" s="148" t="s">
        <v>24</v>
      </c>
      <c r="K92" s="148" t="s">
        <v>25</v>
      </c>
      <c r="L92" s="148" t="s">
        <v>26</v>
      </c>
    </row>
    <row r="93" spans="1:12" x14ac:dyDescent="0.2">
      <c r="A93" s="147"/>
      <c r="B93" s="147"/>
      <c r="C93" s="147"/>
      <c r="D93" s="147"/>
      <c r="E93" s="147"/>
      <c r="F93" s="147"/>
      <c r="G93" s="147"/>
      <c r="H93" s="147"/>
      <c r="I93" s="147"/>
      <c r="J93" s="147"/>
      <c r="K93" s="147"/>
      <c r="L93" s="150">
        <f t="shared" ref="L93:L103" si="14">SUM(E93:K93)/35</f>
        <v>0</v>
      </c>
    </row>
    <row r="94" spans="1:12" x14ac:dyDescent="0.2">
      <c r="A94" s="147"/>
      <c r="B94" s="147"/>
      <c r="C94" s="147"/>
      <c r="D94" s="147"/>
      <c r="E94" s="147"/>
      <c r="F94" s="147"/>
      <c r="G94" s="147"/>
      <c r="H94" s="147"/>
      <c r="I94" s="147"/>
      <c r="J94" s="147"/>
      <c r="K94" s="147"/>
      <c r="L94" s="150">
        <f t="shared" si="14"/>
        <v>0</v>
      </c>
    </row>
    <row r="95" spans="1:12" x14ac:dyDescent="0.2">
      <c r="A95" s="147"/>
      <c r="B95" s="147"/>
      <c r="C95" s="147"/>
      <c r="D95" s="147"/>
      <c r="E95" s="147"/>
      <c r="F95" s="147"/>
      <c r="G95" s="147"/>
      <c r="H95" s="147"/>
      <c r="I95" s="147"/>
      <c r="J95" s="147"/>
      <c r="K95" s="147"/>
      <c r="L95" s="150">
        <f t="shared" si="14"/>
        <v>0</v>
      </c>
    </row>
    <row r="96" spans="1:12" x14ac:dyDescent="0.2">
      <c r="A96" s="147"/>
      <c r="B96" s="147"/>
      <c r="C96" s="147"/>
      <c r="D96" s="147"/>
      <c r="E96" s="147"/>
      <c r="F96" s="147"/>
      <c r="G96" s="147"/>
      <c r="H96" s="147"/>
      <c r="I96" s="147"/>
      <c r="J96" s="147"/>
      <c r="K96" s="147"/>
      <c r="L96" s="150">
        <f t="shared" si="14"/>
        <v>0</v>
      </c>
    </row>
    <row r="97" spans="1:12" x14ac:dyDescent="0.2">
      <c r="A97" s="147"/>
      <c r="B97" s="147"/>
      <c r="C97" s="147"/>
      <c r="D97" s="147"/>
      <c r="E97" s="147"/>
      <c r="F97" s="147"/>
      <c r="G97" s="147"/>
      <c r="H97" s="147"/>
      <c r="I97" s="147"/>
      <c r="J97" s="147"/>
      <c r="K97" s="147"/>
      <c r="L97" s="150">
        <f t="shared" si="14"/>
        <v>0</v>
      </c>
    </row>
    <row r="98" spans="1:12" x14ac:dyDescent="0.2">
      <c r="A98" s="147"/>
      <c r="B98" s="147"/>
      <c r="C98" s="147"/>
      <c r="D98" s="147"/>
      <c r="E98" s="147"/>
      <c r="F98" s="147"/>
      <c r="G98" s="147"/>
      <c r="H98" s="147"/>
      <c r="I98" s="147"/>
      <c r="J98" s="147"/>
      <c r="K98" s="147"/>
      <c r="L98" s="150">
        <f t="shared" si="14"/>
        <v>0</v>
      </c>
    </row>
    <row r="99" spans="1:12" x14ac:dyDescent="0.2">
      <c r="A99" s="147"/>
      <c r="B99" s="147"/>
      <c r="C99" s="147"/>
      <c r="D99" s="147"/>
      <c r="E99" s="147"/>
      <c r="F99" s="147"/>
      <c r="G99" s="147"/>
      <c r="H99" s="147"/>
      <c r="I99" s="147"/>
      <c r="J99" s="147"/>
      <c r="K99" s="147"/>
      <c r="L99" s="150">
        <f t="shared" si="14"/>
        <v>0</v>
      </c>
    </row>
    <row r="100" spans="1:12" x14ac:dyDescent="0.2">
      <c r="A100" s="147"/>
      <c r="B100" s="147"/>
      <c r="C100" s="147"/>
      <c r="D100" s="147"/>
      <c r="E100" s="147"/>
      <c r="F100" s="147"/>
      <c r="G100" s="147"/>
      <c r="H100" s="147"/>
      <c r="I100" s="147"/>
      <c r="J100" s="147"/>
      <c r="K100" s="147"/>
      <c r="L100" s="150">
        <f t="shared" si="14"/>
        <v>0</v>
      </c>
    </row>
    <row r="101" spans="1:12" x14ac:dyDescent="0.2">
      <c r="A101" s="147"/>
      <c r="B101" s="147"/>
      <c r="C101" s="147"/>
      <c r="D101" s="147"/>
      <c r="E101" s="147"/>
      <c r="F101" s="147"/>
      <c r="G101" s="147"/>
      <c r="H101" s="147"/>
      <c r="I101" s="147"/>
      <c r="J101" s="147"/>
      <c r="K101" s="147"/>
      <c r="L101" s="150">
        <f t="shared" si="14"/>
        <v>0</v>
      </c>
    </row>
    <row r="102" spans="1:12" x14ac:dyDescent="0.2">
      <c r="A102" s="147"/>
      <c r="B102" s="147"/>
      <c r="C102" s="147"/>
      <c r="D102" s="147"/>
      <c r="E102" s="147"/>
      <c r="F102" s="147"/>
      <c r="G102" s="147"/>
      <c r="H102" s="147"/>
      <c r="I102" s="147"/>
      <c r="J102" s="147"/>
      <c r="K102" s="147"/>
      <c r="L102" s="150">
        <f t="shared" si="14"/>
        <v>0</v>
      </c>
    </row>
    <row r="103" spans="1:12" x14ac:dyDescent="0.2">
      <c r="A103" s="147"/>
      <c r="B103" s="147"/>
      <c r="C103" s="147"/>
      <c r="D103" s="147"/>
      <c r="E103" s="147"/>
      <c r="F103" s="147"/>
      <c r="G103" s="147"/>
      <c r="H103" s="147"/>
      <c r="I103" s="147"/>
      <c r="J103" s="147"/>
      <c r="K103" s="147"/>
      <c r="L103" s="150">
        <f t="shared" si="14"/>
        <v>0</v>
      </c>
    </row>
    <row r="104" spans="1:12" ht="28.5" x14ac:dyDescent="0.2">
      <c r="D104" s="158" t="s">
        <v>41</v>
      </c>
      <c r="E104" s="150" t="str">
        <f>IFERROR(SUM(E93:E103)/(5*COUNTIF(E93:E103,"&gt;0")),"No record")</f>
        <v>No record</v>
      </c>
      <c r="F104" s="150" t="str">
        <f t="shared" ref="F104:K104" si="15">IFERROR(SUM(F93:F103)/(5*COUNTIF(F93:F103,"&gt;0")),"No record")</f>
        <v>No record</v>
      </c>
      <c r="G104" s="150" t="str">
        <f t="shared" si="15"/>
        <v>No record</v>
      </c>
      <c r="H104" s="150" t="str">
        <f t="shared" si="15"/>
        <v>No record</v>
      </c>
      <c r="I104" s="150" t="str">
        <f t="shared" si="15"/>
        <v>No record</v>
      </c>
      <c r="J104" s="150" t="str">
        <f t="shared" si="15"/>
        <v>No record</v>
      </c>
      <c r="K104" s="150" t="str">
        <f t="shared" si="15"/>
        <v>No record</v>
      </c>
      <c r="L104" s="150">
        <f>IFERROR(SUM(L93:L103)/COUNTIF(L93:L103,"&gt;0"),0)</f>
        <v>0</v>
      </c>
    </row>
    <row r="105" spans="1:12" x14ac:dyDescent="0.2">
      <c r="D105" s="149"/>
    </row>
    <row r="107" spans="1:12" x14ac:dyDescent="0.2">
      <c r="A107" s="145">
        <v>45323</v>
      </c>
      <c r="B107" s="367"/>
      <c r="C107" s="368"/>
      <c r="D107" s="368"/>
      <c r="E107" s="368"/>
      <c r="F107" s="368"/>
      <c r="G107" s="368"/>
      <c r="H107" s="368"/>
      <c r="I107" s="368"/>
      <c r="J107" s="368"/>
      <c r="K107" s="368"/>
      <c r="L107" s="369"/>
    </row>
    <row r="108" spans="1:12" ht="42.75" x14ac:dyDescent="0.2">
      <c r="A108" s="147" t="s">
        <v>15</v>
      </c>
      <c r="B108" s="148" t="s">
        <v>16</v>
      </c>
      <c r="C108" s="147" t="s">
        <v>17</v>
      </c>
      <c r="D108" s="148" t="s">
        <v>18</v>
      </c>
      <c r="E108" s="148" t="s">
        <v>19</v>
      </c>
      <c r="F108" s="148" t="s">
        <v>20</v>
      </c>
      <c r="G108" s="148" t="s">
        <v>21</v>
      </c>
      <c r="H108" s="148" t="s">
        <v>22</v>
      </c>
      <c r="I108" s="148" t="s">
        <v>23</v>
      </c>
      <c r="J108" s="148" t="s">
        <v>24</v>
      </c>
      <c r="K108" s="148" t="s">
        <v>25</v>
      </c>
      <c r="L108" s="148" t="s">
        <v>26</v>
      </c>
    </row>
    <row r="109" spans="1:12" x14ac:dyDescent="0.2">
      <c r="A109" s="147"/>
      <c r="B109" s="147"/>
      <c r="C109" s="147"/>
      <c r="D109" s="147"/>
      <c r="E109" s="147"/>
      <c r="F109" s="147"/>
      <c r="G109" s="147"/>
      <c r="H109" s="147"/>
      <c r="I109" s="147"/>
      <c r="J109" s="147"/>
      <c r="K109" s="147"/>
      <c r="L109" s="150">
        <f t="shared" ref="L109:L118" si="16">SUM(E109:K109)/35</f>
        <v>0</v>
      </c>
    </row>
    <row r="110" spans="1:12" x14ac:dyDescent="0.2">
      <c r="A110" s="147"/>
      <c r="B110" s="147"/>
      <c r="C110" s="147"/>
      <c r="D110" s="147"/>
      <c r="E110" s="147"/>
      <c r="F110" s="147"/>
      <c r="G110" s="147"/>
      <c r="H110" s="147"/>
      <c r="I110" s="147"/>
      <c r="J110" s="147"/>
      <c r="K110" s="147"/>
      <c r="L110" s="150">
        <f t="shared" si="16"/>
        <v>0</v>
      </c>
    </row>
    <row r="111" spans="1:12" x14ac:dyDescent="0.2">
      <c r="A111" s="147"/>
      <c r="B111" s="147"/>
      <c r="C111" s="147"/>
      <c r="D111" s="147"/>
      <c r="E111" s="147"/>
      <c r="F111" s="147"/>
      <c r="G111" s="147"/>
      <c r="H111" s="147"/>
      <c r="I111" s="147"/>
      <c r="J111" s="147"/>
      <c r="K111" s="147"/>
      <c r="L111" s="150">
        <f t="shared" si="16"/>
        <v>0</v>
      </c>
    </row>
    <row r="112" spans="1:12" x14ac:dyDescent="0.2">
      <c r="A112" s="147"/>
      <c r="B112" s="147"/>
      <c r="C112" s="147"/>
      <c r="D112" s="147"/>
      <c r="E112" s="147"/>
      <c r="F112" s="147"/>
      <c r="G112" s="147"/>
      <c r="H112" s="147"/>
      <c r="I112" s="147"/>
      <c r="J112" s="147"/>
      <c r="K112" s="147"/>
      <c r="L112" s="150">
        <f t="shared" si="16"/>
        <v>0</v>
      </c>
    </row>
    <row r="113" spans="1:12" x14ac:dyDescent="0.2">
      <c r="A113" s="147"/>
      <c r="B113" s="147"/>
      <c r="C113" s="147"/>
      <c r="D113" s="147"/>
      <c r="E113" s="147"/>
      <c r="F113" s="147"/>
      <c r="G113" s="147"/>
      <c r="H113" s="147"/>
      <c r="I113" s="147"/>
      <c r="J113" s="147"/>
      <c r="K113" s="147"/>
      <c r="L113" s="150">
        <f t="shared" si="16"/>
        <v>0</v>
      </c>
    </row>
    <row r="114" spans="1:12" x14ac:dyDescent="0.2">
      <c r="A114" s="147"/>
      <c r="B114" s="147"/>
      <c r="C114" s="147"/>
      <c r="D114" s="147"/>
      <c r="E114" s="147"/>
      <c r="F114" s="147"/>
      <c r="G114" s="147"/>
      <c r="H114" s="147"/>
      <c r="I114" s="147"/>
      <c r="J114" s="147"/>
      <c r="K114" s="147"/>
      <c r="L114" s="150">
        <f t="shared" si="16"/>
        <v>0</v>
      </c>
    </row>
    <row r="115" spans="1:12" x14ac:dyDescent="0.2">
      <c r="A115" s="147"/>
      <c r="B115" s="147"/>
      <c r="C115" s="147"/>
      <c r="D115" s="147"/>
      <c r="E115" s="147"/>
      <c r="F115" s="147"/>
      <c r="G115" s="147"/>
      <c r="H115" s="147"/>
      <c r="I115" s="147"/>
      <c r="J115" s="147"/>
      <c r="K115" s="147"/>
      <c r="L115" s="150">
        <f t="shared" si="16"/>
        <v>0</v>
      </c>
    </row>
    <row r="116" spans="1:12" x14ac:dyDescent="0.2">
      <c r="A116" s="147"/>
      <c r="B116" s="147"/>
      <c r="C116" s="147"/>
      <c r="D116" s="147"/>
      <c r="E116" s="147"/>
      <c r="F116" s="147"/>
      <c r="G116" s="147"/>
      <c r="H116" s="147"/>
      <c r="I116" s="147"/>
      <c r="J116" s="147"/>
      <c r="K116" s="147"/>
      <c r="L116" s="150">
        <f t="shared" si="16"/>
        <v>0</v>
      </c>
    </row>
    <row r="117" spans="1:12" x14ac:dyDescent="0.2">
      <c r="A117" s="147"/>
      <c r="B117" s="147"/>
      <c r="C117" s="147"/>
      <c r="D117" s="147"/>
      <c r="E117" s="147"/>
      <c r="F117" s="147"/>
      <c r="G117" s="147"/>
      <c r="H117" s="147"/>
      <c r="I117" s="147"/>
      <c r="J117" s="147"/>
      <c r="K117" s="147"/>
      <c r="L117" s="150">
        <f t="shared" si="16"/>
        <v>0</v>
      </c>
    </row>
    <row r="118" spans="1:12" x14ac:dyDescent="0.2">
      <c r="A118" s="147"/>
      <c r="B118" s="147"/>
      <c r="C118" s="147"/>
      <c r="D118" s="147"/>
      <c r="E118" s="147"/>
      <c r="F118" s="147"/>
      <c r="G118" s="147"/>
      <c r="H118" s="147"/>
      <c r="I118" s="147"/>
      <c r="J118" s="147"/>
      <c r="K118" s="147"/>
      <c r="L118" s="150">
        <f t="shared" si="16"/>
        <v>0</v>
      </c>
    </row>
    <row r="119" spans="1:12" ht="28.5" x14ac:dyDescent="0.2">
      <c r="D119" s="158" t="s">
        <v>41</v>
      </c>
      <c r="E119" s="150" t="str">
        <f>IFERROR(SUM(E109:E118)/(5*COUNTIF(E109:E118,"&gt;0")),"No record")</f>
        <v>No record</v>
      </c>
      <c r="F119" s="150" t="str">
        <f t="shared" ref="F119:K119" si="17">IFERROR(SUM(F109:F118)/(5*COUNTIF(F109:F118,"&gt;0")),"No record")</f>
        <v>No record</v>
      </c>
      <c r="G119" s="150" t="str">
        <f t="shared" si="17"/>
        <v>No record</v>
      </c>
      <c r="H119" s="150" t="str">
        <f t="shared" si="17"/>
        <v>No record</v>
      </c>
      <c r="I119" s="150" t="str">
        <f t="shared" si="17"/>
        <v>No record</v>
      </c>
      <c r="J119" s="150" t="str">
        <f t="shared" si="17"/>
        <v>No record</v>
      </c>
      <c r="K119" s="150" t="str">
        <f t="shared" si="17"/>
        <v>No record</v>
      </c>
      <c r="L119" s="150">
        <f>IFERROR(SUM(L109:L118)/COUNTIF(L109:L118,"&gt;0"),0)</f>
        <v>0</v>
      </c>
    </row>
    <row r="123" spans="1:12" x14ac:dyDescent="0.2">
      <c r="A123" s="145">
        <v>45352</v>
      </c>
      <c r="B123" s="367"/>
      <c r="C123" s="368"/>
      <c r="D123" s="368"/>
      <c r="E123" s="368"/>
      <c r="F123" s="368"/>
      <c r="G123" s="368"/>
      <c r="H123" s="368"/>
      <c r="I123" s="368"/>
      <c r="J123" s="368"/>
      <c r="K123" s="368"/>
      <c r="L123" s="369"/>
    </row>
    <row r="124" spans="1:12" ht="42.75" x14ac:dyDescent="0.2">
      <c r="A124" s="147" t="s">
        <v>15</v>
      </c>
      <c r="B124" s="148" t="s">
        <v>16</v>
      </c>
      <c r="C124" s="147" t="s">
        <v>17</v>
      </c>
      <c r="D124" s="148" t="s">
        <v>18</v>
      </c>
      <c r="E124" s="148" t="s">
        <v>19</v>
      </c>
      <c r="F124" s="148" t="s">
        <v>20</v>
      </c>
      <c r="G124" s="148" t="s">
        <v>21</v>
      </c>
      <c r="H124" s="148" t="s">
        <v>22</v>
      </c>
      <c r="I124" s="148" t="s">
        <v>23</v>
      </c>
      <c r="J124" s="148" t="s">
        <v>24</v>
      </c>
      <c r="K124" s="148" t="s">
        <v>25</v>
      </c>
      <c r="L124" s="148" t="s">
        <v>26</v>
      </c>
    </row>
    <row r="125" spans="1:12" x14ac:dyDescent="0.2">
      <c r="A125" s="147"/>
      <c r="B125" s="147"/>
      <c r="C125" s="147"/>
      <c r="D125" s="147"/>
      <c r="E125" s="147"/>
      <c r="F125" s="147"/>
      <c r="G125" s="147"/>
      <c r="H125" s="147"/>
      <c r="I125" s="147"/>
      <c r="J125" s="147"/>
      <c r="K125" s="147"/>
      <c r="L125" s="150">
        <f t="shared" ref="L125:L134" si="18">SUM(E125:K125)/35</f>
        <v>0</v>
      </c>
    </row>
    <row r="126" spans="1:12" x14ac:dyDescent="0.2">
      <c r="A126" s="147"/>
      <c r="B126" s="147"/>
      <c r="C126" s="147"/>
      <c r="D126" s="147"/>
      <c r="E126" s="147"/>
      <c r="F126" s="147"/>
      <c r="G126" s="147"/>
      <c r="H126" s="147"/>
      <c r="I126" s="147"/>
      <c r="J126" s="147"/>
      <c r="K126" s="147"/>
      <c r="L126" s="150">
        <f t="shared" si="18"/>
        <v>0</v>
      </c>
    </row>
    <row r="127" spans="1:12" x14ac:dyDescent="0.2">
      <c r="A127" s="147"/>
      <c r="B127" s="147"/>
      <c r="C127" s="147"/>
      <c r="D127" s="147"/>
      <c r="E127" s="147"/>
      <c r="F127" s="147"/>
      <c r="G127" s="147"/>
      <c r="H127" s="147"/>
      <c r="I127" s="147"/>
      <c r="J127" s="147"/>
      <c r="K127" s="147"/>
      <c r="L127" s="150">
        <f t="shared" si="18"/>
        <v>0</v>
      </c>
    </row>
    <row r="128" spans="1:12" x14ac:dyDescent="0.2">
      <c r="A128" s="147"/>
      <c r="B128" s="147"/>
      <c r="C128" s="147"/>
      <c r="D128" s="147"/>
      <c r="E128" s="147"/>
      <c r="F128" s="147"/>
      <c r="G128" s="147"/>
      <c r="H128" s="147"/>
      <c r="I128" s="147"/>
      <c r="J128" s="147"/>
      <c r="K128" s="147"/>
      <c r="L128" s="150">
        <f t="shared" si="18"/>
        <v>0</v>
      </c>
    </row>
    <row r="129" spans="1:12" x14ac:dyDescent="0.2">
      <c r="A129" s="147"/>
      <c r="B129" s="147"/>
      <c r="C129" s="147"/>
      <c r="D129" s="147"/>
      <c r="E129" s="147"/>
      <c r="F129" s="147"/>
      <c r="G129" s="147"/>
      <c r="H129" s="147"/>
      <c r="I129" s="147"/>
      <c r="J129" s="147"/>
      <c r="K129" s="147"/>
      <c r="L129" s="150">
        <f t="shared" si="18"/>
        <v>0</v>
      </c>
    </row>
    <row r="130" spans="1:12" x14ac:dyDescent="0.2">
      <c r="A130" s="147"/>
      <c r="B130" s="147"/>
      <c r="C130" s="147"/>
      <c r="D130" s="147"/>
      <c r="E130" s="147"/>
      <c r="F130" s="147"/>
      <c r="G130" s="147"/>
      <c r="H130" s="147"/>
      <c r="I130" s="147"/>
      <c r="J130" s="147"/>
      <c r="K130" s="147"/>
      <c r="L130" s="150">
        <f t="shared" si="18"/>
        <v>0</v>
      </c>
    </row>
    <row r="131" spans="1:12" x14ac:dyDescent="0.2">
      <c r="A131" s="147"/>
      <c r="B131" s="147"/>
      <c r="C131" s="147"/>
      <c r="D131" s="147"/>
      <c r="E131" s="147"/>
      <c r="F131" s="147"/>
      <c r="G131" s="147"/>
      <c r="H131" s="147"/>
      <c r="I131" s="147"/>
      <c r="J131" s="147"/>
      <c r="K131" s="147"/>
      <c r="L131" s="150">
        <f t="shared" si="18"/>
        <v>0</v>
      </c>
    </row>
    <row r="132" spans="1:12" x14ac:dyDescent="0.2">
      <c r="A132" s="147"/>
      <c r="B132" s="147"/>
      <c r="C132" s="147"/>
      <c r="D132" s="147"/>
      <c r="E132" s="147"/>
      <c r="F132" s="147"/>
      <c r="G132" s="147"/>
      <c r="H132" s="147"/>
      <c r="I132" s="147"/>
      <c r="J132" s="147"/>
      <c r="K132" s="147"/>
      <c r="L132" s="150">
        <f t="shared" si="18"/>
        <v>0</v>
      </c>
    </row>
    <row r="133" spans="1:12" x14ac:dyDescent="0.2">
      <c r="A133" s="147"/>
      <c r="B133" s="147"/>
      <c r="C133" s="147"/>
      <c r="D133" s="147"/>
      <c r="E133" s="147"/>
      <c r="F133" s="147"/>
      <c r="G133" s="147"/>
      <c r="H133" s="147"/>
      <c r="I133" s="147"/>
      <c r="J133" s="147"/>
      <c r="K133" s="147"/>
      <c r="L133" s="150">
        <f t="shared" si="18"/>
        <v>0</v>
      </c>
    </row>
    <row r="134" spans="1:12" x14ac:dyDescent="0.2">
      <c r="A134" s="147"/>
      <c r="B134" s="147"/>
      <c r="C134" s="147"/>
      <c r="D134" s="147"/>
      <c r="E134" s="147"/>
      <c r="F134" s="147"/>
      <c r="G134" s="147"/>
      <c r="H134" s="147"/>
      <c r="I134" s="147"/>
      <c r="J134" s="147"/>
      <c r="K134" s="147"/>
      <c r="L134" s="150">
        <f t="shared" si="18"/>
        <v>0</v>
      </c>
    </row>
    <row r="135" spans="1:12" ht="28.5" x14ac:dyDescent="0.2">
      <c r="D135" s="158" t="s">
        <v>41</v>
      </c>
      <c r="E135" s="150" t="str">
        <f>IFERROR(SUM(E125:E134)/(5*COUNTIF(E125:E134,"&gt;0")),"No record")</f>
        <v>No record</v>
      </c>
      <c r="F135" s="150" t="str">
        <f t="shared" ref="F135:K135" si="19">IFERROR(SUM(F125:F134)/(5*COUNTIF(F125:F134,"&gt;0")),"No record")</f>
        <v>No record</v>
      </c>
      <c r="G135" s="150" t="str">
        <f t="shared" si="19"/>
        <v>No record</v>
      </c>
      <c r="H135" s="150" t="str">
        <f t="shared" si="19"/>
        <v>No record</v>
      </c>
      <c r="I135" s="150" t="str">
        <f t="shared" si="19"/>
        <v>No record</v>
      </c>
      <c r="J135" s="150" t="str">
        <f t="shared" si="19"/>
        <v>No record</v>
      </c>
      <c r="K135" s="150" t="str">
        <f t="shared" si="19"/>
        <v>No record</v>
      </c>
      <c r="L135" s="150">
        <f>IFERROR(SUM(L125:L134)/COUNTIF(L125:L134,"&gt;0"),0)</f>
        <v>0</v>
      </c>
    </row>
  </sheetData>
  <mergeCells count="7">
    <mergeCell ref="B47:L47"/>
    <mergeCell ref="B33:L33"/>
    <mergeCell ref="B123:L123"/>
    <mergeCell ref="B107:L107"/>
    <mergeCell ref="B76:L76"/>
    <mergeCell ref="B91:L91"/>
    <mergeCell ref="B62:L6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CD1136-1054-4A7A-A7D3-1B3ACA1C31A5}">
  <dimension ref="A1:M137"/>
  <sheetViews>
    <sheetView topLeftCell="C115" zoomScale="90" zoomScaleNormal="90" workbookViewId="0">
      <selection activeCell="C6" sqref="C6"/>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26.16406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c r="B3" s="147"/>
      <c r="C3" s="147"/>
      <c r="D3" s="147"/>
      <c r="E3" s="147"/>
      <c r="F3" s="147"/>
      <c r="G3" s="147"/>
      <c r="H3" s="147"/>
      <c r="I3" s="147"/>
      <c r="J3" s="147"/>
      <c r="K3" s="147"/>
      <c r="L3" s="150">
        <f t="shared" ref="L3" si="0">SUM(E3:K3)/35</f>
        <v>0</v>
      </c>
    </row>
    <row r="4" spans="1:13" ht="28.5" x14ac:dyDescent="0.2">
      <c r="A4" s="151"/>
      <c r="B4" s="151"/>
      <c r="C4" s="151"/>
      <c r="D4" s="152" t="s">
        <v>38</v>
      </c>
      <c r="E4" s="150" t="str">
        <f>IFERROR(SUM(E3:E3)/(5*COUNTIF(E3:E3,"&gt;0")),"No record")</f>
        <v>No record</v>
      </c>
      <c r="F4" s="150" t="str">
        <f t="shared" ref="F4:K4" si="1">IFERROR(SUM(F3:F3)/(5*COUNTIF(F3:F3,"&gt;0")),"No record")</f>
        <v>No record</v>
      </c>
      <c r="G4" s="150" t="str">
        <f t="shared" si="1"/>
        <v>No record</v>
      </c>
      <c r="H4" s="150" t="str">
        <f t="shared" si="1"/>
        <v>No record</v>
      </c>
      <c r="I4" s="150" t="str">
        <f t="shared" si="1"/>
        <v>No record</v>
      </c>
      <c r="J4" s="150" t="str">
        <f t="shared" si="1"/>
        <v>No record</v>
      </c>
      <c r="K4" s="150" t="str">
        <f t="shared" si="1"/>
        <v>No record</v>
      </c>
      <c r="L4" s="150">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45108</v>
      </c>
      <c r="B7" s="162"/>
      <c r="C7" s="162"/>
      <c r="D7" s="162"/>
      <c r="E7" s="162"/>
      <c r="F7" s="162"/>
      <c r="G7" s="162"/>
      <c r="H7" s="162"/>
      <c r="I7" s="162"/>
      <c r="J7" s="162"/>
      <c r="K7" s="162"/>
      <c r="L7" s="162"/>
    </row>
    <row r="8" spans="1:13" ht="42.75" x14ac:dyDescent="0.2">
      <c r="A8" s="147"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55">
        <v>45128</v>
      </c>
      <c r="B9" s="147" t="s">
        <v>225</v>
      </c>
      <c r="C9" s="147" t="s">
        <v>226</v>
      </c>
      <c r="D9" s="147" t="s">
        <v>227</v>
      </c>
      <c r="E9" s="147">
        <v>4</v>
      </c>
      <c r="F9" s="147">
        <v>5</v>
      </c>
      <c r="G9" s="147">
        <v>4</v>
      </c>
      <c r="H9" s="147">
        <v>4</v>
      </c>
      <c r="I9" s="147">
        <v>3</v>
      </c>
      <c r="J9" s="147">
        <v>5</v>
      </c>
      <c r="K9" s="147">
        <v>4</v>
      </c>
      <c r="L9" s="150">
        <f>SUM(E9:K9)/35</f>
        <v>0.82857142857142863</v>
      </c>
    </row>
    <row r="10" spans="1:13" x14ac:dyDescent="0.2">
      <c r="A10" s="155" t="s">
        <v>228</v>
      </c>
      <c r="B10" s="147" t="s">
        <v>229</v>
      </c>
      <c r="C10" s="147" t="s">
        <v>230</v>
      </c>
      <c r="D10" s="147" t="s">
        <v>227</v>
      </c>
      <c r="E10" s="147">
        <v>2</v>
      </c>
      <c r="F10" s="147">
        <v>2</v>
      </c>
      <c r="G10" s="147">
        <v>2</v>
      </c>
      <c r="H10" s="147">
        <v>2</v>
      </c>
      <c r="I10" s="147">
        <v>2</v>
      </c>
      <c r="J10" s="147">
        <v>5</v>
      </c>
      <c r="K10" s="147">
        <v>5</v>
      </c>
      <c r="L10" s="150">
        <f t="shared" ref="L10:L17" si="2">SUM(E10:K10)/35</f>
        <v>0.5714285714285714</v>
      </c>
    </row>
    <row r="11" spans="1:13" x14ac:dyDescent="0.2">
      <c r="A11" s="155">
        <v>45124</v>
      </c>
      <c r="B11" s="147" t="s">
        <v>231</v>
      </c>
      <c r="C11" s="147" t="s">
        <v>7</v>
      </c>
      <c r="D11" s="147" t="s">
        <v>232</v>
      </c>
      <c r="E11" s="147">
        <v>5</v>
      </c>
      <c r="F11" s="147">
        <v>4</v>
      </c>
      <c r="G11" s="147">
        <v>5</v>
      </c>
      <c r="H11" s="147">
        <v>5</v>
      </c>
      <c r="I11" s="147">
        <v>5</v>
      </c>
      <c r="J11" s="147">
        <v>5</v>
      </c>
      <c r="K11" s="147">
        <v>5</v>
      </c>
      <c r="L11" s="150">
        <f t="shared" si="2"/>
        <v>0.97142857142857142</v>
      </c>
    </row>
    <row r="12" spans="1:13" x14ac:dyDescent="0.2">
      <c r="A12" s="155">
        <v>45124</v>
      </c>
      <c r="B12" s="147" t="s">
        <v>233</v>
      </c>
      <c r="C12" s="147" t="s">
        <v>213</v>
      </c>
      <c r="D12" s="147" t="s">
        <v>227</v>
      </c>
      <c r="E12" s="147">
        <v>4</v>
      </c>
      <c r="F12" s="147">
        <v>4</v>
      </c>
      <c r="G12" s="147">
        <v>5</v>
      </c>
      <c r="H12" s="147">
        <v>3</v>
      </c>
      <c r="I12" s="147">
        <v>4</v>
      </c>
      <c r="J12" s="147">
        <v>5</v>
      </c>
      <c r="K12" s="147">
        <v>5</v>
      </c>
      <c r="L12" s="150">
        <f t="shared" si="2"/>
        <v>0.8571428571428571</v>
      </c>
    </row>
    <row r="13" spans="1:13" x14ac:dyDescent="0.2">
      <c r="A13" s="155">
        <v>45121</v>
      </c>
      <c r="B13" s="147" t="s">
        <v>37</v>
      </c>
      <c r="C13" s="147" t="s">
        <v>234</v>
      </c>
      <c r="D13" s="147" t="s">
        <v>232</v>
      </c>
      <c r="E13" s="147">
        <v>4</v>
      </c>
      <c r="F13" s="147">
        <v>4</v>
      </c>
      <c r="G13" s="147">
        <v>4</v>
      </c>
      <c r="H13" s="147">
        <v>4</v>
      </c>
      <c r="I13" s="147">
        <v>4</v>
      </c>
      <c r="J13" s="147">
        <v>5</v>
      </c>
      <c r="K13" s="147">
        <v>5</v>
      </c>
      <c r="L13" s="150">
        <f t="shared" si="2"/>
        <v>0.8571428571428571</v>
      </c>
    </row>
    <row r="14" spans="1:13" x14ac:dyDescent="0.2">
      <c r="A14" s="155">
        <v>45121</v>
      </c>
      <c r="B14" s="147" t="s">
        <v>235</v>
      </c>
      <c r="C14" s="147" t="s">
        <v>236</v>
      </c>
      <c r="D14" s="147" t="s">
        <v>227</v>
      </c>
      <c r="E14" s="147">
        <v>5</v>
      </c>
      <c r="F14" s="147">
        <v>4</v>
      </c>
      <c r="G14" s="147">
        <v>4</v>
      </c>
      <c r="H14" s="147">
        <v>4</v>
      </c>
      <c r="I14" s="147">
        <v>4</v>
      </c>
      <c r="J14" s="147">
        <v>4</v>
      </c>
      <c r="K14" s="147">
        <v>5</v>
      </c>
      <c r="L14" s="150">
        <f t="shared" si="2"/>
        <v>0.8571428571428571</v>
      </c>
    </row>
    <row r="15" spans="1:13" x14ac:dyDescent="0.2">
      <c r="A15" s="155">
        <v>45118</v>
      </c>
      <c r="B15" s="147" t="s">
        <v>237</v>
      </c>
      <c r="C15" s="147" t="s">
        <v>36</v>
      </c>
      <c r="D15" s="147" t="s">
        <v>227</v>
      </c>
      <c r="E15" s="147">
        <v>4</v>
      </c>
      <c r="F15" s="147">
        <v>4</v>
      </c>
      <c r="G15" s="147">
        <v>3</v>
      </c>
      <c r="H15" s="147">
        <v>4</v>
      </c>
      <c r="I15" s="147">
        <v>4</v>
      </c>
      <c r="J15" s="147">
        <v>4</v>
      </c>
      <c r="K15" s="147">
        <v>4</v>
      </c>
      <c r="L15" s="150">
        <f t="shared" si="2"/>
        <v>0.77142857142857146</v>
      </c>
    </row>
    <row r="16" spans="1:13" x14ac:dyDescent="0.2">
      <c r="A16" s="155">
        <v>45118</v>
      </c>
      <c r="B16" s="147" t="s">
        <v>238</v>
      </c>
      <c r="C16" s="147" t="s">
        <v>7</v>
      </c>
      <c r="D16" s="147" t="s">
        <v>232</v>
      </c>
      <c r="E16" s="147">
        <v>5</v>
      </c>
      <c r="F16" s="147">
        <v>5</v>
      </c>
      <c r="G16" s="147">
        <v>4</v>
      </c>
      <c r="H16" s="147">
        <v>3</v>
      </c>
      <c r="I16" s="147">
        <v>5</v>
      </c>
      <c r="J16" s="147">
        <v>5</v>
      </c>
      <c r="K16" s="147">
        <v>5</v>
      </c>
      <c r="L16" s="150">
        <f t="shared" si="2"/>
        <v>0.91428571428571426</v>
      </c>
    </row>
    <row r="17" spans="1:12" x14ac:dyDescent="0.2">
      <c r="A17" s="155">
        <v>45118</v>
      </c>
      <c r="B17" s="147" t="s">
        <v>239</v>
      </c>
      <c r="C17" s="147" t="s">
        <v>236</v>
      </c>
      <c r="D17" s="147" t="s">
        <v>227</v>
      </c>
      <c r="E17" s="147">
        <v>4</v>
      </c>
      <c r="F17" s="147">
        <v>4</v>
      </c>
      <c r="G17" s="147">
        <v>4</v>
      </c>
      <c r="H17" s="147">
        <v>5</v>
      </c>
      <c r="I17" s="147">
        <v>4</v>
      </c>
      <c r="J17" s="147">
        <v>4</v>
      </c>
      <c r="K17" s="147">
        <v>5</v>
      </c>
      <c r="L17" s="150">
        <f t="shared" si="2"/>
        <v>0.8571428571428571</v>
      </c>
    </row>
    <row r="18" spans="1:12" ht="28.5" x14ac:dyDescent="0.2">
      <c r="D18" s="157" t="s">
        <v>41</v>
      </c>
      <c r="E18" s="150">
        <f>IFERROR(SUM(E9:E17)/(5*COUNTIF(E9:E17,"&gt;0")),"No record")</f>
        <v>0.82222222222222219</v>
      </c>
      <c r="F18" s="150">
        <f t="shared" ref="F18:K18" si="3">IFERROR(SUM(F9:F17)/(5*COUNTIF(F9:F17,"&gt;0")),"No record")</f>
        <v>0.8</v>
      </c>
      <c r="G18" s="150">
        <f t="shared" si="3"/>
        <v>0.77777777777777779</v>
      </c>
      <c r="H18" s="150">
        <f t="shared" si="3"/>
        <v>0.75555555555555554</v>
      </c>
      <c r="I18" s="150">
        <f t="shared" si="3"/>
        <v>0.77777777777777779</v>
      </c>
      <c r="J18" s="150">
        <f t="shared" si="3"/>
        <v>0.93333333333333335</v>
      </c>
      <c r="K18" s="150">
        <f t="shared" si="3"/>
        <v>0.9555555555555556</v>
      </c>
      <c r="L18" s="150">
        <f>IFERROR(SUM(L9:L17)/COUNTIF(L9:L17,"&gt;0"),0)</f>
        <v>0.83174603174603168</v>
      </c>
    </row>
    <row r="19" spans="1:12" x14ac:dyDescent="0.2">
      <c r="D19" s="149"/>
    </row>
    <row r="21" spans="1:12" x14ac:dyDescent="0.2">
      <c r="A21" s="145">
        <v>45139</v>
      </c>
      <c r="B21" s="162"/>
      <c r="C21" s="162"/>
      <c r="D21" s="162"/>
      <c r="E21" s="162"/>
      <c r="F21" s="162"/>
      <c r="G21" s="162"/>
      <c r="H21" s="162"/>
      <c r="I21" s="162"/>
      <c r="J21" s="162"/>
      <c r="K21" s="162"/>
      <c r="L21" s="162"/>
    </row>
    <row r="22" spans="1:12" ht="42.75" x14ac:dyDescent="0.2">
      <c r="A22" s="147" t="s">
        <v>15</v>
      </c>
      <c r="B22" s="148" t="s">
        <v>16</v>
      </c>
      <c r="C22" s="147" t="s">
        <v>17</v>
      </c>
      <c r="D22" s="148" t="s">
        <v>18</v>
      </c>
      <c r="E22" s="148" t="s">
        <v>19</v>
      </c>
      <c r="F22" s="148" t="s">
        <v>20</v>
      </c>
      <c r="G22" s="148" t="s">
        <v>21</v>
      </c>
      <c r="H22" s="148" t="s">
        <v>22</v>
      </c>
      <c r="I22" s="148" t="s">
        <v>23</v>
      </c>
      <c r="J22" s="148" t="s">
        <v>24</v>
      </c>
      <c r="K22" s="148" t="s">
        <v>25</v>
      </c>
      <c r="L22" s="148" t="s">
        <v>26</v>
      </c>
    </row>
    <row r="23" spans="1:12" x14ac:dyDescent="0.2">
      <c r="A23" s="155">
        <v>45146</v>
      </c>
      <c r="B23" s="147" t="s">
        <v>404</v>
      </c>
      <c r="C23" s="147" t="s">
        <v>234</v>
      </c>
      <c r="D23" s="147" t="s">
        <v>232</v>
      </c>
      <c r="E23" s="147">
        <v>5</v>
      </c>
      <c r="F23" s="147">
        <v>5</v>
      </c>
      <c r="G23" s="147">
        <v>5</v>
      </c>
      <c r="H23" s="147">
        <v>5</v>
      </c>
      <c r="I23" s="147">
        <v>5</v>
      </c>
      <c r="J23" s="147">
        <v>5</v>
      </c>
      <c r="K23" s="147">
        <v>4</v>
      </c>
      <c r="L23" s="150">
        <f t="shared" ref="L23:L30" si="4">SUM(E23:K23)/35</f>
        <v>0.97142857142857142</v>
      </c>
    </row>
    <row r="24" spans="1:12" x14ac:dyDescent="0.2">
      <c r="A24" s="155">
        <v>45153</v>
      </c>
      <c r="B24" s="147" t="s">
        <v>307</v>
      </c>
      <c r="C24" s="147" t="s">
        <v>234</v>
      </c>
      <c r="D24" s="147" t="s">
        <v>232</v>
      </c>
      <c r="E24" s="147">
        <v>5</v>
      </c>
      <c r="F24" s="147">
        <v>3</v>
      </c>
      <c r="G24" s="147">
        <v>3</v>
      </c>
      <c r="H24" s="147">
        <v>4</v>
      </c>
      <c r="I24" s="147">
        <v>3</v>
      </c>
      <c r="J24" s="147">
        <v>5</v>
      </c>
      <c r="K24" s="147">
        <v>4</v>
      </c>
      <c r="L24" s="150">
        <f t="shared" si="4"/>
        <v>0.77142857142857146</v>
      </c>
    </row>
    <row r="25" spans="1:12" x14ac:dyDescent="0.2">
      <c r="A25" s="155">
        <v>45155</v>
      </c>
      <c r="B25" s="147" t="s">
        <v>55</v>
      </c>
      <c r="C25" s="147" t="s">
        <v>236</v>
      </c>
      <c r="D25" s="147" t="s">
        <v>402</v>
      </c>
      <c r="E25" s="147">
        <v>5</v>
      </c>
      <c r="F25" s="147">
        <v>4</v>
      </c>
      <c r="G25" s="147">
        <v>5</v>
      </c>
      <c r="H25" s="147">
        <v>5</v>
      </c>
      <c r="I25" s="147">
        <v>4</v>
      </c>
      <c r="J25" s="147">
        <v>5</v>
      </c>
      <c r="K25" s="147">
        <v>4</v>
      </c>
      <c r="L25" s="150">
        <f t="shared" si="4"/>
        <v>0.91428571428571426</v>
      </c>
    </row>
    <row r="26" spans="1:12" x14ac:dyDescent="0.2">
      <c r="A26" s="155">
        <v>45162</v>
      </c>
      <c r="B26" s="147" t="s">
        <v>405</v>
      </c>
      <c r="C26" s="147" t="s">
        <v>213</v>
      </c>
      <c r="D26" s="147" t="s">
        <v>402</v>
      </c>
      <c r="E26" s="147">
        <v>4</v>
      </c>
      <c r="F26" s="147">
        <v>5</v>
      </c>
      <c r="G26" s="147">
        <v>5</v>
      </c>
      <c r="H26" s="147">
        <v>5</v>
      </c>
      <c r="I26" s="147">
        <v>5</v>
      </c>
      <c r="J26" s="147">
        <v>5</v>
      </c>
      <c r="K26" s="147">
        <v>5</v>
      </c>
      <c r="L26" s="150">
        <f t="shared" si="4"/>
        <v>0.97142857142857142</v>
      </c>
    </row>
    <row r="27" spans="1:12" x14ac:dyDescent="0.2">
      <c r="A27" s="155">
        <v>45162</v>
      </c>
      <c r="B27" s="147" t="s">
        <v>406</v>
      </c>
      <c r="C27" s="147" t="s">
        <v>31</v>
      </c>
      <c r="D27" s="147" t="s">
        <v>232</v>
      </c>
      <c r="E27" s="147">
        <v>5</v>
      </c>
      <c r="F27" s="147">
        <v>5</v>
      </c>
      <c r="G27" s="147">
        <v>5</v>
      </c>
      <c r="H27" s="147">
        <v>5</v>
      </c>
      <c r="I27" s="147">
        <v>5</v>
      </c>
      <c r="J27" s="147">
        <v>4</v>
      </c>
      <c r="K27" s="147">
        <v>5</v>
      </c>
      <c r="L27" s="150">
        <f t="shared" si="4"/>
        <v>0.97142857142857142</v>
      </c>
    </row>
    <row r="28" spans="1:12" x14ac:dyDescent="0.2">
      <c r="A28" s="155">
        <v>45163</v>
      </c>
      <c r="B28" s="147" t="s">
        <v>233</v>
      </c>
      <c r="C28" s="147" t="s">
        <v>213</v>
      </c>
      <c r="D28" s="147" t="s">
        <v>402</v>
      </c>
      <c r="E28" s="147">
        <v>5</v>
      </c>
      <c r="F28" s="147">
        <v>5</v>
      </c>
      <c r="G28" s="147">
        <v>5</v>
      </c>
      <c r="H28" s="147">
        <v>5</v>
      </c>
      <c r="I28" s="147">
        <v>5</v>
      </c>
      <c r="J28" s="147">
        <v>5</v>
      </c>
      <c r="K28" s="147">
        <v>5</v>
      </c>
      <c r="L28" s="150">
        <f t="shared" si="4"/>
        <v>1</v>
      </c>
    </row>
    <row r="29" spans="1:12" x14ac:dyDescent="0.2">
      <c r="A29" s="155">
        <v>45166</v>
      </c>
      <c r="B29" s="147" t="s">
        <v>403</v>
      </c>
      <c r="C29" s="147" t="s">
        <v>7</v>
      </c>
      <c r="D29" s="147" t="s">
        <v>232</v>
      </c>
      <c r="E29" s="147">
        <v>5</v>
      </c>
      <c r="F29" s="147">
        <v>5</v>
      </c>
      <c r="G29" s="147">
        <v>5</v>
      </c>
      <c r="H29" s="147">
        <v>3</v>
      </c>
      <c r="I29" s="147">
        <v>4</v>
      </c>
      <c r="J29" s="147">
        <v>5</v>
      </c>
      <c r="K29" s="147">
        <v>4</v>
      </c>
      <c r="L29" s="150">
        <f t="shared" si="4"/>
        <v>0.88571428571428568</v>
      </c>
    </row>
    <row r="30" spans="1:12" x14ac:dyDescent="0.2">
      <c r="A30" s="155">
        <v>45167</v>
      </c>
      <c r="B30" s="147" t="s">
        <v>235</v>
      </c>
      <c r="C30" s="147" t="s">
        <v>236</v>
      </c>
      <c r="D30" s="147" t="s">
        <v>402</v>
      </c>
      <c r="E30" s="147">
        <v>5</v>
      </c>
      <c r="F30" s="147">
        <v>5</v>
      </c>
      <c r="G30" s="147">
        <v>4</v>
      </c>
      <c r="H30" s="147">
        <v>4</v>
      </c>
      <c r="I30" s="147">
        <v>4</v>
      </c>
      <c r="J30" s="147">
        <v>5</v>
      </c>
      <c r="K30" s="147">
        <v>5</v>
      </c>
      <c r="L30" s="150">
        <f t="shared" si="4"/>
        <v>0.91428571428571426</v>
      </c>
    </row>
    <row r="31" spans="1:12" x14ac:dyDescent="0.2">
      <c r="A31" s="155">
        <v>45167</v>
      </c>
      <c r="B31" s="147" t="s">
        <v>235</v>
      </c>
      <c r="C31" s="147" t="s">
        <v>236</v>
      </c>
      <c r="D31" s="147" t="s">
        <v>402</v>
      </c>
      <c r="E31" s="147">
        <v>4</v>
      </c>
      <c r="F31" s="147">
        <v>4</v>
      </c>
      <c r="G31" s="147">
        <v>4</v>
      </c>
      <c r="H31" s="147">
        <v>5</v>
      </c>
      <c r="I31" s="147">
        <v>5</v>
      </c>
      <c r="J31" s="147">
        <v>5</v>
      </c>
      <c r="K31" s="147">
        <v>5</v>
      </c>
      <c r="L31" s="150">
        <f t="shared" ref="L31" si="5">SUM(E31:K31)/35</f>
        <v>0.91428571428571426</v>
      </c>
    </row>
    <row r="32" spans="1:12" ht="28.5" x14ac:dyDescent="0.2">
      <c r="D32" s="157" t="s">
        <v>41</v>
      </c>
      <c r="E32" s="150">
        <f>IFERROR(SUM(E23:E31)/(5*COUNTIF(E23:E31,"&gt;0")),"No record")</f>
        <v>0.9555555555555556</v>
      </c>
      <c r="F32" s="150">
        <f t="shared" ref="F32:K32" si="6">IFERROR(SUM(F23:F31)/(5*COUNTIF(F23:F31,"&gt;0")),"No record")</f>
        <v>0.91111111111111109</v>
      </c>
      <c r="G32" s="150">
        <f t="shared" si="6"/>
        <v>0.91111111111111109</v>
      </c>
      <c r="H32" s="150">
        <f t="shared" si="6"/>
        <v>0.91111111111111109</v>
      </c>
      <c r="I32" s="150">
        <f t="shared" si="6"/>
        <v>0.88888888888888884</v>
      </c>
      <c r="J32" s="150">
        <f t="shared" si="6"/>
        <v>0.97777777777777775</v>
      </c>
      <c r="K32" s="150">
        <f t="shared" si="6"/>
        <v>0.91111111111111109</v>
      </c>
      <c r="L32" s="150">
        <f>IFERROR(SUM(L23:L31)/COUNTIF(L23:L31,"&gt;0"),0)</f>
        <v>0.92380952380952386</v>
      </c>
    </row>
    <row r="33" spans="1:12" x14ac:dyDescent="0.2">
      <c r="D33" s="149"/>
    </row>
    <row r="35" spans="1:12" x14ac:dyDescent="0.2">
      <c r="A35" s="145">
        <v>45170</v>
      </c>
      <c r="B35" s="162"/>
      <c r="C35" s="162"/>
      <c r="D35" s="162"/>
      <c r="E35" s="162"/>
      <c r="F35" s="162"/>
      <c r="G35" s="162"/>
      <c r="H35" s="162"/>
      <c r="I35" s="162"/>
      <c r="J35" s="162"/>
      <c r="K35" s="162"/>
      <c r="L35" s="162"/>
    </row>
    <row r="36" spans="1:12" ht="42.75" x14ac:dyDescent="0.2">
      <c r="A36" s="147" t="s">
        <v>15</v>
      </c>
      <c r="B36" s="148" t="s">
        <v>16</v>
      </c>
      <c r="C36" s="147" t="s">
        <v>17</v>
      </c>
      <c r="D36" s="148" t="s">
        <v>18</v>
      </c>
      <c r="E36" s="148" t="s">
        <v>19</v>
      </c>
      <c r="F36" s="148" t="s">
        <v>20</v>
      </c>
      <c r="G36" s="148" t="s">
        <v>21</v>
      </c>
      <c r="H36" s="148" t="s">
        <v>22</v>
      </c>
      <c r="I36" s="148" t="s">
        <v>23</v>
      </c>
      <c r="J36" s="148" t="s">
        <v>24</v>
      </c>
      <c r="K36" s="148" t="s">
        <v>25</v>
      </c>
      <c r="L36" s="148" t="s">
        <v>26</v>
      </c>
    </row>
    <row r="37" spans="1:12" x14ac:dyDescent="0.2">
      <c r="A37" s="147"/>
      <c r="B37" s="147"/>
      <c r="C37" s="147"/>
      <c r="D37" s="147"/>
      <c r="E37" s="147"/>
      <c r="F37" s="147"/>
      <c r="G37" s="147"/>
      <c r="H37" s="147"/>
      <c r="I37" s="147"/>
      <c r="J37" s="147"/>
      <c r="K37" s="147"/>
      <c r="L37" s="150">
        <f t="shared" ref="L37:L44" si="7">SUM(E37:K37)/35</f>
        <v>0</v>
      </c>
    </row>
    <row r="38" spans="1:12" x14ac:dyDescent="0.2">
      <c r="A38" s="147"/>
      <c r="B38" s="147"/>
      <c r="C38" s="147"/>
      <c r="D38" s="147"/>
      <c r="E38" s="147"/>
      <c r="F38" s="147"/>
      <c r="G38" s="147"/>
      <c r="H38" s="147"/>
      <c r="I38" s="147"/>
      <c r="J38" s="147"/>
      <c r="K38" s="147"/>
      <c r="L38" s="150">
        <f t="shared" si="7"/>
        <v>0</v>
      </c>
    </row>
    <row r="39" spans="1:12" x14ac:dyDescent="0.2">
      <c r="A39" s="147"/>
      <c r="B39" s="147"/>
      <c r="C39" s="147"/>
      <c r="D39" s="147"/>
      <c r="E39" s="147"/>
      <c r="F39" s="147"/>
      <c r="G39" s="147"/>
      <c r="H39" s="147"/>
      <c r="I39" s="147"/>
      <c r="J39" s="147"/>
      <c r="K39" s="147"/>
      <c r="L39" s="150">
        <f t="shared" si="7"/>
        <v>0</v>
      </c>
    </row>
    <row r="40" spans="1:12" x14ac:dyDescent="0.2">
      <c r="A40" s="147"/>
      <c r="B40" s="147"/>
      <c r="C40" s="147"/>
      <c r="D40" s="147"/>
      <c r="E40" s="147"/>
      <c r="F40" s="147"/>
      <c r="G40" s="147"/>
      <c r="H40" s="147"/>
      <c r="I40" s="147"/>
      <c r="J40" s="147"/>
      <c r="K40" s="147"/>
      <c r="L40" s="150">
        <f t="shared" si="7"/>
        <v>0</v>
      </c>
    </row>
    <row r="41" spans="1:12" x14ac:dyDescent="0.2">
      <c r="A41" s="147"/>
      <c r="B41" s="147"/>
      <c r="C41" s="147"/>
      <c r="D41" s="147"/>
      <c r="E41" s="147"/>
      <c r="F41" s="147"/>
      <c r="G41" s="147"/>
      <c r="H41" s="147"/>
      <c r="I41" s="147"/>
      <c r="J41" s="147"/>
      <c r="K41" s="147"/>
      <c r="L41" s="150">
        <f t="shared" si="7"/>
        <v>0</v>
      </c>
    </row>
    <row r="42" spans="1:12" x14ac:dyDescent="0.2">
      <c r="A42" s="147"/>
      <c r="B42" s="147"/>
      <c r="C42" s="147"/>
      <c r="D42" s="147"/>
      <c r="E42" s="147"/>
      <c r="F42" s="147"/>
      <c r="G42" s="147"/>
      <c r="H42" s="147"/>
      <c r="I42" s="147"/>
      <c r="J42" s="147"/>
      <c r="K42" s="147"/>
      <c r="L42" s="150">
        <f t="shared" si="7"/>
        <v>0</v>
      </c>
    </row>
    <row r="43" spans="1:12" x14ac:dyDescent="0.2">
      <c r="A43" s="147"/>
      <c r="B43" s="147"/>
      <c r="C43" s="147"/>
      <c r="D43" s="147"/>
      <c r="E43" s="147"/>
      <c r="F43" s="147"/>
      <c r="G43" s="147"/>
      <c r="H43" s="147"/>
      <c r="I43" s="147"/>
      <c r="J43" s="147"/>
      <c r="K43" s="147"/>
      <c r="L43" s="150">
        <f t="shared" si="7"/>
        <v>0</v>
      </c>
    </row>
    <row r="44" spans="1:12" x14ac:dyDescent="0.2">
      <c r="A44" s="147"/>
      <c r="B44" s="147"/>
      <c r="C44" s="147"/>
      <c r="D44" s="147"/>
      <c r="E44" s="147"/>
      <c r="F44" s="147"/>
      <c r="G44" s="147"/>
      <c r="H44" s="147"/>
      <c r="I44" s="147"/>
      <c r="J44" s="147"/>
      <c r="K44" s="147"/>
      <c r="L44" s="150">
        <f t="shared" si="7"/>
        <v>0</v>
      </c>
    </row>
    <row r="45" spans="1:12" x14ac:dyDescent="0.2">
      <c r="A45" s="147"/>
      <c r="B45" s="147"/>
      <c r="C45" s="147"/>
      <c r="D45" s="147"/>
      <c r="E45" s="147"/>
      <c r="F45" s="147"/>
      <c r="G45" s="147"/>
      <c r="H45" s="147"/>
      <c r="I45" s="147"/>
      <c r="J45" s="147"/>
      <c r="K45" s="147"/>
      <c r="L45" s="150">
        <f>SUM(E45:K45)/35</f>
        <v>0</v>
      </c>
    </row>
    <row r="46" spans="1:12" ht="28.5" x14ac:dyDescent="0.2">
      <c r="D46" s="157" t="s">
        <v>41</v>
      </c>
      <c r="E46" s="150" t="str">
        <f>IFERROR(SUM(E37:E45)/(5*COUNTIF(E37:E45,"&gt;0")),"No record")</f>
        <v>No record</v>
      </c>
      <c r="F46" s="150" t="str">
        <f t="shared" ref="F46:K46" si="8">IFERROR(SUM(F37:F45)/(5*COUNTIF(F37:F45,"&gt;0")),"No record")</f>
        <v>No record</v>
      </c>
      <c r="G46" s="150" t="str">
        <f t="shared" si="8"/>
        <v>No record</v>
      </c>
      <c r="H46" s="150" t="str">
        <f t="shared" si="8"/>
        <v>No record</v>
      </c>
      <c r="I46" s="150" t="str">
        <f t="shared" si="8"/>
        <v>No record</v>
      </c>
      <c r="J46" s="150" t="str">
        <f t="shared" si="8"/>
        <v>No record</v>
      </c>
      <c r="K46" s="150" t="str">
        <f t="shared" si="8"/>
        <v>No record</v>
      </c>
      <c r="L46" s="150">
        <f>IFERROR(SUM(L37:L45)/COUNTIF(L37:L45,"&gt;0"),0)</f>
        <v>0</v>
      </c>
    </row>
    <row r="47" spans="1:12" x14ac:dyDescent="0.2">
      <c r="D47" s="149"/>
    </row>
    <row r="49" spans="1:12" x14ac:dyDescent="0.2">
      <c r="A49" s="145">
        <v>45200</v>
      </c>
      <c r="B49" s="162"/>
      <c r="C49" s="162"/>
      <c r="D49" s="162"/>
      <c r="E49" s="162"/>
      <c r="F49" s="162"/>
      <c r="G49" s="162"/>
      <c r="H49" s="162"/>
      <c r="I49" s="162"/>
      <c r="J49" s="162"/>
      <c r="K49" s="162"/>
      <c r="L49" s="162"/>
    </row>
    <row r="50" spans="1:12" ht="42.75" x14ac:dyDescent="0.2">
      <c r="A50" s="147" t="s">
        <v>15</v>
      </c>
      <c r="B50" s="148" t="s">
        <v>16</v>
      </c>
      <c r="C50" s="147" t="s">
        <v>17</v>
      </c>
      <c r="D50" s="148" t="s">
        <v>18</v>
      </c>
      <c r="E50" s="148" t="s">
        <v>19</v>
      </c>
      <c r="F50" s="148" t="s">
        <v>20</v>
      </c>
      <c r="G50" s="148" t="s">
        <v>21</v>
      </c>
      <c r="H50" s="148" t="s">
        <v>22</v>
      </c>
      <c r="I50" s="148" t="s">
        <v>23</v>
      </c>
      <c r="J50" s="148" t="s">
        <v>24</v>
      </c>
      <c r="K50" s="148" t="s">
        <v>25</v>
      </c>
      <c r="L50" s="148" t="s">
        <v>26</v>
      </c>
    </row>
    <row r="51" spans="1:12" x14ac:dyDescent="0.2">
      <c r="A51" s="147"/>
      <c r="B51" s="147"/>
      <c r="C51" s="147"/>
      <c r="D51" s="147"/>
      <c r="E51" s="147"/>
      <c r="F51" s="147"/>
      <c r="G51" s="147"/>
      <c r="H51" s="147"/>
      <c r="I51" s="147"/>
      <c r="J51" s="147"/>
      <c r="K51" s="147"/>
      <c r="L51" s="150">
        <f>SUM(E51:K51)/35</f>
        <v>0</v>
      </c>
    </row>
    <row r="52" spans="1:12" x14ac:dyDescent="0.2">
      <c r="A52" s="147"/>
      <c r="B52" s="147"/>
      <c r="C52" s="147"/>
      <c r="D52" s="147"/>
      <c r="E52" s="147"/>
      <c r="F52" s="147"/>
      <c r="G52" s="147"/>
      <c r="H52" s="147"/>
      <c r="I52" s="147"/>
      <c r="J52" s="147"/>
      <c r="K52" s="147"/>
      <c r="L52" s="150">
        <f t="shared" ref="L52:L60" si="9">SUM(E52:K52)/35</f>
        <v>0</v>
      </c>
    </row>
    <row r="53" spans="1:12" x14ac:dyDescent="0.2">
      <c r="A53" s="147"/>
      <c r="B53" s="147"/>
      <c r="C53" s="147"/>
      <c r="D53" s="147"/>
      <c r="E53" s="147"/>
      <c r="F53" s="147"/>
      <c r="G53" s="147"/>
      <c r="H53" s="147"/>
      <c r="I53" s="147"/>
      <c r="J53" s="147"/>
      <c r="K53" s="147"/>
      <c r="L53" s="150">
        <f t="shared" si="9"/>
        <v>0</v>
      </c>
    </row>
    <row r="54" spans="1:12" x14ac:dyDescent="0.2">
      <c r="A54" s="147"/>
      <c r="B54" s="147"/>
      <c r="C54" s="147"/>
      <c r="D54" s="147"/>
      <c r="E54" s="147"/>
      <c r="F54" s="147"/>
      <c r="G54" s="147"/>
      <c r="H54" s="147"/>
      <c r="I54" s="147"/>
      <c r="J54" s="147"/>
      <c r="K54" s="147"/>
      <c r="L54" s="150">
        <f t="shared" si="9"/>
        <v>0</v>
      </c>
    </row>
    <row r="55" spans="1:12" x14ac:dyDescent="0.2">
      <c r="A55" s="147"/>
      <c r="B55" s="147"/>
      <c r="C55" s="147"/>
      <c r="D55" s="147"/>
      <c r="E55" s="147"/>
      <c r="F55" s="147"/>
      <c r="G55" s="147"/>
      <c r="H55" s="147"/>
      <c r="I55" s="147"/>
      <c r="J55" s="147"/>
      <c r="K55" s="147"/>
      <c r="L55" s="150">
        <f t="shared" si="9"/>
        <v>0</v>
      </c>
    </row>
    <row r="56" spans="1:12" x14ac:dyDescent="0.2">
      <c r="A56" s="147"/>
      <c r="B56" s="147"/>
      <c r="C56" s="147"/>
      <c r="D56" s="147"/>
      <c r="E56" s="147"/>
      <c r="F56" s="147"/>
      <c r="G56" s="147"/>
      <c r="H56" s="147"/>
      <c r="I56" s="147"/>
      <c r="J56" s="147"/>
      <c r="K56" s="147"/>
      <c r="L56" s="150">
        <f t="shared" si="9"/>
        <v>0</v>
      </c>
    </row>
    <row r="57" spans="1:12" x14ac:dyDescent="0.2">
      <c r="A57" s="147"/>
      <c r="B57" s="147"/>
      <c r="C57" s="147"/>
      <c r="D57" s="147"/>
      <c r="E57" s="147"/>
      <c r="F57" s="147"/>
      <c r="G57" s="147"/>
      <c r="H57" s="147"/>
      <c r="I57" s="147"/>
      <c r="J57" s="147"/>
      <c r="K57" s="147"/>
      <c r="L57" s="150">
        <f t="shared" si="9"/>
        <v>0</v>
      </c>
    </row>
    <row r="58" spans="1:12" x14ac:dyDescent="0.2">
      <c r="A58" s="147"/>
      <c r="B58" s="147"/>
      <c r="C58" s="147"/>
      <c r="D58" s="147"/>
      <c r="E58" s="147"/>
      <c r="F58" s="147"/>
      <c r="G58" s="147"/>
      <c r="H58" s="147"/>
      <c r="I58" s="147"/>
      <c r="J58" s="147"/>
      <c r="K58" s="147"/>
      <c r="L58" s="150">
        <f t="shared" si="9"/>
        <v>0</v>
      </c>
    </row>
    <row r="59" spans="1:12" x14ac:dyDescent="0.2">
      <c r="A59" s="147"/>
      <c r="B59" s="147"/>
      <c r="C59" s="147"/>
      <c r="D59" s="147"/>
      <c r="E59" s="147"/>
      <c r="F59" s="147"/>
      <c r="G59" s="147"/>
      <c r="H59" s="147"/>
      <c r="I59" s="147"/>
      <c r="J59" s="147"/>
      <c r="K59" s="147"/>
      <c r="L59" s="150">
        <f t="shared" si="9"/>
        <v>0</v>
      </c>
    </row>
    <row r="60" spans="1:12" x14ac:dyDescent="0.2">
      <c r="A60" s="147"/>
      <c r="B60" s="147"/>
      <c r="C60" s="147"/>
      <c r="D60" s="147"/>
      <c r="E60" s="147"/>
      <c r="F60" s="147"/>
      <c r="G60" s="147"/>
      <c r="H60" s="147"/>
      <c r="I60" s="147"/>
      <c r="J60" s="147"/>
      <c r="K60" s="147"/>
      <c r="L60" s="150">
        <f t="shared" si="9"/>
        <v>0</v>
      </c>
    </row>
    <row r="61" spans="1:12" ht="28.5" x14ac:dyDescent="0.2">
      <c r="D61" s="157" t="s">
        <v>41</v>
      </c>
      <c r="E61" s="150" t="str">
        <f>IFERROR(SUM(E52:E60)/(5*COUNTIF(E52:E60,"&gt;0")),"No record")</f>
        <v>No record</v>
      </c>
      <c r="F61" s="150" t="str">
        <f t="shared" ref="F61:K61" si="10">IFERROR(SUM(F52:F60)/(5*COUNTIF(F52:F60,"&gt;0")),"No record")</f>
        <v>No record</v>
      </c>
      <c r="G61" s="150" t="str">
        <f t="shared" si="10"/>
        <v>No record</v>
      </c>
      <c r="H61" s="150" t="str">
        <f t="shared" si="10"/>
        <v>No record</v>
      </c>
      <c r="I61" s="150" t="str">
        <f t="shared" si="10"/>
        <v>No record</v>
      </c>
      <c r="J61" s="150" t="str">
        <f t="shared" si="10"/>
        <v>No record</v>
      </c>
      <c r="K61" s="150" t="str">
        <f t="shared" si="10"/>
        <v>No record</v>
      </c>
      <c r="L61" s="150">
        <f>IFERROR(SUM(L51:L60)/COUNTIF(L51:L60,"&gt;0"),0)</f>
        <v>0</v>
      </c>
    </row>
    <row r="62" spans="1:12" x14ac:dyDescent="0.2">
      <c r="D62" s="149"/>
    </row>
    <row r="63" spans="1:12" x14ac:dyDescent="0.2">
      <c r="D63" s="149"/>
    </row>
    <row r="64" spans="1:12" x14ac:dyDescent="0.2">
      <c r="A64" s="145">
        <v>45231</v>
      </c>
      <c r="B64" s="162"/>
      <c r="C64" s="162"/>
      <c r="D64" s="162"/>
      <c r="E64" s="162"/>
      <c r="F64" s="162"/>
      <c r="G64" s="162"/>
      <c r="H64" s="162"/>
      <c r="I64" s="162"/>
      <c r="J64" s="162"/>
      <c r="K64" s="162"/>
      <c r="L64" s="162"/>
    </row>
    <row r="65" spans="1:12" ht="42.75" x14ac:dyDescent="0.2">
      <c r="A65" s="147" t="s">
        <v>15</v>
      </c>
      <c r="B65" s="148" t="s">
        <v>16</v>
      </c>
      <c r="C65" s="147" t="s">
        <v>17</v>
      </c>
      <c r="D65" s="148" t="s">
        <v>18</v>
      </c>
      <c r="E65" s="148" t="s">
        <v>19</v>
      </c>
      <c r="F65" s="148" t="s">
        <v>20</v>
      </c>
      <c r="G65" s="148" t="s">
        <v>21</v>
      </c>
      <c r="H65" s="148" t="s">
        <v>22</v>
      </c>
      <c r="I65" s="148" t="s">
        <v>23</v>
      </c>
      <c r="J65" s="148" t="s">
        <v>24</v>
      </c>
      <c r="K65" s="148" t="s">
        <v>25</v>
      </c>
      <c r="L65" s="148" t="s">
        <v>26</v>
      </c>
    </row>
    <row r="66" spans="1:12" x14ac:dyDescent="0.2">
      <c r="A66" s="147"/>
      <c r="B66" s="147"/>
      <c r="C66" s="147"/>
      <c r="D66" s="147"/>
      <c r="E66" s="147"/>
      <c r="F66" s="147"/>
      <c r="G66" s="147"/>
      <c r="H66" s="147"/>
      <c r="I66" s="147"/>
      <c r="J66" s="147"/>
      <c r="K66" s="147"/>
      <c r="L66" s="150">
        <f>SUM(E66:K66)/35</f>
        <v>0</v>
      </c>
    </row>
    <row r="67" spans="1:12" x14ac:dyDescent="0.2">
      <c r="A67" s="147"/>
      <c r="B67" s="147"/>
      <c r="C67" s="147"/>
      <c r="D67" s="147"/>
      <c r="E67" s="147"/>
      <c r="F67" s="147"/>
      <c r="G67" s="147"/>
      <c r="H67" s="147"/>
      <c r="I67" s="147"/>
      <c r="J67" s="147"/>
      <c r="K67" s="147"/>
      <c r="L67" s="150">
        <f t="shared" ref="L67:L74" si="11">SUM(E67:K67)/35</f>
        <v>0</v>
      </c>
    </row>
    <row r="68" spans="1:12" x14ac:dyDescent="0.2">
      <c r="A68" s="147"/>
      <c r="B68" s="147"/>
      <c r="C68" s="147"/>
      <c r="D68" s="147"/>
      <c r="E68" s="147"/>
      <c r="F68" s="147"/>
      <c r="G68" s="147"/>
      <c r="H68" s="147"/>
      <c r="I68" s="147"/>
      <c r="J68" s="147"/>
      <c r="K68" s="147"/>
      <c r="L68" s="150">
        <f t="shared" si="11"/>
        <v>0</v>
      </c>
    </row>
    <row r="69" spans="1:12" x14ac:dyDescent="0.2">
      <c r="A69" s="147"/>
      <c r="B69" s="147"/>
      <c r="C69" s="147"/>
      <c r="D69" s="147"/>
      <c r="E69" s="147"/>
      <c r="F69" s="147"/>
      <c r="G69" s="147"/>
      <c r="H69" s="147"/>
      <c r="I69" s="147"/>
      <c r="J69" s="147"/>
      <c r="K69" s="147"/>
      <c r="L69" s="150">
        <f t="shared" si="11"/>
        <v>0</v>
      </c>
    </row>
    <row r="70" spans="1:12" x14ac:dyDescent="0.2">
      <c r="A70" s="147"/>
      <c r="B70" s="147"/>
      <c r="C70" s="147"/>
      <c r="D70" s="147"/>
      <c r="E70" s="147"/>
      <c r="F70" s="147"/>
      <c r="G70" s="147"/>
      <c r="H70" s="147"/>
      <c r="I70" s="147"/>
      <c r="J70" s="147"/>
      <c r="K70" s="147"/>
      <c r="L70" s="150">
        <f t="shared" si="11"/>
        <v>0</v>
      </c>
    </row>
    <row r="71" spans="1:12" x14ac:dyDescent="0.2">
      <c r="A71" s="147"/>
      <c r="B71" s="147"/>
      <c r="C71" s="147"/>
      <c r="D71" s="147"/>
      <c r="E71" s="147"/>
      <c r="F71" s="147"/>
      <c r="G71" s="147"/>
      <c r="H71" s="147"/>
      <c r="I71" s="147"/>
      <c r="J71" s="147"/>
      <c r="K71" s="147"/>
      <c r="L71" s="150">
        <f t="shared" si="11"/>
        <v>0</v>
      </c>
    </row>
    <row r="72" spans="1:12" x14ac:dyDescent="0.2">
      <c r="A72" s="147"/>
      <c r="B72" s="147"/>
      <c r="C72" s="147"/>
      <c r="D72" s="147"/>
      <c r="E72" s="147"/>
      <c r="F72" s="147"/>
      <c r="G72" s="147"/>
      <c r="H72" s="147"/>
      <c r="I72" s="147"/>
      <c r="J72" s="147"/>
      <c r="K72" s="147"/>
      <c r="L72" s="150">
        <f t="shared" si="11"/>
        <v>0</v>
      </c>
    </row>
    <row r="73" spans="1:12" x14ac:dyDescent="0.2">
      <c r="A73" s="147"/>
      <c r="B73" s="147"/>
      <c r="C73" s="147"/>
      <c r="D73" s="147"/>
      <c r="E73" s="147"/>
      <c r="F73" s="147"/>
      <c r="G73" s="147"/>
      <c r="H73" s="147"/>
      <c r="I73" s="147"/>
      <c r="J73" s="147"/>
      <c r="K73" s="147"/>
      <c r="L73" s="150">
        <f t="shared" si="11"/>
        <v>0</v>
      </c>
    </row>
    <row r="74" spans="1:12" x14ac:dyDescent="0.2">
      <c r="A74" s="147"/>
      <c r="B74" s="147"/>
      <c r="C74" s="147"/>
      <c r="D74" s="147"/>
      <c r="E74" s="147"/>
      <c r="F74" s="147"/>
      <c r="G74" s="147"/>
      <c r="H74" s="147"/>
      <c r="I74" s="147"/>
      <c r="J74" s="147"/>
      <c r="K74" s="147"/>
      <c r="L74" s="150">
        <f t="shared" si="11"/>
        <v>0</v>
      </c>
    </row>
    <row r="75" spans="1:12" ht="28.5" x14ac:dyDescent="0.2">
      <c r="D75" s="157" t="s">
        <v>41</v>
      </c>
      <c r="E75" s="150" t="str">
        <f>IFERROR(SUM(E66:E74)/(5*COUNTIF(E66:E74,"&gt;0")),"No record")</f>
        <v>No record</v>
      </c>
      <c r="F75" s="150" t="str">
        <f t="shared" ref="F75:K75" si="12">IFERROR(SUM(F66:F74)/(5*COUNTIF(F66:F74,"&gt;0")),"No record")</f>
        <v>No record</v>
      </c>
      <c r="G75" s="150" t="str">
        <f t="shared" si="12"/>
        <v>No record</v>
      </c>
      <c r="H75" s="150" t="str">
        <f t="shared" si="12"/>
        <v>No record</v>
      </c>
      <c r="I75" s="150" t="str">
        <f t="shared" si="12"/>
        <v>No record</v>
      </c>
      <c r="J75" s="150" t="str">
        <f t="shared" si="12"/>
        <v>No record</v>
      </c>
      <c r="K75" s="150" t="str">
        <f t="shared" si="12"/>
        <v>No record</v>
      </c>
      <c r="L75" s="150">
        <f>IFERROR(SUM(L66:L74)/COUNTIF(L66:L74,"&gt;0"),0)</f>
        <v>0</v>
      </c>
    </row>
    <row r="76" spans="1:12" x14ac:dyDescent="0.2">
      <c r="D76" s="153"/>
      <c r="E76" s="151"/>
      <c r="F76" s="151"/>
      <c r="G76" s="151"/>
      <c r="H76" s="151"/>
      <c r="I76" s="151"/>
      <c r="J76" s="151"/>
      <c r="K76" s="151"/>
      <c r="L76" s="151"/>
    </row>
    <row r="78" spans="1:12" x14ac:dyDescent="0.2">
      <c r="A78" s="145">
        <v>45261</v>
      </c>
      <c r="B78" s="162"/>
      <c r="C78" s="162"/>
      <c r="D78" s="162"/>
      <c r="E78" s="162"/>
      <c r="F78" s="162"/>
      <c r="G78" s="162"/>
      <c r="H78" s="162"/>
      <c r="I78" s="162"/>
      <c r="J78" s="162"/>
      <c r="K78" s="162"/>
      <c r="L78" s="162"/>
    </row>
    <row r="79" spans="1:12" ht="42.75" x14ac:dyDescent="0.2">
      <c r="A79" s="147" t="s">
        <v>15</v>
      </c>
      <c r="B79" s="148" t="s">
        <v>16</v>
      </c>
      <c r="C79" s="147" t="s">
        <v>17</v>
      </c>
      <c r="D79" s="148" t="s">
        <v>18</v>
      </c>
      <c r="E79" s="148" t="s">
        <v>19</v>
      </c>
      <c r="F79" s="148" t="s">
        <v>20</v>
      </c>
      <c r="G79" s="148" t="s">
        <v>21</v>
      </c>
      <c r="H79" s="148" t="s">
        <v>22</v>
      </c>
      <c r="I79" s="148" t="s">
        <v>23</v>
      </c>
      <c r="J79" s="148" t="s">
        <v>24</v>
      </c>
      <c r="K79" s="148" t="s">
        <v>25</v>
      </c>
      <c r="L79" s="148" t="s">
        <v>26</v>
      </c>
    </row>
    <row r="80" spans="1:12" x14ac:dyDescent="0.2">
      <c r="A80" s="147"/>
      <c r="B80" s="147"/>
      <c r="C80" s="147"/>
      <c r="D80" s="147"/>
      <c r="E80" s="147"/>
      <c r="F80" s="147"/>
      <c r="G80" s="147"/>
      <c r="H80" s="147"/>
      <c r="I80" s="147"/>
      <c r="J80" s="147"/>
      <c r="K80" s="147"/>
      <c r="L80" s="150">
        <f t="shared" ref="L80:L89" si="13">SUM(E80:K80)/35</f>
        <v>0</v>
      </c>
    </row>
    <row r="81" spans="1:12" x14ac:dyDescent="0.2">
      <c r="A81" s="147"/>
      <c r="B81" s="147"/>
      <c r="C81" s="147"/>
      <c r="D81" s="147"/>
      <c r="E81" s="147"/>
      <c r="F81" s="147"/>
      <c r="G81" s="147"/>
      <c r="H81" s="147"/>
      <c r="I81" s="147"/>
      <c r="J81" s="147"/>
      <c r="K81" s="147"/>
      <c r="L81" s="150">
        <f t="shared" si="13"/>
        <v>0</v>
      </c>
    </row>
    <row r="82" spans="1:12" x14ac:dyDescent="0.2">
      <c r="A82" s="147"/>
      <c r="B82" s="147"/>
      <c r="C82" s="147"/>
      <c r="D82" s="147"/>
      <c r="E82" s="147"/>
      <c r="F82" s="147"/>
      <c r="G82" s="147"/>
      <c r="H82" s="147"/>
      <c r="I82" s="147"/>
      <c r="J82" s="147"/>
      <c r="K82" s="147"/>
      <c r="L82" s="150">
        <f t="shared" si="13"/>
        <v>0</v>
      </c>
    </row>
    <row r="83" spans="1:12" x14ac:dyDescent="0.2">
      <c r="A83" s="147"/>
      <c r="B83" s="147"/>
      <c r="C83" s="147"/>
      <c r="D83" s="147"/>
      <c r="E83" s="147"/>
      <c r="F83" s="147"/>
      <c r="G83" s="147"/>
      <c r="H83" s="147"/>
      <c r="I83" s="147"/>
      <c r="J83" s="147"/>
      <c r="K83" s="147"/>
      <c r="L83" s="150">
        <f t="shared" si="13"/>
        <v>0</v>
      </c>
    </row>
    <row r="84" spans="1:12" x14ac:dyDescent="0.2">
      <c r="A84" s="147"/>
      <c r="B84" s="147"/>
      <c r="C84" s="147"/>
      <c r="D84" s="147"/>
      <c r="E84" s="147"/>
      <c r="F84" s="147"/>
      <c r="G84" s="147"/>
      <c r="H84" s="147"/>
      <c r="I84" s="147"/>
      <c r="J84" s="147"/>
      <c r="K84" s="147"/>
      <c r="L84" s="150">
        <f t="shared" si="13"/>
        <v>0</v>
      </c>
    </row>
    <row r="85" spans="1:12" x14ac:dyDescent="0.2">
      <c r="A85" s="147"/>
      <c r="B85" s="147"/>
      <c r="C85" s="147"/>
      <c r="D85" s="147"/>
      <c r="E85" s="147"/>
      <c r="F85" s="147"/>
      <c r="G85" s="147"/>
      <c r="H85" s="147"/>
      <c r="I85" s="147"/>
      <c r="J85" s="147"/>
      <c r="K85" s="147"/>
      <c r="L85" s="150">
        <f t="shared" si="13"/>
        <v>0</v>
      </c>
    </row>
    <row r="86" spans="1:12" x14ac:dyDescent="0.2">
      <c r="A86" s="147"/>
      <c r="B86" s="147"/>
      <c r="C86" s="147"/>
      <c r="D86" s="147"/>
      <c r="E86" s="147"/>
      <c r="F86" s="147"/>
      <c r="G86" s="147"/>
      <c r="H86" s="147"/>
      <c r="I86" s="147"/>
      <c r="J86" s="147"/>
      <c r="K86" s="147"/>
      <c r="L86" s="150">
        <f t="shared" si="13"/>
        <v>0</v>
      </c>
    </row>
    <row r="87" spans="1:12" x14ac:dyDescent="0.2">
      <c r="A87" s="147"/>
      <c r="B87" s="147"/>
      <c r="C87" s="147"/>
      <c r="D87" s="147"/>
      <c r="E87" s="147"/>
      <c r="F87" s="147"/>
      <c r="G87" s="147"/>
      <c r="H87" s="147"/>
      <c r="I87" s="147"/>
      <c r="J87" s="147"/>
      <c r="K87" s="147"/>
      <c r="L87" s="150">
        <f t="shared" si="13"/>
        <v>0</v>
      </c>
    </row>
    <row r="88" spans="1:12" x14ac:dyDescent="0.2">
      <c r="A88" s="147"/>
      <c r="B88" s="147"/>
      <c r="C88" s="147"/>
      <c r="D88" s="147"/>
      <c r="E88" s="147"/>
      <c r="F88" s="147"/>
      <c r="G88" s="147"/>
      <c r="H88" s="147"/>
      <c r="I88" s="147"/>
      <c r="J88" s="147"/>
      <c r="K88" s="147"/>
      <c r="L88" s="150">
        <f t="shared" si="13"/>
        <v>0</v>
      </c>
    </row>
    <row r="89" spans="1:12" x14ac:dyDescent="0.2">
      <c r="A89" s="147"/>
      <c r="B89" s="147"/>
      <c r="C89" s="147"/>
      <c r="D89" s="147"/>
      <c r="E89" s="147"/>
      <c r="F89" s="147"/>
      <c r="G89" s="147"/>
      <c r="H89" s="147"/>
      <c r="I89" s="147"/>
      <c r="J89" s="147"/>
      <c r="K89" s="147"/>
      <c r="L89" s="150">
        <f t="shared" si="13"/>
        <v>0</v>
      </c>
    </row>
    <row r="90" spans="1:12" ht="28.5" x14ac:dyDescent="0.2">
      <c r="D90" s="157" t="s">
        <v>41</v>
      </c>
      <c r="E90" s="150" t="str">
        <f>IFERROR(SUM(E80:E89)/(5*COUNTIF(E80:E89,"&gt;0")),"No record")</f>
        <v>No record</v>
      </c>
      <c r="F90" s="150" t="str">
        <f t="shared" ref="F90:K90" si="14">IFERROR(SUM(F80:F89)/(5*COUNTIF(F80:F89,"&gt;0")),"No record")</f>
        <v>No record</v>
      </c>
      <c r="G90" s="150" t="str">
        <f t="shared" si="14"/>
        <v>No record</v>
      </c>
      <c r="H90" s="150" t="str">
        <f t="shared" si="14"/>
        <v>No record</v>
      </c>
      <c r="I90" s="150" t="str">
        <f t="shared" si="14"/>
        <v>No record</v>
      </c>
      <c r="J90" s="150" t="str">
        <f t="shared" si="14"/>
        <v>No record</v>
      </c>
      <c r="K90" s="150" t="str">
        <f t="shared" si="14"/>
        <v>No record</v>
      </c>
      <c r="L90" s="150">
        <f>IFERROR(SUM(L80:L89)/COUNTIF(L80:L89,"&gt;0"),0)</f>
        <v>0</v>
      </c>
    </row>
    <row r="91" spans="1:12" x14ac:dyDescent="0.2">
      <c r="D91" s="149"/>
    </row>
    <row r="93" spans="1:12" x14ac:dyDescent="0.2">
      <c r="A93" s="145">
        <v>45292</v>
      </c>
      <c r="B93" s="162"/>
      <c r="C93" s="162"/>
      <c r="D93" s="162"/>
      <c r="E93" s="162"/>
      <c r="F93" s="162"/>
      <c r="G93" s="162"/>
      <c r="H93" s="162"/>
      <c r="I93" s="162"/>
      <c r="J93" s="162"/>
      <c r="K93" s="162"/>
      <c r="L93" s="162"/>
    </row>
    <row r="94" spans="1:12" ht="42.75" x14ac:dyDescent="0.2">
      <c r="A94" s="147" t="s">
        <v>15</v>
      </c>
      <c r="B94" s="148" t="s">
        <v>16</v>
      </c>
      <c r="C94" s="147" t="s">
        <v>17</v>
      </c>
      <c r="D94" s="148" t="s">
        <v>18</v>
      </c>
      <c r="E94" s="148" t="s">
        <v>19</v>
      </c>
      <c r="F94" s="148" t="s">
        <v>20</v>
      </c>
      <c r="G94" s="148" t="s">
        <v>21</v>
      </c>
      <c r="H94" s="148" t="s">
        <v>22</v>
      </c>
      <c r="I94" s="148" t="s">
        <v>23</v>
      </c>
      <c r="J94" s="148" t="s">
        <v>24</v>
      </c>
      <c r="K94" s="148" t="s">
        <v>25</v>
      </c>
      <c r="L94" s="148" t="s">
        <v>26</v>
      </c>
    </row>
    <row r="95" spans="1:12" x14ac:dyDescent="0.2">
      <c r="A95" s="147"/>
      <c r="B95" s="147"/>
      <c r="C95" s="147"/>
      <c r="D95" s="147"/>
      <c r="E95" s="147"/>
      <c r="F95" s="147"/>
      <c r="G95" s="147"/>
      <c r="H95" s="147"/>
      <c r="I95" s="147"/>
      <c r="J95" s="147"/>
      <c r="K95" s="147"/>
      <c r="L95" s="150">
        <f t="shared" ref="L95:L105" si="15">SUM(E95:K95)/35</f>
        <v>0</v>
      </c>
    </row>
    <row r="96" spans="1:12" x14ac:dyDescent="0.2">
      <c r="A96" s="147"/>
      <c r="B96" s="147"/>
      <c r="C96" s="147"/>
      <c r="D96" s="147"/>
      <c r="E96" s="147"/>
      <c r="F96" s="147"/>
      <c r="G96" s="147"/>
      <c r="H96" s="147"/>
      <c r="I96" s="147"/>
      <c r="J96" s="147"/>
      <c r="K96" s="147"/>
      <c r="L96" s="150">
        <f t="shared" si="15"/>
        <v>0</v>
      </c>
    </row>
    <row r="97" spans="1:12" x14ac:dyDescent="0.2">
      <c r="A97" s="147"/>
      <c r="B97" s="147"/>
      <c r="C97" s="147"/>
      <c r="D97" s="147"/>
      <c r="E97" s="147"/>
      <c r="F97" s="147"/>
      <c r="G97" s="147"/>
      <c r="H97" s="147"/>
      <c r="I97" s="147"/>
      <c r="J97" s="147"/>
      <c r="K97" s="147"/>
      <c r="L97" s="150">
        <f t="shared" si="15"/>
        <v>0</v>
      </c>
    </row>
    <row r="98" spans="1:12" x14ac:dyDescent="0.2">
      <c r="A98" s="147"/>
      <c r="B98" s="147"/>
      <c r="C98" s="147"/>
      <c r="D98" s="147"/>
      <c r="E98" s="147"/>
      <c r="F98" s="147"/>
      <c r="G98" s="147"/>
      <c r="H98" s="147"/>
      <c r="I98" s="147"/>
      <c r="J98" s="147"/>
      <c r="K98" s="147"/>
      <c r="L98" s="150">
        <f t="shared" si="15"/>
        <v>0</v>
      </c>
    </row>
    <row r="99" spans="1:12" x14ac:dyDescent="0.2">
      <c r="A99" s="147"/>
      <c r="B99" s="147"/>
      <c r="C99" s="147"/>
      <c r="D99" s="147"/>
      <c r="E99" s="147"/>
      <c r="F99" s="147"/>
      <c r="G99" s="147"/>
      <c r="H99" s="147"/>
      <c r="I99" s="147"/>
      <c r="J99" s="147"/>
      <c r="K99" s="147"/>
      <c r="L99" s="150">
        <f t="shared" si="15"/>
        <v>0</v>
      </c>
    </row>
    <row r="100" spans="1:12" x14ac:dyDescent="0.2">
      <c r="A100" s="147"/>
      <c r="B100" s="147"/>
      <c r="C100" s="147"/>
      <c r="D100" s="147"/>
      <c r="E100" s="147"/>
      <c r="F100" s="147"/>
      <c r="G100" s="147"/>
      <c r="H100" s="147"/>
      <c r="I100" s="147"/>
      <c r="J100" s="147"/>
      <c r="K100" s="147"/>
      <c r="L100" s="150">
        <f t="shared" si="15"/>
        <v>0</v>
      </c>
    </row>
    <row r="101" spans="1:12" x14ac:dyDescent="0.2">
      <c r="A101" s="147"/>
      <c r="B101" s="147"/>
      <c r="C101" s="147"/>
      <c r="D101" s="147"/>
      <c r="E101" s="147"/>
      <c r="F101" s="147"/>
      <c r="G101" s="147"/>
      <c r="H101" s="147"/>
      <c r="I101" s="147"/>
      <c r="J101" s="147"/>
      <c r="K101" s="147"/>
      <c r="L101" s="150">
        <f t="shared" si="15"/>
        <v>0</v>
      </c>
    </row>
    <row r="102" spans="1:12" x14ac:dyDescent="0.2">
      <c r="A102" s="147"/>
      <c r="B102" s="147"/>
      <c r="C102" s="147"/>
      <c r="D102" s="147"/>
      <c r="E102" s="147"/>
      <c r="F102" s="147"/>
      <c r="G102" s="147"/>
      <c r="H102" s="147"/>
      <c r="I102" s="147"/>
      <c r="J102" s="147"/>
      <c r="K102" s="147"/>
      <c r="L102" s="150">
        <f t="shared" si="15"/>
        <v>0</v>
      </c>
    </row>
    <row r="103" spans="1:12" x14ac:dyDescent="0.2">
      <c r="A103" s="147"/>
      <c r="B103" s="147"/>
      <c r="C103" s="147"/>
      <c r="D103" s="147"/>
      <c r="E103" s="147"/>
      <c r="F103" s="147"/>
      <c r="G103" s="147"/>
      <c r="H103" s="147"/>
      <c r="I103" s="147"/>
      <c r="J103" s="147"/>
      <c r="K103" s="147"/>
      <c r="L103" s="150">
        <f t="shared" si="15"/>
        <v>0</v>
      </c>
    </row>
    <row r="104" spans="1:12" x14ac:dyDescent="0.2">
      <c r="A104" s="147"/>
      <c r="B104" s="147"/>
      <c r="C104" s="147"/>
      <c r="D104" s="147"/>
      <c r="E104" s="147"/>
      <c r="F104" s="147"/>
      <c r="G104" s="147"/>
      <c r="H104" s="147"/>
      <c r="I104" s="147"/>
      <c r="J104" s="147"/>
      <c r="K104" s="147"/>
      <c r="L104" s="150">
        <f t="shared" si="15"/>
        <v>0</v>
      </c>
    </row>
    <row r="105" spans="1:12" x14ac:dyDescent="0.2">
      <c r="A105" s="147"/>
      <c r="B105" s="147"/>
      <c r="C105" s="147"/>
      <c r="D105" s="147"/>
      <c r="E105" s="147"/>
      <c r="F105" s="147"/>
      <c r="G105" s="147"/>
      <c r="H105" s="147"/>
      <c r="I105" s="147"/>
      <c r="J105" s="147"/>
      <c r="K105" s="147"/>
      <c r="L105" s="150">
        <f t="shared" si="15"/>
        <v>0</v>
      </c>
    </row>
    <row r="106" spans="1:12" ht="28.5" x14ac:dyDescent="0.2">
      <c r="D106" s="158" t="s">
        <v>41</v>
      </c>
      <c r="E106" s="150" t="str">
        <f>IFERROR(SUM(E95:E105)/(5*COUNTIF(E95:E105,"&gt;0")),"No record")</f>
        <v>No record</v>
      </c>
      <c r="F106" s="150" t="str">
        <f t="shared" ref="F106:K106" si="16">IFERROR(SUM(F95:F105)/(5*COUNTIF(F95:F105,"&gt;0")),"No record")</f>
        <v>No record</v>
      </c>
      <c r="G106" s="150" t="str">
        <f t="shared" si="16"/>
        <v>No record</v>
      </c>
      <c r="H106" s="150" t="str">
        <f t="shared" si="16"/>
        <v>No record</v>
      </c>
      <c r="I106" s="150" t="str">
        <f t="shared" si="16"/>
        <v>No record</v>
      </c>
      <c r="J106" s="150" t="str">
        <f t="shared" si="16"/>
        <v>No record</v>
      </c>
      <c r="K106" s="150" t="str">
        <f t="shared" si="16"/>
        <v>No record</v>
      </c>
      <c r="L106" s="150">
        <f>IFERROR(SUM(L95:L105)/COUNTIF(L95:L105,"&gt;0"),0)</f>
        <v>0</v>
      </c>
    </row>
    <row r="107" spans="1:12" x14ac:dyDescent="0.2">
      <c r="D107" s="149"/>
    </row>
    <row r="109" spans="1:12" x14ac:dyDescent="0.2">
      <c r="A109" s="145">
        <v>45323</v>
      </c>
      <c r="B109" s="162"/>
      <c r="C109" s="162"/>
      <c r="D109" s="162"/>
      <c r="E109" s="162"/>
      <c r="F109" s="162"/>
      <c r="G109" s="162"/>
      <c r="H109" s="162"/>
      <c r="I109" s="162"/>
      <c r="J109" s="162"/>
      <c r="K109" s="162"/>
      <c r="L109" s="162"/>
    </row>
    <row r="110" spans="1:12" ht="42.75" x14ac:dyDescent="0.2">
      <c r="A110" s="147" t="s">
        <v>15</v>
      </c>
      <c r="B110" s="148" t="s">
        <v>16</v>
      </c>
      <c r="C110" s="147" t="s">
        <v>17</v>
      </c>
      <c r="D110" s="148" t="s">
        <v>18</v>
      </c>
      <c r="E110" s="148" t="s">
        <v>19</v>
      </c>
      <c r="F110" s="148" t="s">
        <v>20</v>
      </c>
      <c r="G110" s="148" t="s">
        <v>21</v>
      </c>
      <c r="H110" s="148" t="s">
        <v>22</v>
      </c>
      <c r="I110" s="148" t="s">
        <v>23</v>
      </c>
      <c r="J110" s="148" t="s">
        <v>24</v>
      </c>
      <c r="K110" s="148" t="s">
        <v>25</v>
      </c>
      <c r="L110" s="148" t="s">
        <v>26</v>
      </c>
    </row>
    <row r="111" spans="1:12" x14ac:dyDescent="0.2">
      <c r="A111" s="147"/>
      <c r="B111" s="147"/>
      <c r="C111" s="147"/>
      <c r="D111" s="147"/>
      <c r="E111" s="147"/>
      <c r="F111" s="147"/>
      <c r="G111" s="147"/>
      <c r="H111" s="147"/>
      <c r="I111" s="147"/>
      <c r="J111" s="147"/>
      <c r="K111" s="147"/>
      <c r="L111" s="150">
        <f t="shared" ref="L111:L120" si="17">SUM(E111:K111)/35</f>
        <v>0</v>
      </c>
    </row>
    <row r="112" spans="1:12" x14ac:dyDescent="0.2">
      <c r="A112" s="147"/>
      <c r="B112" s="147"/>
      <c r="C112" s="147"/>
      <c r="D112" s="147"/>
      <c r="E112" s="147"/>
      <c r="F112" s="147"/>
      <c r="G112" s="147"/>
      <c r="H112" s="147"/>
      <c r="I112" s="147"/>
      <c r="J112" s="147"/>
      <c r="K112" s="147"/>
      <c r="L112" s="150">
        <f t="shared" si="17"/>
        <v>0</v>
      </c>
    </row>
    <row r="113" spans="1:12" x14ac:dyDescent="0.2">
      <c r="A113" s="147"/>
      <c r="B113" s="147"/>
      <c r="C113" s="147"/>
      <c r="D113" s="147"/>
      <c r="E113" s="147"/>
      <c r="F113" s="147"/>
      <c r="G113" s="147"/>
      <c r="H113" s="147"/>
      <c r="I113" s="147"/>
      <c r="J113" s="147"/>
      <c r="K113" s="147"/>
      <c r="L113" s="150">
        <f t="shared" si="17"/>
        <v>0</v>
      </c>
    </row>
    <row r="114" spans="1:12" x14ac:dyDescent="0.2">
      <c r="A114" s="147"/>
      <c r="B114" s="147"/>
      <c r="C114" s="147"/>
      <c r="D114" s="147"/>
      <c r="E114" s="147"/>
      <c r="F114" s="147"/>
      <c r="G114" s="147"/>
      <c r="H114" s="147"/>
      <c r="I114" s="147"/>
      <c r="J114" s="147"/>
      <c r="K114" s="147"/>
      <c r="L114" s="150">
        <f t="shared" si="17"/>
        <v>0</v>
      </c>
    </row>
    <row r="115" spans="1:12" x14ac:dyDescent="0.2">
      <c r="A115" s="147"/>
      <c r="B115" s="147"/>
      <c r="C115" s="147"/>
      <c r="D115" s="147"/>
      <c r="E115" s="147"/>
      <c r="F115" s="147"/>
      <c r="G115" s="147"/>
      <c r="H115" s="147"/>
      <c r="I115" s="147"/>
      <c r="J115" s="147"/>
      <c r="K115" s="147"/>
      <c r="L115" s="150">
        <f t="shared" si="17"/>
        <v>0</v>
      </c>
    </row>
    <row r="116" spans="1:12" x14ac:dyDescent="0.2">
      <c r="A116" s="147"/>
      <c r="B116" s="147"/>
      <c r="C116" s="147"/>
      <c r="D116" s="147"/>
      <c r="E116" s="147"/>
      <c r="F116" s="147"/>
      <c r="G116" s="147"/>
      <c r="H116" s="147"/>
      <c r="I116" s="147"/>
      <c r="J116" s="147"/>
      <c r="K116" s="147"/>
      <c r="L116" s="150">
        <f t="shared" si="17"/>
        <v>0</v>
      </c>
    </row>
    <row r="117" spans="1:12" x14ac:dyDescent="0.2">
      <c r="A117" s="147"/>
      <c r="B117" s="147"/>
      <c r="C117" s="147"/>
      <c r="D117" s="147"/>
      <c r="E117" s="147"/>
      <c r="F117" s="147"/>
      <c r="G117" s="147"/>
      <c r="H117" s="147"/>
      <c r="I117" s="147"/>
      <c r="J117" s="147"/>
      <c r="K117" s="147"/>
      <c r="L117" s="150">
        <f t="shared" si="17"/>
        <v>0</v>
      </c>
    </row>
    <row r="118" spans="1:12" x14ac:dyDescent="0.2">
      <c r="A118" s="147"/>
      <c r="B118" s="147"/>
      <c r="C118" s="147"/>
      <c r="D118" s="147"/>
      <c r="E118" s="147"/>
      <c r="F118" s="147"/>
      <c r="G118" s="147"/>
      <c r="H118" s="147"/>
      <c r="I118" s="147"/>
      <c r="J118" s="147"/>
      <c r="K118" s="147"/>
      <c r="L118" s="150">
        <f t="shared" si="17"/>
        <v>0</v>
      </c>
    </row>
    <row r="119" spans="1:12" x14ac:dyDescent="0.2">
      <c r="A119" s="147"/>
      <c r="B119" s="147"/>
      <c r="C119" s="147"/>
      <c r="D119" s="147"/>
      <c r="E119" s="147"/>
      <c r="F119" s="147"/>
      <c r="G119" s="147"/>
      <c r="H119" s="147"/>
      <c r="I119" s="147"/>
      <c r="J119" s="147"/>
      <c r="K119" s="147"/>
      <c r="L119" s="150">
        <f t="shared" si="17"/>
        <v>0</v>
      </c>
    </row>
    <row r="120" spans="1:12" x14ac:dyDescent="0.2">
      <c r="A120" s="147"/>
      <c r="B120" s="147"/>
      <c r="C120" s="147"/>
      <c r="D120" s="147"/>
      <c r="E120" s="147"/>
      <c r="F120" s="147"/>
      <c r="G120" s="147"/>
      <c r="H120" s="147"/>
      <c r="I120" s="147"/>
      <c r="J120" s="147"/>
      <c r="K120" s="147"/>
      <c r="L120" s="150">
        <f t="shared" si="17"/>
        <v>0</v>
      </c>
    </row>
    <row r="121" spans="1:12" ht="28.5" x14ac:dyDescent="0.2">
      <c r="D121" s="158" t="s">
        <v>41</v>
      </c>
      <c r="E121" s="150" t="str">
        <f>IFERROR(SUM(E111:E120)/(5*COUNTIF(E111:E120,"&gt;0")),"No record")</f>
        <v>No record</v>
      </c>
      <c r="F121" s="150" t="str">
        <f t="shared" ref="F121:K121" si="18">IFERROR(SUM(F111:F120)/(5*COUNTIF(F111:F120,"&gt;0")),"No record")</f>
        <v>No record</v>
      </c>
      <c r="G121" s="150" t="str">
        <f t="shared" si="18"/>
        <v>No record</v>
      </c>
      <c r="H121" s="150" t="str">
        <f t="shared" si="18"/>
        <v>No record</v>
      </c>
      <c r="I121" s="150" t="str">
        <f t="shared" si="18"/>
        <v>No record</v>
      </c>
      <c r="J121" s="150" t="str">
        <f t="shared" si="18"/>
        <v>No record</v>
      </c>
      <c r="K121" s="150" t="str">
        <f t="shared" si="18"/>
        <v>No record</v>
      </c>
      <c r="L121" s="150">
        <f>IFERROR(SUM(L111:L120)/COUNTIF(L111:L120,"&gt;0"),0)</f>
        <v>0</v>
      </c>
    </row>
    <row r="125" spans="1:12" x14ac:dyDescent="0.2">
      <c r="A125" s="145">
        <v>45352</v>
      </c>
      <c r="B125" s="162"/>
      <c r="C125" s="162"/>
      <c r="D125" s="162"/>
      <c r="E125" s="162"/>
      <c r="F125" s="162"/>
      <c r="G125" s="162"/>
      <c r="H125" s="162"/>
      <c r="I125" s="162"/>
      <c r="J125" s="162"/>
      <c r="K125" s="162"/>
      <c r="L125" s="162"/>
    </row>
    <row r="126" spans="1:12" ht="42.75" x14ac:dyDescent="0.2">
      <c r="A126" s="147" t="s">
        <v>15</v>
      </c>
      <c r="B126" s="148" t="s">
        <v>16</v>
      </c>
      <c r="C126" s="147" t="s">
        <v>17</v>
      </c>
      <c r="D126" s="148" t="s">
        <v>18</v>
      </c>
      <c r="E126" s="148" t="s">
        <v>19</v>
      </c>
      <c r="F126" s="148" t="s">
        <v>20</v>
      </c>
      <c r="G126" s="148" t="s">
        <v>21</v>
      </c>
      <c r="H126" s="148" t="s">
        <v>22</v>
      </c>
      <c r="I126" s="148" t="s">
        <v>23</v>
      </c>
      <c r="J126" s="148" t="s">
        <v>24</v>
      </c>
      <c r="K126" s="148" t="s">
        <v>25</v>
      </c>
      <c r="L126" s="148" t="s">
        <v>26</v>
      </c>
    </row>
    <row r="127" spans="1:12" x14ac:dyDescent="0.2">
      <c r="A127" s="147"/>
      <c r="B127" s="147"/>
      <c r="C127" s="147"/>
      <c r="D127" s="147"/>
      <c r="E127" s="147"/>
      <c r="F127" s="147"/>
      <c r="G127" s="147"/>
      <c r="H127" s="147"/>
      <c r="I127" s="147"/>
      <c r="J127" s="147"/>
      <c r="K127" s="147"/>
      <c r="L127" s="150">
        <f t="shared" ref="L127:L136" si="19">SUM(E127:K127)/35</f>
        <v>0</v>
      </c>
    </row>
    <row r="128" spans="1:12" x14ac:dyDescent="0.2">
      <c r="A128" s="147"/>
      <c r="B128" s="147"/>
      <c r="C128" s="147"/>
      <c r="D128" s="147"/>
      <c r="E128" s="147"/>
      <c r="F128" s="147"/>
      <c r="G128" s="147"/>
      <c r="H128" s="147"/>
      <c r="I128" s="147"/>
      <c r="J128" s="147"/>
      <c r="K128" s="147"/>
      <c r="L128" s="150">
        <f t="shared" si="19"/>
        <v>0</v>
      </c>
    </row>
    <row r="129" spans="1:12" x14ac:dyDescent="0.2">
      <c r="A129" s="147"/>
      <c r="B129" s="147"/>
      <c r="C129" s="147"/>
      <c r="D129" s="147"/>
      <c r="E129" s="147"/>
      <c r="F129" s="147"/>
      <c r="G129" s="147"/>
      <c r="H129" s="147"/>
      <c r="I129" s="147"/>
      <c r="J129" s="147"/>
      <c r="K129" s="147"/>
      <c r="L129" s="150">
        <f t="shared" si="19"/>
        <v>0</v>
      </c>
    </row>
    <row r="130" spans="1:12" x14ac:dyDescent="0.2">
      <c r="A130" s="147"/>
      <c r="B130" s="147"/>
      <c r="C130" s="147"/>
      <c r="D130" s="147"/>
      <c r="E130" s="147"/>
      <c r="F130" s="147"/>
      <c r="G130" s="147"/>
      <c r="H130" s="147"/>
      <c r="I130" s="147"/>
      <c r="J130" s="147"/>
      <c r="K130" s="147"/>
      <c r="L130" s="150">
        <f t="shared" si="19"/>
        <v>0</v>
      </c>
    </row>
    <row r="131" spans="1:12" x14ac:dyDescent="0.2">
      <c r="A131" s="147"/>
      <c r="B131" s="147"/>
      <c r="C131" s="147"/>
      <c r="D131" s="147"/>
      <c r="E131" s="147"/>
      <c r="F131" s="147"/>
      <c r="G131" s="147"/>
      <c r="H131" s="147"/>
      <c r="I131" s="147"/>
      <c r="J131" s="147"/>
      <c r="K131" s="147"/>
      <c r="L131" s="150">
        <f t="shared" si="19"/>
        <v>0</v>
      </c>
    </row>
    <row r="132" spans="1:12" x14ac:dyDescent="0.2">
      <c r="A132" s="147"/>
      <c r="B132" s="147"/>
      <c r="C132" s="147"/>
      <c r="D132" s="147"/>
      <c r="E132" s="147"/>
      <c r="F132" s="147"/>
      <c r="G132" s="147"/>
      <c r="H132" s="147"/>
      <c r="I132" s="147"/>
      <c r="J132" s="147"/>
      <c r="K132" s="147"/>
      <c r="L132" s="150">
        <f t="shared" si="19"/>
        <v>0</v>
      </c>
    </row>
    <row r="133" spans="1:12" x14ac:dyDescent="0.2">
      <c r="A133" s="147"/>
      <c r="B133" s="147"/>
      <c r="C133" s="147"/>
      <c r="D133" s="147"/>
      <c r="E133" s="147"/>
      <c r="F133" s="147"/>
      <c r="G133" s="147"/>
      <c r="H133" s="147"/>
      <c r="I133" s="147"/>
      <c r="J133" s="147"/>
      <c r="K133" s="147"/>
      <c r="L133" s="150">
        <f t="shared" si="19"/>
        <v>0</v>
      </c>
    </row>
    <row r="134" spans="1:12" x14ac:dyDescent="0.2">
      <c r="A134" s="147"/>
      <c r="B134" s="147"/>
      <c r="C134" s="147"/>
      <c r="D134" s="147"/>
      <c r="E134" s="147"/>
      <c r="F134" s="147"/>
      <c r="G134" s="147"/>
      <c r="H134" s="147"/>
      <c r="I134" s="147"/>
      <c r="J134" s="147"/>
      <c r="K134" s="147"/>
      <c r="L134" s="150">
        <f t="shared" si="19"/>
        <v>0</v>
      </c>
    </row>
    <row r="135" spans="1:12" x14ac:dyDescent="0.2">
      <c r="A135" s="147"/>
      <c r="B135" s="147"/>
      <c r="C135" s="147"/>
      <c r="D135" s="147"/>
      <c r="E135" s="147"/>
      <c r="F135" s="147"/>
      <c r="G135" s="147"/>
      <c r="H135" s="147"/>
      <c r="I135" s="147"/>
      <c r="J135" s="147"/>
      <c r="K135" s="147"/>
      <c r="L135" s="150">
        <f t="shared" si="19"/>
        <v>0</v>
      </c>
    </row>
    <row r="136" spans="1:12" x14ac:dyDescent="0.2">
      <c r="A136" s="147"/>
      <c r="B136" s="147"/>
      <c r="C136" s="147"/>
      <c r="D136" s="147"/>
      <c r="E136" s="147"/>
      <c r="F136" s="147"/>
      <c r="G136" s="147"/>
      <c r="H136" s="147"/>
      <c r="I136" s="147"/>
      <c r="J136" s="147"/>
      <c r="K136" s="147"/>
      <c r="L136" s="150">
        <f t="shared" si="19"/>
        <v>0</v>
      </c>
    </row>
    <row r="137" spans="1:12" ht="28.5" x14ac:dyDescent="0.2">
      <c r="D137" s="158" t="s">
        <v>41</v>
      </c>
      <c r="E137" s="150" t="str">
        <f>IFERROR(SUM(E127:E136)/(5*COUNTIF(E127:E136,"&gt;0")),"No record")</f>
        <v>No record</v>
      </c>
      <c r="F137" s="150" t="str">
        <f t="shared" ref="F137:K137" si="20">IFERROR(SUM(F127:F136)/(5*COUNTIF(F127:F136,"&gt;0")),"No record")</f>
        <v>No record</v>
      </c>
      <c r="G137" s="150" t="str">
        <f t="shared" si="20"/>
        <v>No record</v>
      </c>
      <c r="H137" s="150" t="str">
        <f t="shared" si="20"/>
        <v>No record</v>
      </c>
      <c r="I137" s="150" t="str">
        <f t="shared" si="20"/>
        <v>No record</v>
      </c>
      <c r="J137" s="150" t="str">
        <f t="shared" si="20"/>
        <v>No record</v>
      </c>
      <c r="K137" s="150" t="str">
        <f t="shared" si="20"/>
        <v>No record</v>
      </c>
      <c r="L137" s="150">
        <f>IFERROR(SUM(L127:L136)/COUNTIF(L127:L136,"&gt;0"),0)</f>
        <v>0</v>
      </c>
    </row>
  </sheetData>
  <pageMargins left="0.7" right="0.7" top="0.75" bottom="0.75" header="0.3" footer="0.3"/>
  <pageSetup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B3C276-240E-413B-9CD3-929CBF878F86}">
  <dimension ref="A1:M121"/>
  <sheetViews>
    <sheetView topLeftCell="D1" zoomScale="90" zoomScaleNormal="90" workbookViewId="0">
      <selection activeCell="C6" sqref="C6"/>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30.332031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c r="B3" s="147"/>
      <c r="C3" s="147"/>
      <c r="D3" s="147"/>
      <c r="E3" s="147"/>
      <c r="F3" s="147"/>
      <c r="G3" s="147"/>
      <c r="H3" s="147"/>
      <c r="I3" s="147"/>
      <c r="J3" s="147"/>
      <c r="K3" s="147"/>
      <c r="L3" s="150">
        <v>0.9143</v>
      </c>
    </row>
    <row r="4" spans="1:13" ht="28.5" x14ac:dyDescent="0.2">
      <c r="A4" s="151"/>
      <c r="B4" s="151"/>
      <c r="C4" s="151"/>
      <c r="D4" s="158" t="s">
        <v>38</v>
      </c>
      <c r="E4" s="150" t="str">
        <f>IFERROR(SUM(E3:E3)/(5*COUNTIF(E3:E3,"&gt;0")),"No record")</f>
        <v>No record</v>
      </c>
      <c r="F4" s="150" t="str">
        <f t="shared" ref="F4:K4" si="0">IFERROR(SUM(F3:F3)/(5*COUNTIF(F3:F3,"&gt;0")),"No record")</f>
        <v>No record</v>
      </c>
      <c r="G4" s="150" t="str">
        <f t="shared" si="0"/>
        <v>No record</v>
      </c>
      <c r="H4" s="150" t="str">
        <f t="shared" si="0"/>
        <v>No record</v>
      </c>
      <c r="I4" s="150" t="str">
        <f t="shared" si="0"/>
        <v>No record</v>
      </c>
      <c r="J4" s="150" t="str">
        <f t="shared" si="0"/>
        <v>No record</v>
      </c>
      <c r="K4" s="150" t="str">
        <f t="shared" si="0"/>
        <v>No record</v>
      </c>
      <c r="L4" s="150">
        <f>IFERROR(SUM(L3:L3)/COUNTIF(L3:L3,"&gt;0"),0)</f>
        <v>0.9143</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63">
        <v>45108</v>
      </c>
      <c r="B7" s="162"/>
      <c r="C7" s="162"/>
      <c r="D7" s="162"/>
      <c r="E7" s="162"/>
      <c r="F7" s="162"/>
      <c r="G7" s="162"/>
      <c r="H7" s="162"/>
      <c r="I7" s="162"/>
      <c r="J7" s="162"/>
      <c r="K7" s="162"/>
      <c r="L7" s="162"/>
    </row>
    <row r="8" spans="1:13" ht="42.75" x14ac:dyDescent="0.2">
      <c r="A8" s="147"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45"/>
      <c r="B9" s="147"/>
      <c r="C9" s="147"/>
      <c r="D9" s="147"/>
      <c r="E9" s="147"/>
      <c r="F9" s="147"/>
      <c r="G9" s="147"/>
      <c r="H9" s="147"/>
      <c r="I9" s="147"/>
      <c r="J9" s="147"/>
      <c r="K9" s="147"/>
      <c r="L9" s="150">
        <v>0.77139999999999997</v>
      </c>
    </row>
    <row r="10" spans="1:13" ht="28.5" x14ac:dyDescent="0.2">
      <c r="D10" s="157" t="s">
        <v>41</v>
      </c>
      <c r="E10" s="150" t="str">
        <f>IFERROR(SUM(E9:E9)/(5*COUNTIF(E9:E9,"&gt;0")),"No record")</f>
        <v>No record</v>
      </c>
      <c r="F10" s="150" t="str">
        <f t="shared" ref="F10:K10" si="1">IFERROR(SUM(F9:F9)/(5*COUNTIF(F9:F9,"&gt;0")),"No record")</f>
        <v>No record</v>
      </c>
      <c r="G10" s="150" t="str">
        <f t="shared" si="1"/>
        <v>No record</v>
      </c>
      <c r="H10" s="150" t="str">
        <f t="shared" si="1"/>
        <v>No record</v>
      </c>
      <c r="I10" s="150" t="str">
        <f t="shared" si="1"/>
        <v>No record</v>
      </c>
      <c r="J10" s="150" t="str">
        <f t="shared" si="1"/>
        <v>No record</v>
      </c>
      <c r="K10" s="150" t="str">
        <f t="shared" si="1"/>
        <v>No record</v>
      </c>
      <c r="L10" s="150">
        <f>IFERROR(SUM(L9:L9)/COUNTIF(L9:L9,"&gt;0"),0)</f>
        <v>0.77139999999999997</v>
      </c>
    </row>
    <row r="11" spans="1:13" x14ac:dyDescent="0.2">
      <c r="D11" s="149"/>
    </row>
    <row r="13" spans="1:13" x14ac:dyDescent="0.2">
      <c r="A13" s="163">
        <v>45139</v>
      </c>
      <c r="B13" s="162"/>
      <c r="C13" s="162"/>
      <c r="D13" s="162"/>
      <c r="E13" s="162"/>
      <c r="F13" s="162"/>
      <c r="G13" s="162"/>
      <c r="H13" s="162"/>
      <c r="I13" s="162"/>
      <c r="J13" s="162"/>
      <c r="K13" s="162"/>
      <c r="L13" s="162"/>
    </row>
    <row r="14" spans="1:13" ht="42.75" x14ac:dyDescent="0.2">
      <c r="A14" s="147" t="s">
        <v>15</v>
      </c>
      <c r="B14" s="148" t="s">
        <v>16</v>
      </c>
      <c r="C14" s="147" t="s">
        <v>17</v>
      </c>
      <c r="D14" s="148" t="s">
        <v>18</v>
      </c>
      <c r="E14" s="148" t="s">
        <v>19</v>
      </c>
      <c r="F14" s="148" t="s">
        <v>20</v>
      </c>
      <c r="G14" s="148" t="s">
        <v>21</v>
      </c>
      <c r="H14" s="148" t="s">
        <v>22</v>
      </c>
      <c r="I14" s="148" t="s">
        <v>23</v>
      </c>
      <c r="J14" s="148" t="s">
        <v>24</v>
      </c>
      <c r="K14" s="148" t="s">
        <v>25</v>
      </c>
      <c r="L14" s="148" t="s">
        <v>26</v>
      </c>
    </row>
    <row r="15" spans="1:13" ht="14.45" customHeight="1" x14ac:dyDescent="0.2">
      <c r="A15" s="147"/>
      <c r="B15" s="147"/>
      <c r="C15" s="147"/>
      <c r="D15" s="147"/>
      <c r="E15" s="147"/>
      <c r="F15" s="147"/>
      <c r="G15" s="147"/>
      <c r="H15" s="147"/>
      <c r="I15" s="147"/>
      <c r="J15" s="147"/>
      <c r="K15" s="147"/>
      <c r="L15" s="150">
        <v>0.9143</v>
      </c>
    </row>
    <row r="16" spans="1:13" ht="28.5" x14ac:dyDescent="0.2">
      <c r="D16" s="157" t="s">
        <v>41</v>
      </c>
      <c r="E16" s="150" t="str">
        <f>IFERROR(SUM(E15:E15)/(5*COUNTIF(E15:E15,"&gt;0")),"No record")</f>
        <v>No record</v>
      </c>
      <c r="F16" s="150" t="str">
        <f t="shared" ref="F16:K16" si="2">IFERROR(SUM(F15:F15)/(5*COUNTIF(F15:F15,"&gt;0")),"No record")</f>
        <v>No record</v>
      </c>
      <c r="G16" s="150" t="str">
        <f t="shared" si="2"/>
        <v>No record</v>
      </c>
      <c r="H16" s="150" t="str">
        <f t="shared" si="2"/>
        <v>No record</v>
      </c>
      <c r="I16" s="150" t="str">
        <f t="shared" si="2"/>
        <v>No record</v>
      </c>
      <c r="J16" s="150" t="str">
        <f t="shared" si="2"/>
        <v>No record</v>
      </c>
      <c r="K16" s="150" t="str">
        <f t="shared" si="2"/>
        <v>No record</v>
      </c>
      <c r="L16" s="150">
        <f>IFERROR(SUM(L15:L15)/COUNTIF(L15:L15,"&gt;0"),0)</f>
        <v>0.9143</v>
      </c>
    </row>
    <row r="17" spans="1:12" x14ac:dyDescent="0.2">
      <c r="D17" s="149"/>
    </row>
    <row r="19" spans="1:12" x14ac:dyDescent="0.2">
      <c r="A19" s="163">
        <v>45170</v>
      </c>
      <c r="B19" s="162"/>
      <c r="C19" s="162"/>
      <c r="D19" s="162"/>
      <c r="E19" s="162"/>
      <c r="F19" s="162"/>
      <c r="G19" s="162"/>
      <c r="H19" s="162"/>
      <c r="I19" s="162"/>
      <c r="J19" s="162"/>
      <c r="K19" s="162"/>
      <c r="L19" s="162"/>
    </row>
    <row r="20" spans="1:12" ht="42.75" x14ac:dyDescent="0.2">
      <c r="A20" s="147" t="s">
        <v>15</v>
      </c>
      <c r="B20" s="148" t="s">
        <v>16</v>
      </c>
      <c r="C20" s="147" t="s">
        <v>17</v>
      </c>
      <c r="D20" s="148" t="s">
        <v>18</v>
      </c>
      <c r="E20" s="148" t="s">
        <v>19</v>
      </c>
      <c r="F20" s="148" t="s">
        <v>20</v>
      </c>
      <c r="G20" s="148" t="s">
        <v>21</v>
      </c>
      <c r="H20" s="148" t="s">
        <v>22</v>
      </c>
      <c r="I20" s="148" t="s">
        <v>23</v>
      </c>
      <c r="J20" s="148" t="s">
        <v>24</v>
      </c>
      <c r="K20" s="148" t="s">
        <v>25</v>
      </c>
      <c r="L20" s="148" t="s">
        <v>26</v>
      </c>
    </row>
    <row r="21" spans="1:12" x14ac:dyDescent="0.2">
      <c r="A21" s="147"/>
      <c r="B21" s="147"/>
      <c r="C21" s="147"/>
      <c r="D21" s="147"/>
      <c r="E21" s="147"/>
      <c r="F21" s="147"/>
      <c r="G21" s="147"/>
      <c r="H21" s="147"/>
      <c r="I21" s="147"/>
      <c r="J21" s="147"/>
      <c r="K21" s="147"/>
      <c r="L21" s="150">
        <f t="shared" ref="L21:L28" si="3">SUM(E21:K21)/35</f>
        <v>0</v>
      </c>
    </row>
    <row r="22" spans="1:12" x14ac:dyDescent="0.2">
      <c r="A22" s="147"/>
      <c r="B22" s="147"/>
      <c r="C22" s="147"/>
      <c r="D22" s="147"/>
      <c r="E22" s="147"/>
      <c r="F22" s="147"/>
      <c r="G22" s="147"/>
      <c r="H22" s="147"/>
      <c r="I22" s="147"/>
      <c r="J22" s="147"/>
      <c r="K22" s="147"/>
      <c r="L22" s="150">
        <f t="shared" si="3"/>
        <v>0</v>
      </c>
    </row>
    <row r="23" spans="1:12" x14ac:dyDescent="0.2">
      <c r="A23" s="147"/>
      <c r="B23" s="147"/>
      <c r="C23" s="147"/>
      <c r="D23" s="147"/>
      <c r="E23" s="147"/>
      <c r="F23" s="147"/>
      <c r="G23" s="147"/>
      <c r="H23" s="147"/>
      <c r="I23" s="147"/>
      <c r="J23" s="147"/>
      <c r="K23" s="147"/>
      <c r="L23" s="150">
        <f t="shared" si="3"/>
        <v>0</v>
      </c>
    </row>
    <row r="24" spans="1:12" x14ac:dyDescent="0.2">
      <c r="A24" s="147"/>
      <c r="B24" s="147"/>
      <c r="C24" s="147"/>
      <c r="D24" s="147"/>
      <c r="E24" s="147"/>
      <c r="F24" s="147"/>
      <c r="G24" s="147"/>
      <c r="H24" s="147"/>
      <c r="I24" s="147"/>
      <c r="J24" s="147"/>
      <c r="K24" s="147"/>
      <c r="L24" s="150">
        <f t="shared" si="3"/>
        <v>0</v>
      </c>
    </row>
    <row r="25" spans="1:12" x14ac:dyDescent="0.2">
      <c r="A25" s="147"/>
      <c r="B25" s="147"/>
      <c r="C25" s="147"/>
      <c r="D25" s="147"/>
      <c r="E25" s="147"/>
      <c r="F25" s="147"/>
      <c r="G25" s="147"/>
      <c r="H25" s="147"/>
      <c r="I25" s="147"/>
      <c r="J25" s="147"/>
      <c r="K25" s="147"/>
      <c r="L25" s="150">
        <f t="shared" si="3"/>
        <v>0</v>
      </c>
    </row>
    <row r="26" spans="1:12" x14ac:dyDescent="0.2">
      <c r="A26" s="147"/>
      <c r="B26" s="147"/>
      <c r="C26" s="147"/>
      <c r="D26" s="147"/>
      <c r="E26" s="147"/>
      <c r="F26" s="147"/>
      <c r="G26" s="147"/>
      <c r="H26" s="147"/>
      <c r="I26" s="147"/>
      <c r="J26" s="147"/>
      <c r="K26" s="147"/>
      <c r="L26" s="150">
        <f t="shared" si="3"/>
        <v>0</v>
      </c>
    </row>
    <row r="27" spans="1:12" x14ac:dyDescent="0.2">
      <c r="A27" s="147"/>
      <c r="B27" s="147"/>
      <c r="C27" s="147"/>
      <c r="D27" s="147"/>
      <c r="E27" s="147"/>
      <c r="F27" s="147"/>
      <c r="G27" s="147"/>
      <c r="H27" s="147"/>
      <c r="I27" s="147"/>
      <c r="J27" s="147"/>
      <c r="K27" s="147"/>
      <c r="L27" s="150">
        <f t="shared" si="3"/>
        <v>0</v>
      </c>
    </row>
    <row r="28" spans="1:12" x14ac:dyDescent="0.2">
      <c r="A28" s="147"/>
      <c r="B28" s="147"/>
      <c r="C28" s="147"/>
      <c r="D28" s="147"/>
      <c r="E28" s="147"/>
      <c r="F28" s="147"/>
      <c r="G28" s="147"/>
      <c r="H28" s="147"/>
      <c r="I28" s="147"/>
      <c r="J28" s="147"/>
      <c r="K28" s="147"/>
      <c r="L28" s="150">
        <f t="shared" si="3"/>
        <v>0</v>
      </c>
    </row>
    <row r="29" spans="1:12" x14ac:dyDescent="0.2">
      <c r="A29" s="147"/>
      <c r="B29" s="147"/>
      <c r="C29" s="147"/>
      <c r="D29" s="147"/>
      <c r="E29" s="147"/>
      <c r="F29" s="147"/>
      <c r="G29" s="147"/>
      <c r="H29" s="147"/>
      <c r="I29" s="147"/>
      <c r="J29" s="147"/>
      <c r="K29" s="147"/>
      <c r="L29" s="150">
        <f>SUM(E29:K29)/35</f>
        <v>0</v>
      </c>
    </row>
    <row r="30" spans="1:12" ht="28.5" x14ac:dyDescent="0.2">
      <c r="D30" s="157" t="s">
        <v>41</v>
      </c>
      <c r="E30" s="150" t="str">
        <f>IFERROR(SUM(E21:E29)/(5*COUNTIF(E21:E29,"&gt;0")),"No record")</f>
        <v>No record</v>
      </c>
      <c r="F30" s="150" t="str">
        <f t="shared" ref="F30:K30" si="4">IFERROR(SUM(F21:F29)/(5*COUNTIF(F21:F29,"&gt;0")),"No record")</f>
        <v>No record</v>
      </c>
      <c r="G30" s="150" t="str">
        <f t="shared" si="4"/>
        <v>No record</v>
      </c>
      <c r="H30" s="150" t="str">
        <f t="shared" si="4"/>
        <v>No record</v>
      </c>
      <c r="I30" s="150" t="str">
        <f t="shared" si="4"/>
        <v>No record</v>
      </c>
      <c r="J30" s="150" t="str">
        <f t="shared" si="4"/>
        <v>No record</v>
      </c>
      <c r="K30" s="150" t="str">
        <f t="shared" si="4"/>
        <v>No record</v>
      </c>
      <c r="L30" s="150">
        <f>IFERROR(SUM(L21:L29)/COUNTIF(L21:L29,"&gt;0"),0)</f>
        <v>0</v>
      </c>
    </row>
    <row r="31" spans="1:12" x14ac:dyDescent="0.2">
      <c r="D31" s="149"/>
    </row>
    <row r="33" spans="1:12" x14ac:dyDescent="0.2">
      <c r="A33" s="163">
        <v>45200</v>
      </c>
      <c r="B33" s="162"/>
      <c r="C33" s="162"/>
      <c r="D33" s="162"/>
      <c r="E33" s="162"/>
      <c r="F33" s="162"/>
      <c r="G33" s="162"/>
      <c r="H33" s="162"/>
      <c r="I33" s="162"/>
      <c r="J33" s="162"/>
      <c r="K33" s="162"/>
      <c r="L33" s="162"/>
    </row>
    <row r="34" spans="1:12" ht="42.75" x14ac:dyDescent="0.2">
      <c r="A34" s="147" t="s">
        <v>15</v>
      </c>
      <c r="B34" s="148" t="s">
        <v>16</v>
      </c>
      <c r="C34" s="147" t="s">
        <v>17</v>
      </c>
      <c r="D34" s="148" t="s">
        <v>18</v>
      </c>
      <c r="E34" s="148" t="s">
        <v>19</v>
      </c>
      <c r="F34" s="148" t="s">
        <v>20</v>
      </c>
      <c r="G34" s="148" t="s">
        <v>21</v>
      </c>
      <c r="H34" s="148" t="s">
        <v>22</v>
      </c>
      <c r="I34" s="148" t="s">
        <v>23</v>
      </c>
      <c r="J34" s="148" t="s">
        <v>24</v>
      </c>
      <c r="K34" s="148" t="s">
        <v>25</v>
      </c>
      <c r="L34" s="148" t="s">
        <v>26</v>
      </c>
    </row>
    <row r="35" spans="1:12" x14ac:dyDescent="0.2">
      <c r="A35" s="147"/>
      <c r="B35" s="147"/>
      <c r="C35" s="147"/>
      <c r="D35" s="147"/>
      <c r="E35" s="147"/>
      <c r="F35" s="147"/>
      <c r="G35" s="147"/>
      <c r="H35" s="147"/>
      <c r="I35" s="147"/>
      <c r="J35" s="147"/>
      <c r="K35" s="147"/>
      <c r="L35" s="150">
        <f>SUM(E35:K35)/35</f>
        <v>0</v>
      </c>
    </row>
    <row r="36" spans="1:12" x14ac:dyDescent="0.2">
      <c r="A36" s="147"/>
      <c r="B36" s="147"/>
      <c r="C36" s="147"/>
      <c r="D36" s="147"/>
      <c r="E36" s="147"/>
      <c r="F36" s="147"/>
      <c r="G36" s="147"/>
      <c r="H36" s="147"/>
      <c r="I36" s="147"/>
      <c r="J36" s="147"/>
      <c r="K36" s="147"/>
      <c r="L36" s="150">
        <f t="shared" ref="L36:L44" si="5">SUM(E36:K36)/35</f>
        <v>0</v>
      </c>
    </row>
    <row r="37" spans="1:12" x14ac:dyDescent="0.2">
      <c r="A37" s="147"/>
      <c r="B37" s="147"/>
      <c r="C37" s="147"/>
      <c r="D37" s="147"/>
      <c r="E37" s="147"/>
      <c r="F37" s="147"/>
      <c r="G37" s="147"/>
      <c r="H37" s="147"/>
      <c r="I37" s="147"/>
      <c r="J37" s="147"/>
      <c r="K37" s="147"/>
      <c r="L37" s="150">
        <f t="shared" si="5"/>
        <v>0</v>
      </c>
    </row>
    <row r="38" spans="1:12" x14ac:dyDescent="0.2">
      <c r="A38" s="147"/>
      <c r="B38" s="147"/>
      <c r="C38" s="147"/>
      <c r="D38" s="147"/>
      <c r="E38" s="147"/>
      <c r="F38" s="147"/>
      <c r="G38" s="147"/>
      <c r="H38" s="147"/>
      <c r="I38" s="147"/>
      <c r="J38" s="147"/>
      <c r="K38" s="147"/>
      <c r="L38" s="150">
        <f t="shared" si="5"/>
        <v>0</v>
      </c>
    </row>
    <row r="39" spans="1:12" x14ac:dyDescent="0.2">
      <c r="A39" s="147"/>
      <c r="B39" s="147"/>
      <c r="C39" s="147"/>
      <c r="D39" s="147"/>
      <c r="E39" s="147"/>
      <c r="F39" s="147"/>
      <c r="G39" s="147"/>
      <c r="H39" s="147"/>
      <c r="I39" s="147"/>
      <c r="J39" s="147"/>
      <c r="K39" s="147"/>
      <c r="L39" s="150">
        <f t="shared" si="5"/>
        <v>0</v>
      </c>
    </row>
    <row r="40" spans="1:12" x14ac:dyDescent="0.2">
      <c r="A40" s="147"/>
      <c r="B40" s="147"/>
      <c r="C40" s="147"/>
      <c r="D40" s="147"/>
      <c r="E40" s="147"/>
      <c r="F40" s="147"/>
      <c r="G40" s="147"/>
      <c r="H40" s="147"/>
      <c r="I40" s="147"/>
      <c r="J40" s="147"/>
      <c r="K40" s="147"/>
      <c r="L40" s="150">
        <f t="shared" si="5"/>
        <v>0</v>
      </c>
    </row>
    <row r="41" spans="1:12" x14ac:dyDescent="0.2">
      <c r="A41" s="147"/>
      <c r="B41" s="147"/>
      <c r="C41" s="147"/>
      <c r="D41" s="147"/>
      <c r="E41" s="147"/>
      <c r="F41" s="147"/>
      <c r="G41" s="147"/>
      <c r="H41" s="147"/>
      <c r="I41" s="147"/>
      <c r="J41" s="147"/>
      <c r="K41" s="147"/>
      <c r="L41" s="150">
        <f t="shared" si="5"/>
        <v>0</v>
      </c>
    </row>
    <row r="42" spans="1:12" x14ac:dyDescent="0.2">
      <c r="A42" s="147"/>
      <c r="B42" s="147"/>
      <c r="C42" s="147"/>
      <c r="D42" s="147"/>
      <c r="E42" s="147"/>
      <c r="F42" s="147"/>
      <c r="G42" s="147"/>
      <c r="H42" s="147"/>
      <c r="I42" s="147"/>
      <c r="J42" s="147"/>
      <c r="K42" s="147"/>
      <c r="L42" s="150">
        <f t="shared" si="5"/>
        <v>0</v>
      </c>
    </row>
    <row r="43" spans="1:12" x14ac:dyDescent="0.2">
      <c r="A43" s="147"/>
      <c r="B43" s="147"/>
      <c r="C43" s="147"/>
      <c r="D43" s="147"/>
      <c r="E43" s="147"/>
      <c r="F43" s="147"/>
      <c r="G43" s="147"/>
      <c r="H43" s="147"/>
      <c r="I43" s="147"/>
      <c r="J43" s="147"/>
      <c r="K43" s="147"/>
      <c r="L43" s="150">
        <f t="shared" si="5"/>
        <v>0</v>
      </c>
    </row>
    <row r="44" spans="1:12" x14ac:dyDescent="0.2">
      <c r="A44" s="147"/>
      <c r="B44" s="147"/>
      <c r="C44" s="147"/>
      <c r="D44" s="147"/>
      <c r="E44" s="147"/>
      <c r="F44" s="147"/>
      <c r="G44" s="147"/>
      <c r="H44" s="147"/>
      <c r="I44" s="147"/>
      <c r="J44" s="147"/>
      <c r="K44" s="147"/>
      <c r="L44" s="150">
        <f t="shared" si="5"/>
        <v>0</v>
      </c>
    </row>
    <row r="45" spans="1:12" ht="28.5" x14ac:dyDescent="0.2">
      <c r="D45" s="157" t="s">
        <v>41</v>
      </c>
      <c r="E45" s="150" t="str">
        <f>IFERROR(SUM(E36:E44)/(5*COUNTIF(E36:E44,"&gt;0")),"No record")</f>
        <v>No record</v>
      </c>
      <c r="F45" s="150" t="str">
        <f t="shared" ref="F45:K45" si="6">IFERROR(SUM(F36:F44)/(5*COUNTIF(F36:F44,"&gt;0")),"No record")</f>
        <v>No record</v>
      </c>
      <c r="G45" s="150" t="str">
        <f t="shared" si="6"/>
        <v>No record</v>
      </c>
      <c r="H45" s="150" t="str">
        <f t="shared" si="6"/>
        <v>No record</v>
      </c>
      <c r="I45" s="150" t="str">
        <f t="shared" si="6"/>
        <v>No record</v>
      </c>
      <c r="J45" s="150" t="str">
        <f t="shared" si="6"/>
        <v>No record</v>
      </c>
      <c r="K45" s="150" t="str">
        <f t="shared" si="6"/>
        <v>No record</v>
      </c>
      <c r="L45" s="150">
        <f>IFERROR(SUM(L35:L44)/COUNTIF(L35:L44,"&gt;0"),0)</f>
        <v>0</v>
      </c>
    </row>
    <row r="46" spans="1:12" x14ac:dyDescent="0.2">
      <c r="D46" s="149"/>
    </row>
    <row r="47" spans="1:12" x14ac:dyDescent="0.2">
      <c r="D47" s="149"/>
    </row>
    <row r="48" spans="1:12" x14ac:dyDescent="0.2">
      <c r="A48" s="163">
        <v>45231</v>
      </c>
      <c r="B48" s="162"/>
      <c r="C48" s="162"/>
      <c r="D48" s="162"/>
      <c r="E48" s="162"/>
      <c r="F48" s="162"/>
      <c r="G48" s="162"/>
      <c r="H48" s="162"/>
      <c r="I48" s="162"/>
      <c r="J48" s="162"/>
      <c r="K48" s="162"/>
      <c r="L48" s="162"/>
    </row>
    <row r="49" spans="1:12" ht="42.75" x14ac:dyDescent="0.2">
      <c r="A49" s="147" t="s">
        <v>15</v>
      </c>
      <c r="B49" s="148" t="s">
        <v>16</v>
      </c>
      <c r="C49" s="147" t="s">
        <v>17</v>
      </c>
      <c r="D49" s="148" t="s">
        <v>18</v>
      </c>
      <c r="E49" s="148" t="s">
        <v>19</v>
      </c>
      <c r="F49" s="148" t="s">
        <v>20</v>
      </c>
      <c r="G49" s="148" t="s">
        <v>21</v>
      </c>
      <c r="H49" s="148" t="s">
        <v>22</v>
      </c>
      <c r="I49" s="148" t="s">
        <v>23</v>
      </c>
      <c r="J49" s="148" t="s">
        <v>24</v>
      </c>
      <c r="K49" s="148" t="s">
        <v>25</v>
      </c>
      <c r="L49" s="148" t="s">
        <v>26</v>
      </c>
    </row>
    <row r="50" spans="1:12" x14ac:dyDescent="0.2">
      <c r="A50" s="147"/>
      <c r="B50" s="147"/>
      <c r="C50" s="147"/>
      <c r="D50" s="147"/>
      <c r="E50" s="147"/>
      <c r="F50" s="147"/>
      <c r="G50" s="147"/>
      <c r="H50" s="147"/>
      <c r="I50" s="147"/>
      <c r="J50" s="147"/>
      <c r="K50" s="147"/>
      <c r="L50" s="150">
        <f>SUM(E50:K50)/35</f>
        <v>0</v>
      </c>
    </row>
    <row r="51" spans="1:12" x14ac:dyDescent="0.2">
      <c r="A51" s="147"/>
      <c r="B51" s="147"/>
      <c r="C51" s="147"/>
      <c r="D51" s="147"/>
      <c r="E51" s="147"/>
      <c r="F51" s="147"/>
      <c r="G51" s="147"/>
      <c r="H51" s="147"/>
      <c r="I51" s="147"/>
      <c r="J51" s="147"/>
      <c r="K51" s="147"/>
      <c r="L51" s="150">
        <f t="shared" ref="L51:L58" si="7">SUM(E51:K51)/35</f>
        <v>0</v>
      </c>
    </row>
    <row r="52" spans="1:12" x14ac:dyDescent="0.2">
      <c r="A52" s="147"/>
      <c r="B52" s="147"/>
      <c r="C52" s="147"/>
      <c r="D52" s="147"/>
      <c r="E52" s="147"/>
      <c r="F52" s="147"/>
      <c r="G52" s="147"/>
      <c r="H52" s="147"/>
      <c r="I52" s="147"/>
      <c r="J52" s="147"/>
      <c r="K52" s="147"/>
      <c r="L52" s="150">
        <f t="shared" si="7"/>
        <v>0</v>
      </c>
    </row>
    <row r="53" spans="1:12" x14ac:dyDescent="0.2">
      <c r="A53" s="147"/>
      <c r="B53" s="147"/>
      <c r="C53" s="147"/>
      <c r="D53" s="147"/>
      <c r="E53" s="147"/>
      <c r="F53" s="147"/>
      <c r="G53" s="147"/>
      <c r="H53" s="147"/>
      <c r="I53" s="147"/>
      <c r="J53" s="147"/>
      <c r="K53" s="147"/>
      <c r="L53" s="150">
        <f t="shared" si="7"/>
        <v>0</v>
      </c>
    </row>
    <row r="54" spans="1:12" x14ac:dyDescent="0.2">
      <c r="A54" s="147"/>
      <c r="B54" s="147"/>
      <c r="C54" s="147"/>
      <c r="D54" s="147"/>
      <c r="E54" s="147"/>
      <c r="F54" s="147"/>
      <c r="G54" s="147"/>
      <c r="H54" s="147"/>
      <c r="I54" s="147"/>
      <c r="J54" s="147"/>
      <c r="K54" s="147"/>
      <c r="L54" s="150">
        <f t="shared" si="7"/>
        <v>0</v>
      </c>
    </row>
    <row r="55" spans="1:12" x14ac:dyDescent="0.2">
      <c r="A55" s="147"/>
      <c r="B55" s="147"/>
      <c r="C55" s="147"/>
      <c r="D55" s="147"/>
      <c r="E55" s="147"/>
      <c r="F55" s="147"/>
      <c r="G55" s="147"/>
      <c r="H55" s="147"/>
      <c r="I55" s="147"/>
      <c r="J55" s="147"/>
      <c r="K55" s="147"/>
      <c r="L55" s="150">
        <f t="shared" si="7"/>
        <v>0</v>
      </c>
    </row>
    <row r="56" spans="1:12" x14ac:dyDescent="0.2">
      <c r="A56" s="147"/>
      <c r="B56" s="147"/>
      <c r="C56" s="147"/>
      <c r="D56" s="147"/>
      <c r="E56" s="147"/>
      <c r="F56" s="147"/>
      <c r="G56" s="147"/>
      <c r="H56" s="147"/>
      <c r="I56" s="147"/>
      <c r="J56" s="147"/>
      <c r="K56" s="147"/>
      <c r="L56" s="150">
        <f t="shared" si="7"/>
        <v>0</v>
      </c>
    </row>
    <row r="57" spans="1:12" x14ac:dyDescent="0.2">
      <c r="A57" s="147"/>
      <c r="B57" s="147"/>
      <c r="C57" s="147"/>
      <c r="D57" s="147"/>
      <c r="E57" s="147"/>
      <c r="F57" s="147"/>
      <c r="G57" s="147"/>
      <c r="H57" s="147"/>
      <c r="I57" s="147"/>
      <c r="J57" s="147"/>
      <c r="K57" s="147"/>
      <c r="L57" s="150">
        <f t="shared" si="7"/>
        <v>0</v>
      </c>
    </row>
    <row r="58" spans="1:12" x14ac:dyDescent="0.2">
      <c r="A58" s="147"/>
      <c r="B58" s="147"/>
      <c r="C58" s="147"/>
      <c r="D58" s="147"/>
      <c r="E58" s="147"/>
      <c r="F58" s="147"/>
      <c r="G58" s="147"/>
      <c r="H58" s="147"/>
      <c r="I58" s="147"/>
      <c r="J58" s="147"/>
      <c r="K58" s="147"/>
      <c r="L58" s="150">
        <f t="shared" si="7"/>
        <v>0</v>
      </c>
    </row>
    <row r="59" spans="1:12" ht="28.5" x14ac:dyDescent="0.2">
      <c r="D59" s="157" t="s">
        <v>41</v>
      </c>
      <c r="E59" s="150" t="str">
        <f>IFERROR(SUM(E50:E58)/(5*COUNTIF(E50:E58,"&gt;0")),"No record")</f>
        <v>No record</v>
      </c>
      <c r="F59" s="150" t="str">
        <f t="shared" ref="F59:K59" si="8">IFERROR(SUM(F50:F58)/(5*COUNTIF(F50:F58,"&gt;0")),"No record")</f>
        <v>No record</v>
      </c>
      <c r="G59" s="150" t="str">
        <f t="shared" si="8"/>
        <v>No record</v>
      </c>
      <c r="H59" s="150" t="str">
        <f t="shared" si="8"/>
        <v>No record</v>
      </c>
      <c r="I59" s="150" t="str">
        <f t="shared" si="8"/>
        <v>No record</v>
      </c>
      <c r="J59" s="150" t="str">
        <f t="shared" si="8"/>
        <v>No record</v>
      </c>
      <c r="K59" s="150" t="str">
        <f t="shared" si="8"/>
        <v>No record</v>
      </c>
      <c r="L59" s="150">
        <f>IFERROR(SUM(L50:L58)/COUNTIF(L50:L58,"&gt;0"),0)</f>
        <v>0</v>
      </c>
    </row>
    <row r="60" spans="1:12" x14ac:dyDescent="0.2">
      <c r="D60" s="153"/>
      <c r="E60" s="151"/>
      <c r="F60" s="151"/>
      <c r="G60" s="151"/>
      <c r="H60" s="151"/>
      <c r="I60" s="151"/>
      <c r="J60" s="151"/>
      <c r="K60" s="151"/>
      <c r="L60" s="151"/>
    </row>
    <row r="62" spans="1:12" x14ac:dyDescent="0.2">
      <c r="A62" s="163">
        <v>45261</v>
      </c>
      <c r="B62" s="162"/>
      <c r="C62" s="162"/>
      <c r="D62" s="162"/>
      <c r="E62" s="162"/>
      <c r="F62" s="162"/>
      <c r="G62" s="162"/>
      <c r="H62" s="162"/>
      <c r="I62" s="162"/>
      <c r="J62" s="162"/>
      <c r="K62" s="162"/>
      <c r="L62" s="162"/>
    </row>
    <row r="63" spans="1:12" ht="42.75" x14ac:dyDescent="0.2">
      <c r="A63" s="147" t="s">
        <v>15</v>
      </c>
      <c r="B63" s="148" t="s">
        <v>16</v>
      </c>
      <c r="C63" s="147" t="s">
        <v>17</v>
      </c>
      <c r="D63" s="148" t="s">
        <v>18</v>
      </c>
      <c r="E63" s="148" t="s">
        <v>19</v>
      </c>
      <c r="F63" s="148" t="s">
        <v>20</v>
      </c>
      <c r="G63" s="148" t="s">
        <v>21</v>
      </c>
      <c r="H63" s="148" t="s">
        <v>22</v>
      </c>
      <c r="I63" s="148" t="s">
        <v>23</v>
      </c>
      <c r="J63" s="148" t="s">
        <v>24</v>
      </c>
      <c r="K63" s="148" t="s">
        <v>25</v>
      </c>
      <c r="L63" s="148" t="s">
        <v>26</v>
      </c>
    </row>
    <row r="64" spans="1:12" x14ac:dyDescent="0.2">
      <c r="A64" s="147"/>
      <c r="B64" s="147"/>
      <c r="C64" s="147"/>
      <c r="D64" s="147"/>
      <c r="E64" s="147"/>
      <c r="F64" s="147"/>
      <c r="G64" s="147"/>
      <c r="H64" s="147"/>
      <c r="I64" s="147"/>
      <c r="J64" s="147"/>
      <c r="K64" s="147"/>
      <c r="L64" s="150">
        <f t="shared" ref="L64:L73" si="9">SUM(E64:K64)/35</f>
        <v>0</v>
      </c>
    </row>
    <row r="65" spans="1:12" x14ac:dyDescent="0.2">
      <c r="A65" s="147"/>
      <c r="B65" s="147"/>
      <c r="C65" s="147"/>
      <c r="D65" s="147"/>
      <c r="E65" s="147"/>
      <c r="F65" s="147"/>
      <c r="G65" s="147"/>
      <c r="H65" s="147"/>
      <c r="I65" s="147"/>
      <c r="J65" s="147"/>
      <c r="K65" s="147"/>
      <c r="L65" s="150">
        <f t="shared" si="9"/>
        <v>0</v>
      </c>
    </row>
    <row r="66" spans="1:12" x14ac:dyDescent="0.2">
      <c r="A66" s="147"/>
      <c r="B66" s="147"/>
      <c r="C66" s="147"/>
      <c r="D66" s="147"/>
      <c r="E66" s="147"/>
      <c r="F66" s="147"/>
      <c r="G66" s="147"/>
      <c r="H66" s="147"/>
      <c r="I66" s="147"/>
      <c r="J66" s="147"/>
      <c r="K66" s="147"/>
      <c r="L66" s="150">
        <f t="shared" si="9"/>
        <v>0</v>
      </c>
    </row>
    <row r="67" spans="1:12" x14ac:dyDescent="0.2">
      <c r="A67" s="147"/>
      <c r="B67" s="147"/>
      <c r="C67" s="147"/>
      <c r="D67" s="147"/>
      <c r="E67" s="147"/>
      <c r="F67" s="147"/>
      <c r="G67" s="147"/>
      <c r="H67" s="147"/>
      <c r="I67" s="147"/>
      <c r="J67" s="147"/>
      <c r="K67" s="147"/>
      <c r="L67" s="150">
        <f t="shared" si="9"/>
        <v>0</v>
      </c>
    </row>
    <row r="68" spans="1:12" x14ac:dyDescent="0.2">
      <c r="A68" s="147"/>
      <c r="B68" s="147"/>
      <c r="C68" s="147"/>
      <c r="D68" s="147"/>
      <c r="E68" s="147"/>
      <c r="F68" s="147"/>
      <c r="G68" s="147"/>
      <c r="H68" s="147"/>
      <c r="I68" s="147"/>
      <c r="J68" s="147"/>
      <c r="K68" s="147"/>
      <c r="L68" s="150">
        <f t="shared" si="9"/>
        <v>0</v>
      </c>
    </row>
    <row r="69" spans="1:12" x14ac:dyDescent="0.2">
      <c r="A69" s="147"/>
      <c r="B69" s="147"/>
      <c r="C69" s="147"/>
      <c r="D69" s="147"/>
      <c r="E69" s="147"/>
      <c r="F69" s="147"/>
      <c r="G69" s="147"/>
      <c r="H69" s="147"/>
      <c r="I69" s="147"/>
      <c r="J69" s="147"/>
      <c r="K69" s="147"/>
      <c r="L69" s="150">
        <f t="shared" si="9"/>
        <v>0</v>
      </c>
    </row>
    <row r="70" spans="1:12" x14ac:dyDescent="0.2">
      <c r="A70" s="147"/>
      <c r="B70" s="147"/>
      <c r="C70" s="147"/>
      <c r="D70" s="147"/>
      <c r="E70" s="147"/>
      <c r="F70" s="147"/>
      <c r="G70" s="147"/>
      <c r="H70" s="147"/>
      <c r="I70" s="147"/>
      <c r="J70" s="147"/>
      <c r="K70" s="147"/>
      <c r="L70" s="150">
        <f t="shared" si="9"/>
        <v>0</v>
      </c>
    </row>
    <row r="71" spans="1:12" x14ac:dyDescent="0.2">
      <c r="A71" s="147"/>
      <c r="B71" s="147"/>
      <c r="C71" s="147"/>
      <c r="D71" s="147"/>
      <c r="E71" s="147"/>
      <c r="F71" s="147"/>
      <c r="G71" s="147"/>
      <c r="H71" s="147"/>
      <c r="I71" s="147"/>
      <c r="J71" s="147"/>
      <c r="K71" s="147"/>
      <c r="L71" s="150">
        <f t="shared" si="9"/>
        <v>0</v>
      </c>
    </row>
    <row r="72" spans="1:12" x14ac:dyDescent="0.2">
      <c r="A72" s="147"/>
      <c r="B72" s="147"/>
      <c r="C72" s="147"/>
      <c r="D72" s="147"/>
      <c r="E72" s="147"/>
      <c r="F72" s="147"/>
      <c r="G72" s="147"/>
      <c r="H72" s="147"/>
      <c r="I72" s="147"/>
      <c r="J72" s="147"/>
      <c r="K72" s="147"/>
      <c r="L72" s="150">
        <f t="shared" si="9"/>
        <v>0</v>
      </c>
    </row>
    <row r="73" spans="1:12" x14ac:dyDescent="0.2">
      <c r="A73" s="147"/>
      <c r="B73" s="147"/>
      <c r="C73" s="147"/>
      <c r="D73" s="147"/>
      <c r="E73" s="147"/>
      <c r="F73" s="147"/>
      <c r="G73" s="147"/>
      <c r="H73" s="147"/>
      <c r="I73" s="147"/>
      <c r="J73" s="147"/>
      <c r="K73" s="147"/>
      <c r="L73" s="150">
        <f t="shared" si="9"/>
        <v>0</v>
      </c>
    </row>
    <row r="74" spans="1:12" ht="28.5" x14ac:dyDescent="0.2">
      <c r="D74" s="157" t="s">
        <v>41</v>
      </c>
      <c r="E74" s="150" t="str">
        <f>IFERROR(SUM(E64:E73)/(5*COUNTIF(E64:E73,"&gt;0")),"No record")</f>
        <v>No record</v>
      </c>
      <c r="F74" s="150" t="str">
        <f t="shared" ref="F74:K74" si="10">IFERROR(SUM(F64:F73)/(5*COUNTIF(F64:F73,"&gt;0")),"No record")</f>
        <v>No record</v>
      </c>
      <c r="G74" s="150" t="str">
        <f t="shared" si="10"/>
        <v>No record</v>
      </c>
      <c r="H74" s="150" t="str">
        <f t="shared" si="10"/>
        <v>No record</v>
      </c>
      <c r="I74" s="150" t="str">
        <f t="shared" si="10"/>
        <v>No record</v>
      </c>
      <c r="J74" s="150" t="str">
        <f t="shared" si="10"/>
        <v>No record</v>
      </c>
      <c r="K74" s="150" t="str">
        <f t="shared" si="10"/>
        <v>No record</v>
      </c>
      <c r="L74" s="150">
        <f>IFERROR(SUM(L64:L73)/COUNTIF(L64:L73,"&gt;0"),0)</f>
        <v>0</v>
      </c>
    </row>
    <row r="75" spans="1:12" x14ac:dyDescent="0.2">
      <c r="D75" s="149"/>
    </row>
    <row r="77" spans="1:12" x14ac:dyDescent="0.2">
      <c r="A77" s="163">
        <v>45292</v>
      </c>
      <c r="B77" s="162"/>
      <c r="C77" s="162"/>
      <c r="D77" s="162"/>
      <c r="E77" s="162"/>
      <c r="F77" s="162"/>
      <c r="G77" s="162"/>
      <c r="H77" s="162"/>
      <c r="I77" s="162"/>
      <c r="J77" s="162"/>
      <c r="K77" s="162"/>
      <c r="L77" s="162"/>
    </row>
    <row r="78" spans="1:12" ht="42.75" x14ac:dyDescent="0.2">
      <c r="A78" s="147" t="s">
        <v>15</v>
      </c>
      <c r="B78" s="148" t="s">
        <v>16</v>
      </c>
      <c r="C78" s="147" t="s">
        <v>17</v>
      </c>
      <c r="D78" s="148" t="s">
        <v>18</v>
      </c>
      <c r="E78" s="148" t="s">
        <v>19</v>
      </c>
      <c r="F78" s="148" t="s">
        <v>20</v>
      </c>
      <c r="G78" s="148" t="s">
        <v>21</v>
      </c>
      <c r="H78" s="148" t="s">
        <v>22</v>
      </c>
      <c r="I78" s="148" t="s">
        <v>23</v>
      </c>
      <c r="J78" s="148" t="s">
        <v>24</v>
      </c>
      <c r="K78" s="148" t="s">
        <v>25</v>
      </c>
      <c r="L78" s="148" t="s">
        <v>26</v>
      </c>
    </row>
    <row r="79" spans="1:12" x14ac:dyDescent="0.2">
      <c r="A79" s="147"/>
      <c r="B79" s="147"/>
      <c r="C79" s="147"/>
      <c r="D79" s="147"/>
      <c r="E79" s="147"/>
      <c r="F79" s="147"/>
      <c r="G79" s="147"/>
      <c r="H79" s="147"/>
      <c r="I79" s="147"/>
      <c r="J79" s="147"/>
      <c r="K79" s="147"/>
      <c r="L79" s="150">
        <f t="shared" ref="L79:L89" si="11">SUM(E79:K79)/35</f>
        <v>0</v>
      </c>
    </row>
    <row r="80" spans="1:12" x14ac:dyDescent="0.2">
      <c r="A80" s="147"/>
      <c r="B80" s="147"/>
      <c r="C80" s="147"/>
      <c r="D80" s="147"/>
      <c r="E80" s="147"/>
      <c r="F80" s="147"/>
      <c r="G80" s="147"/>
      <c r="H80" s="147"/>
      <c r="I80" s="147"/>
      <c r="J80" s="147"/>
      <c r="K80" s="147"/>
      <c r="L80" s="150">
        <f t="shared" si="11"/>
        <v>0</v>
      </c>
    </row>
    <row r="81" spans="1:12" x14ac:dyDescent="0.2">
      <c r="A81" s="147"/>
      <c r="B81" s="147"/>
      <c r="C81" s="147"/>
      <c r="D81" s="147"/>
      <c r="E81" s="147"/>
      <c r="F81" s="147"/>
      <c r="G81" s="147"/>
      <c r="H81" s="147"/>
      <c r="I81" s="147"/>
      <c r="J81" s="147"/>
      <c r="K81" s="147"/>
      <c r="L81" s="150">
        <f t="shared" si="11"/>
        <v>0</v>
      </c>
    </row>
    <row r="82" spans="1:12" x14ac:dyDescent="0.2">
      <c r="A82" s="147"/>
      <c r="B82" s="147"/>
      <c r="C82" s="147"/>
      <c r="D82" s="147"/>
      <c r="E82" s="147"/>
      <c r="F82" s="147"/>
      <c r="G82" s="147"/>
      <c r="H82" s="147"/>
      <c r="I82" s="147"/>
      <c r="J82" s="147"/>
      <c r="K82" s="147"/>
      <c r="L82" s="150">
        <f t="shared" si="11"/>
        <v>0</v>
      </c>
    </row>
    <row r="83" spans="1:12" x14ac:dyDescent="0.2">
      <c r="A83" s="147"/>
      <c r="B83" s="147"/>
      <c r="C83" s="147"/>
      <c r="D83" s="147"/>
      <c r="E83" s="147"/>
      <c r="F83" s="147"/>
      <c r="G83" s="147"/>
      <c r="H83" s="147"/>
      <c r="I83" s="147"/>
      <c r="J83" s="147"/>
      <c r="K83" s="147"/>
      <c r="L83" s="150">
        <f t="shared" si="11"/>
        <v>0</v>
      </c>
    </row>
    <row r="84" spans="1:12" x14ac:dyDescent="0.2">
      <c r="A84" s="147"/>
      <c r="B84" s="147"/>
      <c r="C84" s="147"/>
      <c r="D84" s="147"/>
      <c r="E84" s="147"/>
      <c r="F84" s="147"/>
      <c r="G84" s="147"/>
      <c r="H84" s="147"/>
      <c r="I84" s="147"/>
      <c r="J84" s="147"/>
      <c r="K84" s="147"/>
      <c r="L84" s="150">
        <f t="shared" si="11"/>
        <v>0</v>
      </c>
    </row>
    <row r="85" spans="1:12" x14ac:dyDescent="0.2">
      <c r="A85" s="147"/>
      <c r="B85" s="147"/>
      <c r="C85" s="147"/>
      <c r="D85" s="147"/>
      <c r="E85" s="147"/>
      <c r="F85" s="147"/>
      <c r="G85" s="147"/>
      <c r="H85" s="147"/>
      <c r="I85" s="147"/>
      <c r="J85" s="147"/>
      <c r="K85" s="147"/>
      <c r="L85" s="150">
        <f t="shared" si="11"/>
        <v>0</v>
      </c>
    </row>
    <row r="86" spans="1:12" x14ac:dyDescent="0.2">
      <c r="A86" s="147"/>
      <c r="B86" s="147"/>
      <c r="C86" s="147"/>
      <c r="D86" s="147"/>
      <c r="E86" s="147"/>
      <c r="F86" s="147"/>
      <c r="G86" s="147"/>
      <c r="H86" s="147"/>
      <c r="I86" s="147"/>
      <c r="J86" s="147"/>
      <c r="K86" s="147"/>
      <c r="L86" s="150">
        <f t="shared" si="11"/>
        <v>0</v>
      </c>
    </row>
    <row r="87" spans="1:12" x14ac:dyDescent="0.2">
      <c r="A87" s="147"/>
      <c r="B87" s="147"/>
      <c r="C87" s="147"/>
      <c r="D87" s="147"/>
      <c r="E87" s="147"/>
      <c r="F87" s="147"/>
      <c r="G87" s="147"/>
      <c r="H87" s="147"/>
      <c r="I87" s="147"/>
      <c r="J87" s="147"/>
      <c r="K87" s="147"/>
      <c r="L87" s="150">
        <f t="shared" si="11"/>
        <v>0</v>
      </c>
    </row>
    <row r="88" spans="1:12" x14ac:dyDescent="0.2">
      <c r="A88" s="147"/>
      <c r="B88" s="147"/>
      <c r="C88" s="147"/>
      <c r="D88" s="147"/>
      <c r="E88" s="147"/>
      <c r="F88" s="147"/>
      <c r="G88" s="147"/>
      <c r="H88" s="147"/>
      <c r="I88" s="147"/>
      <c r="J88" s="147"/>
      <c r="K88" s="147"/>
      <c r="L88" s="150">
        <f t="shared" si="11"/>
        <v>0</v>
      </c>
    </row>
    <row r="89" spans="1:12" x14ac:dyDescent="0.2">
      <c r="A89" s="147"/>
      <c r="B89" s="147"/>
      <c r="C89" s="147"/>
      <c r="D89" s="147"/>
      <c r="E89" s="147"/>
      <c r="F89" s="147"/>
      <c r="G89" s="147"/>
      <c r="H89" s="147"/>
      <c r="I89" s="147"/>
      <c r="J89" s="147"/>
      <c r="K89" s="147"/>
      <c r="L89" s="150">
        <f t="shared" si="11"/>
        <v>0</v>
      </c>
    </row>
    <row r="90" spans="1:12" ht="28.5" x14ac:dyDescent="0.2">
      <c r="D90" s="158" t="s">
        <v>41</v>
      </c>
      <c r="E90" s="150" t="str">
        <f>IFERROR(SUM(E79:E89)/(5*COUNTIF(E79:E89,"&gt;0")),"No record")</f>
        <v>No record</v>
      </c>
      <c r="F90" s="150" t="str">
        <f t="shared" ref="F90:K90" si="12">IFERROR(SUM(F79:F89)/(5*COUNTIF(F79:F89,"&gt;0")),"No record")</f>
        <v>No record</v>
      </c>
      <c r="G90" s="150" t="str">
        <f t="shared" si="12"/>
        <v>No record</v>
      </c>
      <c r="H90" s="150" t="str">
        <f t="shared" si="12"/>
        <v>No record</v>
      </c>
      <c r="I90" s="150" t="str">
        <f t="shared" si="12"/>
        <v>No record</v>
      </c>
      <c r="J90" s="150" t="str">
        <f t="shared" si="12"/>
        <v>No record</v>
      </c>
      <c r="K90" s="150" t="str">
        <f t="shared" si="12"/>
        <v>No record</v>
      </c>
      <c r="L90" s="150">
        <f>IFERROR(SUM(L79:L89)/COUNTIF(L79:L89,"&gt;0"),0)</f>
        <v>0</v>
      </c>
    </row>
    <row r="91" spans="1:12" x14ac:dyDescent="0.2">
      <c r="D91" s="149"/>
    </row>
    <row r="93" spans="1:12" x14ac:dyDescent="0.2">
      <c r="A93" s="163">
        <v>45323</v>
      </c>
      <c r="B93" s="162"/>
      <c r="C93" s="162"/>
      <c r="D93" s="162"/>
      <c r="E93" s="162"/>
      <c r="F93" s="162"/>
      <c r="G93" s="162"/>
      <c r="H93" s="162"/>
      <c r="I93" s="162"/>
      <c r="J93" s="162"/>
      <c r="K93" s="162"/>
      <c r="L93" s="162"/>
    </row>
    <row r="94" spans="1:12" ht="42.75" x14ac:dyDescent="0.2">
      <c r="A94" s="147" t="s">
        <v>15</v>
      </c>
      <c r="B94" s="148" t="s">
        <v>16</v>
      </c>
      <c r="C94" s="147" t="s">
        <v>17</v>
      </c>
      <c r="D94" s="148" t="s">
        <v>18</v>
      </c>
      <c r="E94" s="148" t="s">
        <v>19</v>
      </c>
      <c r="F94" s="148" t="s">
        <v>20</v>
      </c>
      <c r="G94" s="148" t="s">
        <v>21</v>
      </c>
      <c r="H94" s="148" t="s">
        <v>22</v>
      </c>
      <c r="I94" s="148" t="s">
        <v>23</v>
      </c>
      <c r="J94" s="148" t="s">
        <v>24</v>
      </c>
      <c r="K94" s="148" t="s">
        <v>25</v>
      </c>
      <c r="L94" s="148" t="s">
        <v>26</v>
      </c>
    </row>
    <row r="95" spans="1:12" x14ac:dyDescent="0.2">
      <c r="A95" s="147"/>
      <c r="B95" s="147"/>
      <c r="C95" s="147"/>
      <c r="D95" s="147"/>
      <c r="E95" s="147"/>
      <c r="F95" s="147"/>
      <c r="G95" s="147"/>
      <c r="H95" s="147"/>
      <c r="I95" s="147"/>
      <c r="J95" s="147"/>
      <c r="K95" s="147"/>
      <c r="L95" s="150">
        <f t="shared" ref="L95:L104" si="13">SUM(E95:K95)/35</f>
        <v>0</v>
      </c>
    </row>
    <row r="96" spans="1:12" x14ac:dyDescent="0.2">
      <c r="A96" s="147"/>
      <c r="B96" s="147"/>
      <c r="C96" s="147"/>
      <c r="D96" s="147"/>
      <c r="E96" s="147"/>
      <c r="F96" s="147"/>
      <c r="G96" s="147"/>
      <c r="H96" s="147"/>
      <c r="I96" s="147"/>
      <c r="J96" s="147"/>
      <c r="K96" s="147"/>
      <c r="L96" s="150">
        <f t="shared" si="13"/>
        <v>0</v>
      </c>
    </row>
    <row r="97" spans="1:12" x14ac:dyDescent="0.2">
      <c r="A97" s="147"/>
      <c r="B97" s="147"/>
      <c r="C97" s="147"/>
      <c r="D97" s="147"/>
      <c r="E97" s="147"/>
      <c r="F97" s="147"/>
      <c r="G97" s="147"/>
      <c r="H97" s="147"/>
      <c r="I97" s="147"/>
      <c r="J97" s="147"/>
      <c r="K97" s="147"/>
      <c r="L97" s="150">
        <f t="shared" si="13"/>
        <v>0</v>
      </c>
    </row>
    <row r="98" spans="1:12" x14ac:dyDescent="0.2">
      <c r="A98" s="147"/>
      <c r="B98" s="147"/>
      <c r="C98" s="147"/>
      <c r="D98" s="147"/>
      <c r="E98" s="147"/>
      <c r="F98" s="147"/>
      <c r="G98" s="147"/>
      <c r="H98" s="147"/>
      <c r="I98" s="147"/>
      <c r="J98" s="147"/>
      <c r="K98" s="147"/>
      <c r="L98" s="150">
        <f t="shared" si="13"/>
        <v>0</v>
      </c>
    </row>
    <row r="99" spans="1:12" x14ac:dyDescent="0.2">
      <c r="A99" s="147"/>
      <c r="B99" s="147"/>
      <c r="C99" s="147"/>
      <c r="D99" s="147"/>
      <c r="E99" s="147"/>
      <c r="F99" s="147"/>
      <c r="G99" s="147"/>
      <c r="H99" s="147"/>
      <c r="I99" s="147"/>
      <c r="J99" s="147"/>
      <c r="K99" s="147"/>
      <c r="L99" s="150">
        <f t="shared" si="13"/>
        <v>0</v>
      </c>
    </row>
    <row r="100" spans="1:12" x14ac:dyDescent="0.2">
      <c r="A100" s="147"/>
      <c r="B100" s="147"/>
      <c r="C100" s="147"/>
      <c r="D100" s="147"/>
      <c r="E100" s="147"/>
      <c r="F100" s="147"/>
      <c r="G100" s="147"/>
      <c r="H100" s="147"/>
      <c r="I100" s="147"/>
      <c r="J100" s="147"/>
      <c r="K100" s="147"/>
      <c r="L100" s="150">
        <f t="shared" si="13"/>
        <v>0</v>
      </c>
    </row>
    <row r="101" spans="1:12" x14ac:dyDescent="0.2">
      <c r="A101" s="147"/>
      <c r="B101" s="147"/>
      <c r="C101" s="147"/>
      <c r="D101" s="147"/>
      <c r="E101" s="147"/>
      <c r="F101" s="147"/>
      <c r="G101" s="147"/>
      <c r="H101" s="147"/>
      <c r="I101" s="147"/>
      <c r="J101" s="147"/>
      <c r="K101" s="147"/>
      <c r="L101" s="150">
        <f t="shared" si="13"/>
        <v>0</v>
      </c>
    </row>
    <row r="102" spans="1:12" x14ac:dyDescent="0.2">
      <c r="A102" s="147"/>
      <c r="B102" s="147"/>
      <c r="C102" s="147"/>
      <c r="D102" s="147"/>
      <c r="E102" s="147"/>
      <c r="F102" s="147"/>
      <c r="G102" s="147"/>
      <c r="H102" s="147"/>
      <c r="I102" s="147"/>
      <c r="J102" s="147"/>
      <c r="K102" s="147"/>
      <c r="L102" s="150">
        <f t="shared" si="13"/>
        <v>0</v>
      </c>
    </row>
    <row r="103" spans="1:12" x14ac:dyDescent="0.2">
      <c r="A103" s="147"/>
      <c r="B103" s="147"/>
      <c r="C103" s="147"/>
      <c r="D103" s="147"/>
      <c r="E103" s="147"/>
      <c r="F103" s="147"/>
      <c r="G103" s="147"/>
      <c r="H103" s="147"/>
      <c r="I103" s="147"/>
      <c r="J103" s="147"/>
      <c r="K103" s="147"/>
      <c r="L103" s="150">
        <f t="shared" si="13"/>
        <v>0</v>
      </c>
    </row>
    <row r="104" spans="1:12" x14ac:dyDescent="0.2">
      <c r="A104" s="147"/>
      <c r="B104" s="147"/>
      <c r="C104" s="147"/>
      <c r="D104" s="147"/>
      <c r="E104" s="147"/>
      <c r="F104" s="147"/>
      <c r="G104" s="147"/>
      <c r="H104" s="147"/>
      <c r="I104" s="147"/>
      <c r="J104" s="147"/>
      <c r="K104" s="147"/>
      <c r="L104" s="150">
        <f t="shared" si="13"/>
        <v>0</v>
      </c>
    </row>
    <row r="105" spans="1:12" ht="28.5" x14ac:dyDescent="0.2">
      <c r="D105" s="158" t="s">
        <v>41</v>
      </c>
      <c r="E105" s="150" t="str">
        <f>IFERROR(SUM(E95:E104)/(5*COUNTIF(E95:E104,"&gt;0")),"No record")</f>
        <v>No record</v>
      </c>
      <c r="F105" s="150" t="str">
        <f t="shared" ref="F105:K105" si="14">IFERROR(SUM(F95:F104)/(5*COUNTIF(F95:F104,"&gt;0")),"No record")</f>
        <v>No record</v>
      </c>
      <c r="G105" s="150" t="str">
        <f t="shared" si="14"/>
        <v>No record</v>
      </c>
      <c r="H105" s="150" t="str">
        <f t="shared" si="14"/>
        <v>No record</v>
      </c>
      <c r="I105" s="150" t="str">
        <f t="shared" si="14"/>
        <v>No record</v>
      </c>
      <c r="J105" s="150" t="str">
        <f t="shared" si="14"/>
        <v>No record</v>
      </c>
      <c r="K105" s="150" t="str">
        <f t="shared" si="14"/>
        <v>No record</v>
      </c>
      <c r="L105" s="150">
        <f>IFERROR(SUM(L95:L104)/COUNTIF(L95:L104,"&gt;0"),0)</f>
        <v>0</v>
      </c>
    </row>
    <row r="109" spans="1:12" x14ac:dyDescent="0.2">
      <c r="A109" s="163">
        <v>45352</v>
      </c>
      <c r="B109" s="162"/>
      <c r="C109" s="162"/>
      <c r="D109" s="162"/>
      <c r="E109" s="162"/>
      <c r="F109" s="162"/>
      <c r="G109" s="162"/>
      <c r="H109" s="162"/>
      <c r="I109" s="162"/>
      <c r="J109" s="162"/>
      <c r="K109" s="162"/>
      <c r="L109" s="162"/>
    </row>
    <row r="110" spans="1:12" ht="42.75" x14ac:dyDescent="0.2">
      <c r="A110" s="147" t="s">
        <v>15</v>
      </c>
      <c r="B110" s="148" t="s">
        <v>16</v>
      </c>
      <c r="C110" s="147" t="s">
        <v>17</v>
      </c>
      <c r="D110" s="148" t="s">
        <v>18</v>
      </c>
      <c r="E110" s="148" t="s">
        <v>19</v>
      </c>
      <c r="F110" s="148" t="s">
        <v>20</v>
      </c>
      <c r="G110" s="148" t="s">
        <v>21</v>
      </c>
      <c r="H110" s="148" t="s">
        <v>22</v>
      </c>
      <c r="I110" s="148" t="s">
        <v>23</v>
      </c>
      <c r="J110" s="148" t="s">
        <v>24</v>
      </c>
      <c r="K110" s="148" t="s">
        <v>25</v>
      </c>
      <c r="L110" s="148" t="s">
        <v>26</v>
      </c>
    </row>
    <row r="111" spans="1:12" x14ac:dyDescent="0.2">
      <c r="A111" s="147"/>
      <c r="B111" s="147"/>
      <c r="C111" s="147"/>
      <c r="D111" s="147"/>
      <c r="E111" s="147"/>
      <c r="F111" s="147"/>
      <c r="G111" s="147"/>
      <c r="H111" s="147"/>
      <c r="I111" s="147"/>
      <c r="J111" s="147"/>
      <c r="K111" s="147"/>
      <c r="L111" s="150">
        <f t="shared" ref="L111:L120" si="15">SUM(E111:K111)/35</f>
        <v>0</v>
      </c>
    </row>
    <row r="112" spans="1:12" x14ac:dyDescent="0.2">
      <c r="A112" s="147"/>
      <c r="B112" s="147"/>
      <c r="C112" s="147"/>
      <c r="D112" s="147"/>
      <c r="E112" s="147"/>
      <c r="F112" s="147"/>
      <c r="G112" s="147"/>
      <c r="H112" s="147"/>
      <c r="I112" s="147"/>
      <c r="J112" s="147"/>
      <c r="K112" s="147"/>
      <c r="L112" s="150">
        <f t="shared" si="15"/>
        <v>0</v>
      </c>
    </row>
    <row r="113" spans="1:12" x14ac:dyDescent="0.2">
      <c r="A113" s="147"/>
      <c r="B113" s="147"/>
      <c r="C113" s="147"/>
      <c r="D113" s="147"/>
      <c r="E113" s="147"/>
      <c r="F113" s="147"/>
      <c r="G113" s="147"/>
      <c r="H113" s="147"/>
      <c r="I113" s="147"/>
      <c r="J113" s="147"/>
      <c r="K113" s="147"/>
      <c r="L113" s="150">
        <f t="shared" si="15"/>
        <v>0</v>
      </c>
    </row>
    <row r="114" spans="1:12" x14ac:dyDescent="0.2">
      <c r="A114" s="147"/>
      <c r="B114" s="147"/>
      <c r="C114" s="147"/>
      <c r="D114" s="147"/>
      <c r="E114" s="147"/>
      <c r="F114" s="147"/>
      <c r="G114" s="147"/>
      <c r="H114" s="147"/>
      <c r="I114" s="147"/>
      <c r="J114" s="147"/>
      <c r="K114" s="147"/>
      <c r="L114" s="150">
        <f t="shared" si="15"/>
        <v>0</v>
      </c>
    </row>
    <row r="115" spans="1:12" x14ac:dyDescent="0.2">
      <c r="A115" s="147"/>
      <c r="B115" s="147"/>
      <c r="C115" s="147"/>
      <c r="D115" s="147"/>
      <c r="E115" s="147"/>
      <c r="F115" s="147"/>
      <c r="G115" s="147"/>
      <c r="H115" s="147"/>
      <c r="I115" s="147"/>
      <c r="J115" s="147"/>
      <c r="K115" s="147"/>
      <c r="L115" s="150">
        <f t="shared" si="15"/>
        <v>0</v>
      </c>
    </row>
    <row r="116" spans="1:12" x14ac:dyDescent="0.2">
      <c r="A116" s="147"/>
      <c r="B116" s="147"/>
      <c r="C116" s="147"/>
      <c r="D116" s="147"/>
      <c r="E116" s="147"/>
      <c r="F116" s="147"/>
      <c r="G116" s="147"/>
      <c r="H116" s="147"/>
      <c r="I116" s="147"/>
      <c r="J116" s="147"/>
      <c r="K116" s="147"/>
      <c r="L116" s="150">
        <f t="shared" si="15"/>
        <v>0</v>
      </c>
    </row>
    <row r="117" spans="1:12" x14ac:dyDescent="0.2">
      <c r="A117" s="147"/>
      <c r="B117" s="147"/>
      <c r="C117" s="147"/>
      <c r="D117" s="147"/>
      <c r="E117" s="147"/>
      <c r="F117" s="147"/>
      <c r="G117" s="147"/>
      <c r="H117" s="147"/>
      <c r="I117" s="147"/>
      <c r="J117" s="147"/>
      <c r="K117" s="147"/>
      <c r="L117" s="150">
        <f t="shared" si="15"/>
        <v>0</v>
      </c>
    </row>
    <row r="118" spans="1:12" x14ac:dyDescent="0.2">
      <c r="A118" s="147"/>
      <c r="B118" s="147"/>
      <c r="C118" s="147"/>
      <c r="D118" s="147"/>
      <c r="E118" s="147"/>
      <c r="F118" s="147"/>
      <c r="G118" s="147"/>
      <c r="H118" s="147"/>
      <c r="I118" s="147"/>
      <c r="J118" s="147"/>
      <c r="K118" s="147"/>
      <c r="L118" s="150">
        <f t="shared" si="15"/>
        <v>0</v>
      </c>
    </row>
    <row r="119" spans="1:12" x14ac:dyDescent="0.2">
      <c r="A119" s="147"/>
      <c r="B119" s="147"/>
      <c r="C119" s="147"/>
      <c r="D119" s="147"/>
      <c r="E119" s="147"/>
      <c r="F119" s="147"/>
      <c r="G119" s="147"/>
      <c r="H119" s="147"/>
      <c r="I119" s="147"/>
      <c r="J119" s="147"/>
      <c r="K119" s="147"/>
      <c r="L119" s="150">
        <f t="shared" si="15"/>
        <v>0</v>
      </c>
    </row>
    <row r="120" spans="1:12" x14ac:dyDescent="0.2">
      <c r="A120" s="147"/>
      <c r="B120" s="147"/>
      <c r="C120" s="147"/>
      <c r="D120" s="147"/>
      <c r="E120" s="147"/>
      <c r="F120" s="147"/>
      <c r="G120" s="147"/>
      <c r="H120" s="147"/>
      <c r="I120" s="147"/>
      <c r="J120" s="147"/>
      <c r="K120" s="147"/>
      <c r="L120" s="150">
        <f t="shared" si="15"/>
        <v>0</v>
      </c>
    </row>
    <row r="121" spans="1:12" ht="28.5" x14ac:dyDescent="0.2">
      <c r="D121" s="158" t="s">
        <v>41</v>
      </c>
      <c r="E121" s="150" t="str">
        <f>IFERROR(SUM(E111:E120)/(5*COUNTIF(E111:E120,"&gt;0")),"No record")</f>
        <v>No record</v>
      </c>
      <c r="F121" s="150" t="str">
        <f t="shared" ref="F121:K121" si="16">IFERROR(SUM(F111:F120)/(5*COUNTIF(F111:F120,"&gt;0")),"No record")</f>
        <v>No record</v>
      </c>
      <c r="G121" s="150" t="str">
        <f t="shared" si="16"/>
        <v>No record</v>
      </c>
      <c r="H121" s="150" t="str">
        <f t="shared" si="16"/>
        <v>No record</v>
      </c>
      <c r="I121" s="150" t="str">
        <f t="shared" si="16"/>
        <v>No record</v>
      </c>
      <c r="J121" s="150" t="str">
        <f t="shared" si="16"/>
        <v>No record</v>
      </c>
      <c r="K121" s="150" t="str">
        <f t="shared" si="16"/>
        <v>No record</v>
      </c>
      <c r="L121" s="150">
        <f>IFERROR(SUM(L111:L120)/COUNTIF(L111:L120,"&gt;0"),0)</f>
        <v>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6C1FF-2534-4D3B-B791-7FF1E621A121}">
  <dimension ref="A1:M121"/>
  <sheetViews>
    <sheetView topLeftCell="G1" zoomScale="90" zoomScaleNormal="90" workbookViewId="0">
      <selection activeCell="L10" sqref="L10"/>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30.332031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c r="B3" s="147"/>
      <c r="C3" s="147"/>
      <c r="D3" s="147"/>
      <c r="E3" s="147"/>
      <c r="F3" s="147"/>
      <c r="G3" s="147"/>
      <c r="H3" s="147"/>
      <c r="I3" s="147"/>
      <c r="J3" s="147"/>
      <c r="K3" s="147"/>
      <c r="L3" s="150">
        <f t="shared" ref="L3" si="0">SUM(E3:K3)/35</f>
        <v>0</v>
      </c>
    </row>
    <row r="4" spans="1:13" ht="28.5" x14ac:dyDescent="0.2">
      <c r="A4" s="151"/>
      <c r="B4" s="151"/>
      <c r="C4" s="151"/>
      <c r="D4" s="152" t="s">
        <v>38</v>
      </c>
      <c r="E4" s="150" t="str">
        <f>IFERROR(SUM(E3:E3)/(5*COUNTIF(E3:E3,"&gt;0")),"No record")</f>
        <v>No record</v>
      </c>
      <c r="F4" s="150" t="str">
        <f t="shared" ref="F4:K4" si="1">IFERROR(SUM(F3:F3)/(5*COUNTIF(F3:F3,"&gt;0")),"No record")</f>
        <v>No record</v>
      </c>
      <c r="G4" s="150" t="str">
        <f t="shared" si="1"/>
        <v>No record</v>
      </c>
      <c r="H4" s="150" t="str">
        <f t="shared" si="1"/>
        <v>No record</v>
      </c>
      <c r="I4" s="150" t="str">
        <f t="shared" si="1"/>
        <v>No record</v>
      </c>
      <c r="J4" s="150" t="str">
        <f t="shared" si="1"/>
        <v>No record</v>
      </c>
      <c r="K4" s="150" t="str">
        <f t="shared" si="1"/>
        <v>No record</v>
      </c>
      <c r="L4" s="150">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45108</v>
      </c>
    </row>
    <row r="8" spans="1:13" ht="42.75" x14ac:dyDescent="0.2">
      <c r="A8" s="147"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45"/>
      <c r="B9" s="147"/>
      <c r="C9" s="147"/>
      <c r="D9" s="147"/>
      <c r="E9" s="147"/>
      <c r="F9" s="147"/>
      <c r="G9" s="147"/>
      <c r="H9" s="147"/>
      <c r="I9" s="147"/>
      <c r="J9" s="147"/>
      <c r="K9" s="147"/>
      <c r="L9" s="150">
        <f>SUM(E9:K9)/35</f>
        <v>0</v>
      </c>
    </row>
    <row r="10" spans="1:13" ht="28.5" x14ac:dyDescent="0.2">
      <c r="D10" s="157" t="s">
        <v>41</v>
      </c>
      <c r="E10" s="150" t="str">
        <f>IFERROR(SUM(E9:E9)/(5*COUNTIF(E9:E9,"&gt;0")),"No record")</f>
        <v>No record</v>
      </c>
      <c r="F10" s="150" t="str">
        <f t="shared" ref="F10:K10" si="2">IFERROR(SUM(F9:F9)/(5*COUNTIF(F9:F9,"&gt;0")),"No record")</f>
        <v>No record</v>
      </c>
      <c r="G10" s="150" t="str">
        <f t="shared" si="2"/>
        <v>No record</v>
      </c>
      <c r="H10" s="150" t="str">
        <f t="shared" si="2"/>
        <v>No record</v>
      </c>
      <c r="I10" s="150" t="str">
        <f t="shared" si="2"/>
        <v>No record</v>
      </c>
      <c r="J10" s="150" t="str">
        <f t="shared" si="2"/>
        <v>No record</v>
      </c>
      <c r="K10" s="150" t="str">
        <f t="shared" si="2"/>
        <v>No record</v>
      </c>
      <c r="L10" s="150">
        <f ca="1">IFERROR(SUM(L10:L10)/COUNTIF(L10:L10,"&gt;0"),0)</f>
        <v>0</v>
      </c>
    </row>
    <row r="11" spans="1:13" x14ac:dyDescent="0.2">
      <c r="D11" s="149"/>
    </row>
    <row r="13" spans="1:13" x14ac:dyDescent="0.2">
      <c r="A13" s="145">
        <v>45139</v>
      </c>
    </row>
    <row r="14" spans="1:13" ht="42.75" x14ac:dyDescent="0.2">
      <c r="A14" s="147" t="s">
        <v>15</v>
      </c>
      <c r="B14" s="148" t="s">
        <v>16</v>
      </c>
      <c r="C14" s="147" t="s">
        <v>17</v>
      </c>
      <c r="D14" s="148" t="s">
        <v>18</v>
      </c>
      <c r="E14" s="148" t="s">
        <v>19</v>
      </c>
      <c r="F14" s="148" t="s">
        <v>20</v>
      </c>
      <c r="G14" s="148" t="s">
        <v>21</v>
      </c>
      <c r="H14" s="148" t="s">
        <v>22</v>
      </c>
      <c r="I14" s="148" t="s">
        <v>23</v>
      </c>
      <c r="J14" s="148" t="s">
        <v>24</v>
      </c>
      <c r="K14" s="148" t="s">
        <v>25</v>
      </c>
      <c r="L14" s="148" t="s">
        <v>26</v>
      </c>
    </row>
    <row r="15" spans="1:13" x14ac:dyDescent="0.2">
      <c r="A15" s="155">
        <v>44965</v>
      </c>
      <c r="B15" s="147" t="s">
        <v>295</v>
      </c>
      <c r="C15" s="147" t="s">
        <v>278</v>
      </c>
      <c r="D15" s="147" t="s">
        <v>296</v>
      </c>
      <c r="E15" s="147">
        <v>5</v>
      </c>
      <c r="F15" s="147">
        <v>5</v>
      </c>
      <c r="G15" s="147">
        <v>5</v>
      </c>
      <c r="H15" s="147">
        <v>4</v>
      </c>
      <c r="I15" s="147">
        <v>5</v>
      </c>
      <c r="J15" s="147">
        <v>5</v>
      </c>
      <c r="K15" s="147">
        <v>4</v>
      </c>
      <c r="L15" s="150">
        <v>0.94285714285714284</v>
      </c>
    </row>
    <row r="16" spans="1:13" ht="28.5" x14ac:dyDescent="0.2">
      <c r="D16" s="157" t="s">
        <v>41</v>
      </c>
      <c r="E16" s="150">
        <f>IFERROR(SUM(E15:E15)/(5*COUNTIF(E15:E15,"&gt;0")),"No record")</f>
        <v>1</v>
      </c>
      <c r="F16" s="150">
        <f t="shared" ref="F16:K16" si="3">IFERROR(SUM(F15:F15)/(5*COUNTIF(F15:F15,"&gt;0")),"No record")</f>
        <v>1</v>
      </c>
      <c r="G16" s="150">
        <f t="shared" si="3"/>
        <v>1</v>
      </c>
      <c r="H16" s="150">
        <f t="shared" si="3"/>
        <v>0.8</v>
      </c>
      <c r="I16" s="150">
        <f t="shared" si="3"/>
        <v>1</v>
      </c>
      <c r="J16" s="150">
        <f t="shared" si="3"/>
        <v>1</v>
      </c>
      <c r="K16" s="150">
        <f t="shared" si="3"/>
        <v>0.8</v>
      </c>
      <c r="L16" s="150">
        <f>IFERROR(SUM(L15:L15)/COUNTIF(L15:L15,"&gt;0"),0)</f>
        <v>0.94285714285714284</v>
      </c>
    </row>
    <row r="17" spans="1:12" x14ac:dyDescent="0.2">
      <c r="D17" s="149"/>
    </row>
    <row r="19" spans="1:12" x14ac:dyDescent="0.2">
      <c r="A19" s="145">
        <v>45170</v>
      </c>
    </row>
    <row r="20" spans="1:12" ht="42.75" x14ac:dyDescent="0.2">
      <c r="A20" s="147" t="s">
        <v>15</v>
      </c>
      <c r="B20" s="148" t="s">
        <v>16</v>
      </c>
      <c r="C20" s="147" t="s">
        <v>17</v>
      </c>
      <c r="D20" s="148" t="s">
        <v>18</v>
      </c>
      <c r="E20" s="148" t="s">
        <v>19</v>
      </c>
      <c r="F20" s="148" t="s">
        <v>20</v>
      </c>
      <c r="G20" s="148" t="s">
        <v>21</v>
      </c>
      <c r="H20" s="148" t="s">
        <v>22</v>
      </c>
      <c r="I20" s="148" t="s">
        <v>23</v>
      </c>
      <c r="J20" s="148" t="s">
        <v>24</v>
      </c>
      <c r="K20" s="148" t="s">
        <v>25</v>
      </c>
      <c r="L20" s="148" t="s">
        <v>26</v>
      </c>
    </row>
    <row r="21" spans="1:12" x14ac:dyDescent="0.2">
      <c r="A21" s="147"/>
      <c r="B21" s="147"/>
      <c r="C21" s="147"/>
      <c r="D21" s="147"/>
      <c r="E21" s="147"/>
      <c r="F21" s="147"/>
      <c r="G21" s="147"/>
      <c r="H21" s="147"/>
      <c r="I21" s="147"/>
      <c r="J21" s="147"/>
      <c r="K21" s="147"/>
      <c r="L21" s="150">
        <f t="shared" ref="L21:L28" si="4">SUM(E21:K21)/35</f>
        <v>0</v>
      </c>
    </row>
    <row r="22" spans="1:12" x14ac:dyDescent="0.2">
      <c r="A22" s="147"/>
      <c r="B22" s="147"/>
      <c r="C22" s="147"/>
      <c r="D22" s="147"/>
      <c r="E22" s="147"/>
      <c r="F22" s="147"/>
      <c r="G22" s="147"/>
      <c r="H22" s="147"/>
      <c r="I22" s="147"/>
      <c r="J22" s="147"/>
      <c r="K22" s="147"/>
      <c r="L22" s="150">
        <f t="shared" si="4"/>
        <v>0</v>
      </c>
    </row>
    <row r="23" spans="1:12" x14ac:dyDescent="0.2">
      <c r="A23" s="147"/>
      <c r="B23" s="147"/>
      <c r="C23" s="147"/>
      <c r="D23" s="147"/>
      <c r="E23" s="147"/>
      <c r="F23" s="147"/>
      <c r="G23" s="147"/>
      <c r="H23" s="147"/>
      <c r="I23" s="147"/>
      <c r="J23" s="147"/>
      <c r="K23" s="147"/>
      <c r="L23" s="150">
        <f t="shared" si="4"/>
        <v>0</v>
      </c>
    </row>
    <row r="24" spans="1:12" x14ac:dyDescent="0.2">
      <c r="A24" s="147"/>
      <c r="B24" s="147"/>
      <c r="C24" s="147"/>
      <c r="D24" s="147"/>
      <c r="E24" s="147"/>
      <c r="F24" s="147"/>
      <c r="G24" s="147"/>
      <c r="H24" s="147"/>
      <c r="I24" s="147"/>
      <c r="J24" s="147"/>
      <c r="K24" s="147"/>
      <c r="L24" s="150">
        <f t="shared" si="4"/>
        <v>0</v>
      </c>
    </row>
    <row r="25" spans="1:12" x14ac:dyDescent="0.2">
      <c r="A25" s="147"/>
      <c r="B25" s="147"/>
      <c r="C25" s="147"/>
      <c r="D25" s="147"/>
      <c r="E25" s="147"/>
      <c r="F25" s="147"/>
      <c r="G25" s="147"/>
      <c r="H25" s="147"/>
      <c r="I25" s="147"/>
      <c r="J25" s="147"/>
      <c r="K25" s="147"/>
      <c r="L25" s="150">
        <f t="shared" si="4"/>
        <v>0</v>
      </c>
    </row>
    <row r="26" spans="1:12" x14ac:dyDescent="0.2">
      <c r="A26" s="147"/>
      <c r="B26" s="147"/>
      <c r="C26" s="147"/>
      <c r="D26" s="147"/>
      <c r="E26" s="147"/>
      <c r="F26" s="147"/>
      <c r="G26" s="147"/>
      <c r="H26" s="147"/>
      <c r="I26" s="147"/>
      <c r="J26" s="147"/>
      <c r="K26" s="147"/>
      <c r="L26" s="150">
        <f t="shared" si="4"/>
        <v>0</v>
      </c>
    </row>
    <row r="27" spans="1:12" x14ac:dyDescent="0.2">
      <c r="A27" s="147"/>
      <c r="B27" s="147"/>
      <c r="C27" s="147"/>
      <c r="D27" s="147"/>
      <c r="E27" s="147"/>
      <c r="F27" s="147"/>
      <c r="G27" s="147"/>
      <c r="H27" s="147"/>
      <c r="I27" s="147"/>
      <c r="J27" s="147"/>
      <c r="K27" s="147"/>
      <c r="L27" s="150">
        <f t="shared" si="4"/>
        <v>0</v>
      </c>
    </row>
    <row r="28" spans="1:12" x14ac:dyDescent="0.2">
      <c r="A28" s="147"/>
      <c r="B28" s="147"/>
      <c r="C28" s="147"/>
      <c r="D28" s="147"/>
      <c r="E28" s="147"/>
      <c r="F28" s="147"/>
      <c r="G28" s="147"/>
      <c r="H28" s="147"/>
      <c r="I28" s="147"/>
      <c r="J28" s="147"/>
      <c r="K28" s="147"/>
      <c r="L28" s="150">
        <f t="shared" si="4"/>
        <v>0</v>
      </c>
    </row>
    <row r="29" spans="1:12" x14ac:dyDescent="0.2">
      <c r="A29" s="147"/>
      <c r="B29" s="147"/>
      <c r="C29" s="147"/>
      <c r="D29" s="147"/>
      <c r="E29" s="147"/>
      <c r="F29" s="147"/>
      <c r="G29" s="147"/>
      <c r="H29" s="147"/>
      <c r="I29" s="147"/>
      <c r="J29" s="147"/>
      <c r="K29" s="147"/>
      <c r="L29" s="150">
        <f>SUM(E29:K29)/35</f>
        <v>0</v>
      </c>
    </row>
    <row r="30" spans="1:12" ht="28.5" x14ac:dyDescent="0.2">
      <c r="D30" s="157" t="s">
        <v>41</v>
      </c>
      <c r="E30" s="150" t="str">
        <f>IFERROR(SUM(E21:E29)/(5*COUNTIF(E21:E29,"&gt;0")),"No record")</f>
        <v>No record</v>
      </c>
      <c r="F30" s="150" t="str">
        <f t="shared" ref="F30:K30" si="5">IFERROR(SUM(F21:F29)/(5*COUNTIF(F21:F29,"&gt;0")),"No record")</f>
        <v>No record</v>
      </c>
      <c r="G30" s="150" t="str">
        <f t="shared" si="5"/>
        <v>No record</v>
      </c>
      <c r="H30" s="150" t="str">
        <f t="shared" si="5"/>
        <v>No record</v>
      </c>
      <c r="I30" s="150" t="str">
        <f t="shared" si="5"/>
        <v>No record</v>
      </c>
      <c r="J30" s="150" t="str">
        <f t="shared" si="5"/>
        <v>No record</v>
      </c>
      <c r="K30" s="150" t="str">
        <f t="shared" si="5"/>
        <v>No record</v>
      </c>
      <c r="L30" s="150">
        <f>IFERROR(SUM(L21:L29)/COUNTIF(L21:L29,"&gt;0"),0)</f>
        <v>0</v>
      </c>
    </row>
    <row r="31" spans="1:12" x14ac:dyDescent="0.2">
      <c r="D31" s="149"/>
    </row>
    <row r="33" spans="1:12" x14ac:dyDescent="0.2">
      <c r="A33" s="145">
        <v>45200</v>
      </c>
    </row>
    <row r="34" spans="1:12" ht="42.75" x14ac:dyDescent="0.2">
      <c r="A34" s="147" t="s">
        <v>15</v>
      </c>
      <c r="B34" s="148" t="s">
        <v>16</v>
      </c>
      <c r="C34" s="147" t="s">
        <v>17</v>
      </c>
      <c r="D34" s="148" t="s">
        <v>18</v>
      </c>
      <c r="E34" s="148" t="s">
        <v>19</v>
      </c>
      <c r="F34" s="148" t="s">
        <v>20</v>
      </c>
      <c r="G34" s="148" t="s">
        <v>21</v>
      </c>
      <c r="H34" s="148" t="s">
        <v>22</v>
      </c>
      <c r="I34" s="148" t="s">
        <v>23</v>
      </c>
      <c r="J34" s="148" t="s">
        <v>24</v>
      </c>
      <c r="K34" s="148" t="s">
        <v>25</v>
      </c>
      <c r="L34" s="148" t="s">
        <v>26</v>
      </c>
    </row>
    <row r="35" spans="1:12" x14ac:dyDescent="0.2">
      <c r="A35" s="147"/>
      <c r="B35" s="147"/>
      <c r="C35" s="147"/>
      <c r="D35" s="147"/>
      <c r="E35" s="147"/>
      <c r="F35" s="147"/>
      <c r="G35" s="147"/>
      <c r="H35" s="147"/>
      <c r="I35" s="147"/>
      <c r="J35" s="147"/>
      <c r="K35" s="147"/>
      <c r="L35" s="150">
        <f>SUM(E35:K35)/35</f>
        <v>0</v>
      </c>
    </row>
    <row r="36" spans="1:12" x14ac:dyDescent="0.2">
      <c r="A36" s="147"/>
      <c r="B36" s="147"/>
      <c r="C36" s="147"/>
      <c r="D36" s="147"/>
      <c r="E36" s="147"/>
      <c r="F36" s="147"/>
      <c r="G36" s="147"/>
      <c r="H36" s="147"/>
      <c r="I36" s="147"/>
      <c r="J36" s="147"/>
      <c r="K36" s="147"/>
      <c r="L36" s="150">
        <f t="shared" ref="L36:L44" si="6">SUM(E36:K36)/35</f>
        <v>0</v>
      </c>
    </row>
    <row r="37" spans="1:12" x14ac:dyDescent="0.2">
      <c r="A37" s="147"/>
      <c r="B37" s="147"/>
      <c r="C37" s="147"/>
      <c r="D37" s="147"/>
      <c r="E37" s="147"/>
      <c r="F37" s="147"/>
      <c r="G37" s="147"/>
      <c r="H37" s="147"/>
      <c r="I37" s="147"/>
      <c r="J37" s="147"/>
      <c r="K37" s="147"/>
      <c r="L37" s="150">
        <f t="shared" si="6"/>
        <v>0</v>
      </c>
    </row>
    <row r="38" spans="1:12" x14ac:dyDescent="0.2">
      <c r="A38" s="147"/>
      <c r="B38" s="147"/>
      <c r="C38" s="147"/>
      <c r="D38" s="147"/>
      <c r="E38" s="147"/>
      <c r="F38" s="147"/>
      <c r="G38" s="147"/>
      <c r="H38" s="147"/>
      <c r="I38" s="147"/>
      <c r="J38" s="147"/>
      <c r="K38" s="147"/>
      <c r="L38" s="150">
        <f t="shared" si="6"/>
        <v>0</v>
      </c>
    </row>
    <row r="39" spans="1:12" x14ac:dyDescent="0.2">
      <c r="A39" s="147"/>
      <c r="B39" s="147"/>
      <c r="C39" s="147"/>
      <c r="D39" s="147"/>
      <c r="E39" s="147"/>
      <c r="F39" s="147"/>
      <c r="G39" s="147"/>
      <c r="H39" s="147"/>
      <c r="I39" s="147"/>
      <c r="J39" s="147"/>
      <c r="K39" s="147"/>
      <c r="L39" s="150">
        <f t="shared" si="6"/>
        <v>0</v>
      </c>
    </row>
    <row r="40" spans="1:12" x14ac:dyDescent="0.2">
      <c r="A40" s="147"/>
      <c r="B40" s="147"/>
      <c r="C40" s="147"/>
      <c r="D40" s="147"/>
      <c r="E40" s="147"/>
      <c r="F40" s="147"/>
      <c r="G40" s="147"/>
      <c r="H40" s="147"/>
      <c r="I40" s="147"/>
      <c r="J40" s="147"/>
      <c r="K40" s="147"/>
      <c r="L40" s="150">
        <f t="shared" si="6"/>
        <v>0</v>
      </c>
    </row>
    <row r="41" spans="1:12" x14ac:dyDescent="0.2">
      <c r="A41" s="147"/>
      <c r="B41" s="147"/>
      <c r="C41" s="147"/>
      <c r="D41" s="147"/>
      <c r="E41" s="147"/>
      <c r="F41" s="147"/>
      <c r="G41" s="147"/>
      <c r="H41" s="147"/>
      <c r="I41" s="147"/>
      <c r="J41" s="147"/>
      <c r="K41" s="147"/>
      <c r="L41" s="150">
        <f t="shared" si="6"/>
        <v>0</v>
      </c>
    </row>
    <row r="42" spans="1:12" x14ac:dyDescent="0.2">
      <c r="A42" s="147"/>
      <c r="B42" s="147"/>
      <c r="C42" s="147"/>
      <c r="D42" s="147"/>
      <c r="E42" s="147"/>
      <c r="F42" s="147"/>
      <c r="G42" s="147"/>
      <c r="H42" s="147"/>
      <c r="I42" s="147"/>
      <c r="J42" s="147"/>
      <c r="K42" s="147"/>
      <c r="L42" s="150">
        <f t="shared" si="6"/>
        <v>0</v>
      </c>
    </row>
    <row r="43" spans="1:12" x14ac:dyDescent="0.2">
      <c r="A43" s="147"/>
      <c r="B43" s="147"/>
      <c r="C43" s="147"/>
      <c r="D43" s="147"/>
      <c r="E43" s="147"/>
      <c r="F43" s="147"/>
      <c r="G43" s="147"/>
      <c r="H43" s="147"/>
      <c r="I43" s="147"/>
      <c r="J43" s="147"/>
      <c r="K43" s="147"/>
      <c r="L43" s="150">
        <f t="shared" si="6"/>
        <v>0</v>
      </c>
    </row>
    <row r="44" spans="1:12" x14ac:dyDescent="0.2">
      <c r="A44" s="147"/>
      <c r="B44" s="147"/>
      <c r="C44" s="147"/>
      <c r="D44" s="147"/>
      <c r="E44" s="147"/>
      <c r="F44" s="147"/>
      <c r="G44" s="147"/>
      <c r="H44" s="147"/>
      <c r="I44" s="147"/>
      <c r="J44" s="147"/>
      <c r="K44" s="147"/>
      <c r="L44" s="150">
        <f t="shared" si="6"/>
        <v>0</v>
      </c>
    </row>
    <row r="45" spans="1:12" ht="28.5" x14ac:dyDescent="0.2">
      <c r="D45" s="157" t="s">
        <v>41</v>
      </c>
      <c r="E45" s="150" t="str">
        <f>IFERROR(SUM(E36:E44)/(5*COUNTIF(E36:E44,"&gt;0")),"No record")</f>
        <v>No record</v>
      </c>
      <c r="F45" s="150" t="str">
        <f t="shared" ref="F45:K45" si="7">IFERROR(SUM(F36:F44)/(5*COUNTIF(F36:F44,"&gt;0")),"No record")</f>
        <v>No record</v>
      </c>
      <c r="G45" s="150" t="str">
        <f t="shared" si="7"/>
        <v>No record</v>
      </c>
      <c r="H45" s="150" t="str">
        <f t="shared" si="7"/>
        <v>No record</v>
      </c>
      <c r="I45" s="150" t="str">
        <f t="shared" si="7"/>
        <v>No record</v>
      </c>
      <c r="J45" s="150" t="str">
        <f t="shared" si="7"/>
        <v>No record</v>
      </c>
      <c r="K45" s="150" t="str">
        <f t="shared" si="7"/>
        <v>No record</v>
      </c>
      <c r="L45" s="150">
        <f>IFERROR(SUM(L35:L44)/COUNTIF(L35:L44,"&gt;0"),0)</f>
        <v>0</v>
      </c>
    </row>
    <row r="46" spans="1:12" x14ac:dyDescent="0.2">
      <c r="D46" s="149"/>
    </row>
    <row r="47" spans="1:12" x14ac:dyDescent="0.2">
      <c r="D47" s="149"/>
    </row>
    <row r="48" spans="1:12" x14ac:dyDescent="0.2">
      <c r="A48" s="145">
        <v>45231</v>
      </c>
    </row>
    <row r="49" spans="1:12" ht="42.75" x14ac:dyDescent="0.2">
      <c r="A49" s="147" t="s">
        <v>15</v>
      </c>
      <c r="B49" s="148" t="s">
        <v>16</v>
      </c>
      <c r="C49" s="147" t="s">
        <v>17</v>
      </c>
      <c r="D49" s="148" t="s">
        <v>18</v>
      </c>
      <c r="E49" s="148" t="s">
        <v>19</v>
      </c>
      <c r="F49" s="148" t="s">
        <v>20</v>
      </c>
      <c r="G49" s="148" t="s">
        <v>21</v>
      </c>
      <c r="H49" s="148" t="s">
        <v>22</v>
      </c>
      <c r="I49" s="148" t="s">
        <v>23</v>
      </c>
      <c r="J49" s="148" t="s">
        <v>24</v>
      </c>
      <c r="K49" s="148" t="s">
        <v>25</v>
      </c>
      <c r="L49" s="148" t="s">
        <v>26</v>
      </c>
    </row>
    <row r="50" spans="1:12" x14ac:dyDescent="0.2">
      <c r="A50" s="147"/>
      <c r="B50" s="147"/>
      <c r="C50" s="147"/>
      <c r="D50" s="147"/>
      <c r="E50" s="147"/>
      <c r="F50" s="147"/>
      <c r="G50" s="147"/>
      <c r="H50" s="147"/>
      <c r="I50" s="147"/>
      <c r="J50" s="147"/>
      <c r="K50" s="147"/>
      <c r="L50" s="150">
        <f>SUM(E50:K50)/35</f>
        <v>0</v>
      </c>
    </row>
    <row r="51" spans="1:12" x14ac:dyDescent="0.2">
      <c r="A51" s="147"/>
      <c r="B51" s="147"/>
      <c r="C51" s="147"/>
      <c r="D51" s="147"/>
      <c r="E51" s="147"/>
      <c r="F51" s="147"/>
      <c r="G51" s="147"/>
      <c r="H51" s="147"/>
      <c r="I51" s="147"/>
      <c r="J51" s="147"/>
      <c r="K51" s="147"/>
      <c r="L51" s="150">
        <f t="shared" ref="L51:L58" si="8">SUM(E51:K51)/35</f>
        <v>0</v>
      </c>
    </row>
    <row r="52" spans="1:12" x14ac:dyDescent="0.2">
      <c r="A52" s="147"/>
      <c r="B52" s="147"/>
      <c r="C52" s="147"/>
      <c r="D52" s="147"/>
      <c r="E52" s="147"/>
      <c r="F52" s="147"/>
      <c r="G52" s="147"/>
      <c r="H52" s="147"/>
      <c r="I52" s="147"/>
      <c r="J52" s="147"/>
      <c r="K52" s="147"/>
      <c r="L52" s="150">
        <f t="shared" si="8"/>
        <v>0</v>
      </c>
    </row>
    <row r="53" spans="1:12" x14ac:dyDescent="0.2">
      <c r="A53" s="147"/>
      <c r="B53" s="147"/>
      <c r="C53" s="147"/>
      <c r="D53" s="147"/>
      <c r="E53" s="147"/>
      <c r="F53" s="147"/>
      <c r="G53" s="147"/>
      <c r="H53" s="147"/>
      <c r="I53" s="147"/>
      <c r="J53" s="147"/>
      <c r="K53" s="147"/>
      <c r="L53" s="150">
        <f t="shared" si="8"/>
        <v>0</v>
      </c>
    </row>
    <row r="54" spans="1:12" x14ac:dyDescent="0.2">
      <c r="A54" s="147"/>
      <c r="B54" s="147"/>
      <c r="C54" s="147"/>
      <c r="D54" s="147"/>
      <c r="E54" s="147"/>
      <c r="F54" s="147"/>
      <c r="G54" s="147"/>
      <c r="H54" s="147"/>
      <c r="I54" s="147"/>
      <c r="J54" s="147"/>
      <c r="K54" s="147"/>
      <c r="L54" s="150">
        <f t="shared" si="8"/>
        <v>0</v>
      </c>
    </row>
    <row r="55" spans="1:12" x14ac:dyDescent="0.2">
      <c r="A55" s="147"/>
      <c r="B55" s="147"/>
      <c r="C55" s="147"/>
      <c r="D55" s="147"/>
      <c r="E55" s="147"/>
      <c r="F55" s="147"/>
      <c r="G55" s="147"/>
      <c r="H55" s="147"/>
      <c r="I55" s="147"/>
      <c r="J55" s="147"/>
      <c r="K55" s="147"/>
      <c r="L55" s="150">
        <f t="shared" si="8"/>
        <v>0</v>
      </c>
    </row>
    <row r="56" spans="1:12" x14ac:dyDescent="0.2">
      <c r="A56" s="147"/>
      <c r="B56" s="147"/>
      <c r="C56" s="147"/>
      <c r="D56" s="147"/>
      <c r="E56" s="147"/>
      <c r="F56" s="147"/>
      <c r="G56" s="147"/>
      <c r="H56" s="147"/>
      <c r="I56" s="147"/>
      <c r="J56" s="147"/>
      <c r="K56" s="147"/>
      <c r="L56" s="150">
        <f t="shared" si="8"/>
        <v>0</v>
      </c>
    </row>
    <row r="57" spans="1:12" x14ac:dyDescent="0.2">
      <c r="A57" s="147"/>
      <c r="B57" s="147"/>
      <c r="C57" s="147"/>
      <c r="D57" s="147"/>
      <c r="E57" s="147"/>
      <c r="F57" s="147"/>
      <c r="G57" s="147"/>
      <c r="H57" s="147"/>
      <c r="I57" s="147"/>
      <c r="J57" s="147"/>
      <c r="K57" s="147"/>
      <c r="L57" s="150">
        <f t="shared" si="8"/>
        <v>0</v>
      </c>
    </row>
    <row r="58" spans="1:12" x14ac:dyDescent="0.2">
      <c r="A58" s="147"/>
      <c r="B58" s="147"/>
      <c r="C58" s="147"/>
      <c r="D58" s="147"/>
      <c r="E58" s="147"/>
      <c r="F58" s="147"/>
      <c r="G58" s="147"/>
      <c r="H58" s="147"/>
      <c r="I58" s="147"/>
      <c r="J58" s="147"/>
      <c r="K58" s="147"/>
      <c r="L58" s="150">
        <f t="shared" si="8"/>
        <v>0</v>
      </c>
    </row>
    <row r="59" spans="1:12" ht="28.5" x14ac:dyDescent="0.2">
      <c r="D59" s="157" t="s">
        <v>41</v>
      </c>
      <c r="E59" s="150" t="str">
        <f>IFERROR(SUM(E50:E58)/(5*COUNTIF(E50:E58,"&gt;0")),"No record")</f>
        <v>No record</v>
      </c>
      <c r="F59" s="150" t="str">
        <f t="shared" ref="F59:K59" si="9">IFERROR(SUM(F50:F58)/(5*COUNTIF(F50:F58,"&gt;0")),"No record")</f>
        <v>No record</v>
      </c>
      <c r="G59" s="150" t="str">
        <f t="shared" si="9"/>
        <v>No record</v>
      </c>
      <c r="H59" s="150" t="str">
        <f t="shared" si="9"/>
        <v>No record</v>
      </c>
      <c r="I59" s="150" t="str">
        <f t="shared" si="9"/>
        <v>No record</v>
      </c>
      <c r="J59" s="150" t="str">
        <f t="shared" si="9"/>
        <v>No record</v>
      </c>
      <c r="K59" s="150" t="str">
        <f t="shared" si="9"/>
        <v>No record</v>
      </c>
      <c r="L59" s="150">
        <f>IFERROR(SUM(L50:L58)/COUNTIF(L50:L58,"&gt;0"),0)</f>
        <v>0</v>
      </c>
    </row>
    <row r="60" spans="1:12" x14ac:dyDescent="0.2">
      <c r="D60" s="153"/>
      <c r="E60" s="151"/>
      <c r="F60" s="151"/>
      <c r="G60" s="151"/>
      <c r="H60" s="151"/>
      <c r="I60" s="151"/>
      <c r="J60" s="151"/>
      <c r="K60" s="151"/>
      <c r="L60" s="151"/>
    </row>
    <row r="62" spans="1:12" x14ac:dyDescent="0.2">
      <c r="A62" s="145">
        <v>45261</v>
      </c>
    </row>
    <row r="63" spans="1:12" ht="42.75" x14ac:dyDescent="0.2">
      <c r="A63" s="147" t="s">
        <v>15</v>
      </c>
      <c r="B63" s="148" t="s">
        <v>16</v>
      </c>
      <c r="C63" s="147" t="s">
        <v>17</v>
      </c>
      <c r="D63" s="148" t="s">
        <v>18</v>
      </c>
      <c r="E63" s="148" t="s">
        <v>19</v>
      </c>
      <c r="F63" s="148" t="s">
        <v>20</v>
      </c>
      <c r="G63" s="148" t="s">
        <v>21</v>
      </c>
      <c r="H63" s="148" t="s">
        <v>22</v>
      </c>
      <c r="I63" s="148" t="s">
        <v>23</v>
      </c>
      <c r="J63" s="148" t="s">
        <v>24</v>
      </c>
      <c r="K63" s="148" t="s">
        <v>25</v>
      </c>
      <c r="L63" s="148" t="s">
        <v>26</v>
      </c>
    </row>
    <row r="64" spans="1:12" x14ac:dyDescent="0.2">
      <c r="A64" s="147"/>
      <c r="B64" s="147"/>
      <c r="C64" s="147"/>
      <c r="D64" s="147"/>
      <c r="E64" s="147"/>
      <c r="F64" s="147"/>
      <c r="G64" s="147"/>
      <c r="H64" s="147"/>
      <c r="I64" s="147"/>
      <c r="J64" s="147"/>
      <c r="K64" s="147"/>
      <c r="L64" s="150">
        <f t="shared" ref="L64:L73" si="10">SUM(E64:K64)/35</f>
        <v>0</v>
      </c>
    </row>
    <row r="65" spans="1:12" x14ac:dyDescent="0.2">
      <c r="A65" s="147"/>
      <c r="B65" s="147"/>
      <c r="C65" s="147"/>
      <c r="D65" s="147"/>
      <c r="E65" s="147"/>
      <c r="F65" s="147"/>
      <c r="G65" s="147"/>
      <c r="H65" s="147"/>
      <c r="I65" s="147"/>
      <c r="J65" s="147"/>
      <c r="K65" s="147"/>
      <c r="L65" s="150">
        <f t="shared" si="10"/>
        <v>0</v>
      </c>
    </row>
    <row r="66" spans="1:12" x14ac:dyDescent="0.2">
      <c r="A66" s="147"/>
      <c r="B66" s="147"/>
      <c r="C66" s="147"/>
      <c r="D66" s="147"/>
      <c r="E66" s="147"/>
      <c r="F66" s="147"/>
      <c r="G66" s="147"/>
      <c r="H66" s="147"/>
      <c r="I66" s="147"/>
      <c r="J66" s="147"/>
      <c r="K66" s="147"/>
      <c r="L66" s="150">
        <f t="shared" si="10"/>
        <v>0</v>
      </c>
    </row>
    <row r="67" spans="1:12" x14ac:dyDescent="0.2">
      <c r="A67" s="147"/>
      <c r="B67" s="147"/>
      <c r="C67" s="147"/>
      <c r="D67" s="147"/>
      <c r="E67" s="147"/>
      <c r="F67" s="147"/>
      <c r="G67" s="147"/>
      <c r="H67" s="147"/>
      <c r="I67" s="147"/>
      <c r="J67" s="147"/>
      <c r="K67" s="147"/>
      <c r="L67" s="150">
        <f t="shared" si="10"/>
        <v>0</v>
      </c>
    </row>
    <row r="68" spans="1:12" x14ac:dyDescent="0.2">
      <c r="A68" s="147"/>
      <c r="B68" s="147"/>
      <c r="C68" s="147"/>
      <c r="D68" s="147"/>
      <c r="E68" s="147"/>
      <c r="F68" s="147"/>
      <c r="G68" s="147"/>
      <c r="H68" s="147"/>
      <c r="I68" s="147"/>
      <c r="J68" s="147"/>
      <c r="K68" s="147"/>
      <c r="L68" s="150">
        <f t="shared" si="10"/>
        <v>0</v>
      </c>
    </row>
    <row r="69" spans="1:12" x14ac:dyDescent="0.2">
      <c r="A69" s="147"/>
      <c r="B69" s="147"/>
      <c r="C69" s="147"/>
      <c r="D69" s="147"/>
      <c r="E69" s="147"/>
      <c r="F69" s="147"/>
      <c r="G69" s="147"/>
      <c r="H69" s="147"/>
      <c r="I69" s="147"/>
      <c r="J69" s="147"/>
      <c r="K69" s="147"/>
      <c r="L69" s="150">
        <f t="shared" si="10"/>
        <v>0</v>
      </c>
    </row>
    <row r="70" spans="1:12" x14ac:dyDescent="0.2">
      <c r="A70" s="147"/>
      <c r="B70" s="147"/>
      <c r="C70" s="147"/>
      <c r="D70" s="147"/>
      <c r="E70" s="147"/>
      <c r="F70" s="147"/>
      <c r="G70" s="147"/>
      <c r="H70" s="147"/>
      <c r="I70" s="147"/>
      <c r="J70" s="147"/>
      <c r="K70" s="147"/>
      <c r="L70" s="150">
        <f t="shared" si="10"/>
        <v>0</v>
      </c>
    </row>
    <row r="71" spans="1:12" x14ac:dyDescent="0.2">
      <c r="A71" s="147"/>
      <c r="B71" s="147"/>
      <c r="C71" s="147"/>
      <c r="D71" s="147"/>
      <c r="E71" s="147"/>
      <c r="F71" s="147"/>
      <c r="G71" s="147"/>
      <c r="H71" s="147"/>
      <c r="I71" s="147"/>
      <c r="J71" s="147"/>
      <c r="K71" s="147"/>
      <c r="L71" s="150">
        <f t="shared" si="10"/>
        <v>0</v>
      </c>
    </row>
    <row r="72" spans="1:12" x14ac:dyDescent="0.2">
      <c r="A72" s="147"/>
      <c r="B72" s="147"/>
      <c r="C72" s="147"/>
      <c r="D72" s="147"/>
      <c r="E72" s="147"/>
      <c r="F72" s="147"/>
      <c r="G72" s="147"/>
      <c r="H72" s="147"/>
      <c r="I72" s="147"/>
      <c r="J72" s="147"/>
      <c r="K72" s="147"/>
      <c r="L72" s="150">
        <f t="shared" si="10"/>
        <v>0</v>
      </c>
    </row>
    <row r="73" spans="1:12" x14ac:dyDescent="0.2">
      <c r="A73" s="147"/>
      <c r="B73" s="147"/>
      <c r="C73" s="147"/>
      <c r="D73" s="147"/>
      <c r="E73" s="147"/>
      <c r="F73" s="147"/>
      <c r="G73" s="147"/>
      <c r="H73" s="147"/>
      <c r="I73" s="147"/>
      <c r="J73" s="147"/>
      <c r="K73" s="147"/>
      <c r="L73" s="150">
        <f t="shared" si="10"/>
        <v>0</v>
      </c>
    </row>
    <row r="74" spans="1:12" ht="28.5" x14ac:dyDescent="0.2">
      <c r="D74" s="157" t="s">
        <v>41</v>
      </c>
      <c r="E74" s="150" t="str">
        <f>IFERROR(SUM(E64:E73)/(5*COUNTIF(E64:E73,"&gt;0")),"No record")</f>
        <v>No record</v>
      </c>
      <c r="F74" s="150" t="str">
        <f t="shared" ref="F74:K74" si="11">IFERROR(SUM(F64:F73)/(5*COUNTIF(F64:F73,"&gt;0")),"No record")</f>
        <v>No record</v>
      </c>
      <c r="G74" s="150" t="str">
        <f t="shared" si="11"/>
        <v>No record</v>
      </c>
      <c r="H74" s="150" t="str">
        <f t="shared" si="11"/>
        <v>No record</v>
      </c>
      <c r="I74" s="150" t="str">
        <f t="shared" si="11"/>
        <v>No record</v>
      </c>
      <c r="J74" s="150" t="str">
        <f t="shared" si="11"/>
        <v>No record</v>
      </c>
      <c r="K74" s="150" t="str">
        <f t="shared" si="11"/>
        <v>No record</v>
      </c>
      <c r="L74" s="150">
        <f>IFERROR(SUM(L64:L73)/COUNTIF(L64:L73,"&gt;0"),0)</f>
        <v>0</v>
      </c>
    </row>
    <row r="75" spans="1:12" x14ac:dyDescent="0.2">
      <c r="D75" s="149"/>
    </row>
    <row r="77" spans="1:12" x14ac:dyDescent="0.2">
      <c r="A77" s="145">
        <v>45292</v>
      </c>
    </row>
    <row r="78" spans="1:12" ht="42.75" x14ac:dyDescent="0.2">
      <c r="A78" s="147" t="s">
        <v>15</v>
      </c>
      <c r="B78" s="148" t="s">
        <v>16</v>
      </c>
      <c r="C78" s="147" t="s">
        <v>17</v>
      </c>
      <c r="D78" s="148" t="s">
        <v>18</v>
      </c>
      <c r="E78" s="148" t="s">
        <v>19</v>
      </c>
      <c r="F78" s="148" t="s">
        <v>20</v>
      </c>
      <c r="G78" s="148" t="s">
        <v>21</v>
      </c>
      <c r="H78" s="148" t="s">
        <v>22</v>
      </c>
      <c r="I78" s="148" t="s">
        <v>23</v>
      </c>
      <c r="J78" s="148" t="s">
        <v>24</v>
      </c>
      <c r="K78" s="148" t="s">
        <v>25</v>
      </c>
      <c r="L78" s="148" t="s">
        <v>26</v>
      </c>
    </row>
    <row r="79" spans="1:12" x14ac:dyDescent="0.2">
      <c r="A79" s="147"/>
      <c r="B79" s="147"/>
      <c r="C79" s="147"/>
      <c r="D79" s="147"/>
      <c r="E79" s="147"/>
      <c r="F79" s="147"/>
      <c r="G79" s="147"/>
      <c r="H79" s="147"/>
      <c r="I79" s="147"/>
      <c r="J79" s="147"/>
      <c r="K79" s="147"/>
      <c r="L79" s="150">
        <f t="shared" ref="L79:L89" si="12">SUM(E79:K79)/35</f>
        <v>0</v>
      </c>
    </row>
    <row r="80" spans="1:12" x14ac:dyDescent="0.2">
      <c r="A80" s="147"/>
      <c r="B80" s="147"/>
      <c r="C80" s="147"/>
      <c r="D80" s="147"/>
      <c r="E80" s="147"/>
      <c r="F80" s="147"/>
      <c r="G80" s="147"/>
      <c r="H80" s="147"/>
      <c r="I80" s="147"/>
      <c r="J80" s="147"/>
      <c r="K80" s="147"/>
      <c r="L80" s="150">
        <f t="shared" si="12"/>
        <v>0</v>
      </c>
    </row>
    <row r="81" spans="1:12" x14ac:dyDescent="0.2">
      <c r="A81" s="147"/>
      <c r="B81" s="147"/>
      <c r="C81" s="147"/>
      <c r="D81" s="147"/>
      <c r="E81" s="147"/>
      <c r="F81" s="147"/>
      <c r="G81" s="147"/>
      <c r="H81" s="147"/>
      <c r="I81" s="147"/>
      <c r="J81" s="147"/>
      <c r="K81" s="147"/>
      <c r="L81" s="150">
        <f t="shared" si="12"/>
        <v>0</v>
      </c>
    </row>
    <row r="82" spans="1:12" x14ac:dyDescent="0.2">
      <c r="A82" s="147"/>
      <c r="B82" s="147"/>
      <c r="C82" s="147"/>
      <c r="D82" s="147"/>
      <c r="E82" s="147"/>
      <c r="F82" s="147"/>
      <c r="G82" s="147"/>
      <c r="H82" s="147"/>
      <c r="I82" s="147"/>
      <c r="J82" s="147"/>
      <c r="K82" s="147"/>
      <c r="L82" s="150">
        <f t="shared" si="12"/>
        <v>0</v>
      </c>
    </row>
    <row r="83" spans="1:12" x14ac:dyDescent="0.2">
      <c r="A83" s="147"/>
      <c r="B83" s="147"/>
      <c r="C83" s="147"/>
      <c r="D83" s="147"/>
      <c r="E83" s="147"/>
      <c r="F83" s="147"/>
      <c r="G83" s="147"/>
      <c r="H83" s="147"/>
      <c r="I83" s="147"/>
      <c r="J83" s="147"/>
      <c r="K83" s="147"/>
      <c r="L83" s="150">
        <f t="shared" si="12"/>
        <v>0</v>
      </c>
    </row>
    <row r="84" spans="1:12" x14ac:dyDescent="0.2">
      <c r="A84" s="147"/>
      <c r="B84" s="147"/>
      <c r="C84" s="147"/>
      <c r="D84" s="147"/>
      <c r="E84" s="147"/>
      <c r="F84" s="147"/>
      <c r="G84" s="147"/>
      <c r="H84" s="147"/>
      <c r="I84" s="147"/>
      <c r="J84" s="147"/>
      <c r="K84" s="147"/>
      <c r="L84" s="150">
        <f t="shared" si="12"/>
        <v>0</v>
      </c>
    </row>
    <row r="85" spans="1:12" x14ac:dyDescent="0.2">
      <c r="A85" s="147"/>
      <c r="B85" s="147"/>
      <c r="C85" s="147"/>
      <c r="D85" s="147"/>
      <c r="E85" s="147"/>
      <c r="F85" s="147"/>
      <c r="G85" s="147"/>
      <c r="H85" s="147"/>
      <c r="I85" s="147"/>
      <c r="J85" s="147"/>
      <c r="K85" s="147"/>
      <c r="L85" s="150">
        <f t="shared" si="12"/>
        <v>0</v>
      </c>
    </row>
    <row r="86" spans="1:12" x14ac:dyDescent="0.2">
      <c r="A86" s="147"/>
      <c r="B86" s="147"/>
      <c r="C86" s="147"/>
      <c r="D86" s="147"/>
      <c r="E86" s="147"/>
      <c r="F86" s="147"/>
      <c r="G86" s="147"/>
      <c r="H86" s="147"/>
      <c r="I86" s="147"/>
      <c r="J86" s="147"/>
      <c r="K86" s="147"/>
      <c r="L86" s="150">
        <f t="shared" si="12"/>
        <v>0</v>
      </c>
    </row>
    <row r="87" spans="1:12" x14ac:dyDescent="0.2">
      <c r="A87" s="147"/>
      <c r="B87" s="147"/>
      <c r="C87" s="147"/>
      <c r="D87" s="147"/>
      <c r="E87" s="147"/>
      <c r="F87" s="147"/>
      <c r="G87" s="147"/>
      <c r="H87" s="147"/>
      <c r="I87" s="147"/>
      <c r="J87" s="147"/>
      <c r="K87" s="147"/>
      <c r="L87" s="150">
        <f t="shared" si="12"/>
        <v>0</v>
      </c>
    </row>
    <row r="88" spans="1:12" x14ac:dyDescent="0.2">
      <c r="A88" s="147"/>
      <c r="B88" s="147"/>
      <c r="C88" s="147"/>
      <c r="D88" s="147"/>
      <c r="E88" s="147"/>
      <c r="F88" s="147"/>
      <c r="G88" s="147"/>
      <c r="H88" s="147"/>
      <c r="I88" s="147"/>
      <c r="J88" s="147"/>
      <c r="K88" s="147"/>
      <c r="L88" s="150">
        <f t="shared" si="12"/>
        <v>0</v>
      </c>
    </row>
    <row r="89" spans="1:12" x14ac:dyDescent="0.2">
      <c r="A89" s="147"/>
      <c r="B89" s="147"/>
      <c r="C89" s="147"/>
      <c r="D89" s="147"/>
      <c r="E89" s="147"/>
      <c r="F89" s="147"/>
      <c r="G89" s="147"/>
      <c r="H89" s="147"/>
      <c r="I89" s="147"/>
      <c r="J89" s="147"/>
      <c r="K89" s="147"/>
      <c r="L89" s="150">
        <f t="shared" si="12"/>
        <v>0</v>
      </c>
    </row>
    <row r="90" spans="1:12" ht="28.5" x14ac:dyDescent="0.2">
      <c r="D90" s="158" t="s">
        <v>41</v>
      </c>
      <c r="E90" s="150" t="str">
        <f>IFERROR(SUM(E79:E89)/(5*COUNTIF(E79:E89,"&gt;0")),"No record")</f>
        <v>No record</v>
      </c>
      <c r="F90" s="150" t="str">
        <f t="shared" ref="F90:K90" si="13">IFERROR(SUM(F79:F89)/(5*COUNTIF(F79:F89,"&gt;0")),"No record")</f>
        <v>No record</v>
      </c>
      <c r="G90" s="150" t="str">
        <f t="shared" si="13"/>
        <v>No record</v>
      </c>
      <c r="H90" s="150" t="str">
        <f t="shared" si="13"/>
        <v>No record</v>
      </c>
      <c r="I90" s="150" t="str">
        <f t="shared" si="13"/>
        <v>No record</v>
      </c>
      <c r="J90" s="150" t="str">
        <f t="shared" si="13"/>
        <v>No record</v>
      </c>
      <c r="K90" s="150" t="str">
        <f t="shared" si="13"/>
        <v>No record</v>
      </c>
      <c r="L90" s="150">
        <f>IFERROR(SUM(L79:L89)/COUNTIF(L79:L89,"&gt;0"),0)</f>
        <v>0</v>
      </c>
    </row>
    <row r="91" spans="1:12" x14ac:dyDescent="0.2">
      <c r="D91" s="149"/>
    </row>
    <row r="93" spans="1:12" x14ac:dyDescent="0.2">
      <c r="A93" s="145">
        <v>45323</v>
      </c>
    </row>
    <row r="94" spans="1:12" ht="42.75" x14ac:dyDescent="0.2">
      <c r="A94" s="147" t="s">
        <v>15</v>
      </c>
      <c r="B94" s="148" t="s">
        <v>16</v>
      </c>
      <c r="C94" s="147" t="s">
        <v>17</v>
      </c>
      <c r="D94" s="148" t="s">
        <v>18</v>
      </c>
      <c r="E94" s="148" t="s">
        <v>19</v>
      </c>
      <c r="F94" s="148" t="s">
        <v>20</v>
      </c>
      <c r="G94" s="148" t="s">
        <v>21</v>
      </c>
      <c r="H94" s="148" t="s">
        <v>22</v>
      </c>
      <c r="I94" s="148" t="s">
        <v>23</v>
      </c>
      <c r="J94" s="148" t="s">
        <v>24</v>
      </c>
      <c r="K94" s="148" t="s">
        <v>25</v>
      </c>
      <c r="L94" s="148" t="s">
        <v>26</v>
      </c>
    </row>
    <row r="95" spans="1:12" x14ac:dyDescent="0.2">
      <c r="A95" s="147"/>
      <c r="B95" s="147"/>
      <c r="C95" s="147"/>
      <c r="D95" s="147"/>
      <c r="E95" s="147"/>
      <c r="F95" s="147"/>
      <c r="G95" s="147"/>
      <c r="H95" s="147"/>
      <c r="I95" s="147"/>
      <c r="J95" s="147"/>
      <c r="K95" s="147"/>
      <c r="L95" s="150">
        <f t="shared" ref="L95:L104" si="14">SUM(E95:K95)/35</f>
        <v>0</v>
      </c>
    </row>
    <row r="96" spans="1:12" x14ac:dyDescent="0.2">
      <c r="A96" s="147"/>
      <c r="B96" s="147"/>
      <c r="C96" s="147"/>
      <c r="D96" s="147"/>
      <c r="E96" s="147"/>
      <c r="F96" s="147"/>
      <c r="G96" s="147"/>
      <c r="H96" s="147"/>
      <c r="I96" s="147"/>
      <c r="J96" s="147"/>
      <c r="K96" s="147"/>
      <c r="L96" s="150">
        <f t="shared" si="14"/>
        <v>0</v>
      </c>
    </row>
    <row r="97" spans="1:12" x14ac:dyDescent="0.2">
      <c r="A97" s="147"/>
      <c r="B97" s="147"/>
      <c r="C97" s="147"/>
      <c r="D97" s="147"/>
      <c r="E97" s="147"/>
      <c r="F97" s="147"/>
      <c r="G97" s="147"/>
      <c r="H97" s="147"/>
      <c r="I97" s="147"/>
      <c r="J97" s="147"/>
      <c r="K97" s="147"/>
      <c r="L97" s="150">
        <f t="shared" si="14"/>
        <v>0</v>
      </c>
    </row>
    <row r="98" spans="1:12" x14ac:dyDescent="0.2">
      <c r="A98" s="147"/>
      <c r="B98" s="147"/>
      <c r="C98" s="147"/>
      <c r="D98" s="147"/>
      <c r="E98" s="147"/>
      <c r="F98" s="147"/>
      <c r="G98" s="147"/>
      <c r="H98" s="147"/>
      <c r="I98" s="147"/>
      <c r="J98" s="147"/>
      <c r="K98" s="147"/>
      <c r="L98" s="150">
        <f t="shared" si="14"/>
        <v>0</v>
      </c>
    </row>
    <row r="99" spans="1:12" x14ac:dyDescent="0.2">
      <c r="A99" s="147"/>
      <c r="B99" s="147"/>
      <c r="C99" s="147"/>
      <c r="D99" s="147"/>
      <c r="E99" s="147"/>
      <c r="F99" s="147"/>
      <c r="G99" s="147"/>
      <c r="H99" s="147"/>
      <c r="I99" s="147"/>
      <c r="J99" s="147"/>
      <c r="K99" s="147"/>
      <c r="L99" s="150">
        <f t="shared" si="14"/>
        <v>0</v>
      </c>
    </row>
    <row r="100" spans="1:12" x14ac:dyDescent="0.2">
      <c r="A100" s="147"/>
      <c r="B100" s="147"/>
      <c r="C100" s="147"/>
      <c r="D100" s="147"/>
      <c r="E100" s="147"/>
      <c r="F100" s="147"/>
      <c r="G100" s="147"/>
      <c r="H100" s="147"/>
      <c r="I100" s="147"/>
      <c r="J100" s="147"/>
      <c r="K100" s="147"/>
      <c r="L100" s="150">
        <f t="shared" si="14"/>
        <v>0</v>
      </c>
    </row>
    <row r="101" spans="1:12" x14ac:dyDescent="0.2">
      <c r="A101" s="147"/>
      <c r="B101" s="147"/>
      <c r="C101" s="147"/>
      <c r="D101" s="147"/>
      <c r="E101" s="147"/>
      <c r="F101" s="147"/>
      <c r="G101" s="147"/>
      <c r="H101" s="147"/>
      <c r="I101" s="147"/>
      <c r="J101" s="147"/>
      <c r="K101" s="147"/>
      <c r="L101" s="150">
        <f t="shared" si="14"/>
        <v>0</v>
      </c>
    </row>
    <row r="102" spans="1:12" x14ac:dyDescent="0.2">
      <c r="A102" s="147"/>
      <c r="B102" s="147"/>
      <c r="C102" s="147"/>
      <c r="D102" s="147"/>
      <c r="E102" s="147"/>
      <c r="F102" s="147"/>
      <c r="G102" s="147"/>
      <c r="H102" s="147"/>
      <c r="I102" s="147"/>
      <c r="J102" s="147"/>
      <c r="K102" s="147"/>
      <c r="L102" s="150">
        <f t="shared" si="14"/>
        <v>0</v>
      </c>
    </row>
    <row r="103" spans="1:12" x14ac:dyDescent="0.2">
      <c r="A103" s="147"/>
      <c r="B103" s="147"/>
      <c r="C103" s="147"/>
      <c r="D103" s="147"/>
      <c r="E103" s="147"/>
      <c r="F103" s="147"/>
      <c r="G103" s="147"/>
      <c r="H103" s="147"/>
      <c r="I103" s="147"/>
      <c r="J103" s="147"/>
      <c r="K103" s="147"/>
      <c r="L103" s="150">
        <f t="shared" si="14"/>
        <v>0</v>
      </c>
    </row>
    <row r="104" spans="1:12" x14ac:dyDescent="0.2">
      <c r="A104" s="147"/>
      <c r="B104" s="147"/>
      <c r="C104" s="147"/>
      <c r="D104" s="147"/>
      <c r="E104" s="147"/>
      <c r="F104" s="147"/>
      <c r="G104" s="147"/>
      <c r="H104" s="147"/>
      <c r="I104" s="147"/>
      <c r="J104" s="147"/>
      <c r="K104" s="147"/>
      <c r="L104" s="150">
        <f t="shared" si="14"/>
        <v>0</v>
      </c>
    </row>
    <row r="105" spans="1:12" ht="28.5" x14ac:dyDescent="0.2">
      <c r="D105" s="158" t="s">
        <v>41</v>
      </c>
      <c r="E105" s="150" t="str">
        <f>IFERROR(SUM(E95:E104)/(5*COUNTIF(E95:E104,"&gt;0")),"No record")</f>
        <v>No record</v>
      </c>
      <c r="F105" s="150" t="str">
        <f t="shared" ref="F105:K105" si="15">IFERROR(SUM(F95:F104)/(5*COUNTIF(F95:F104,"&gt;0")),"No record")</f>
        <v>No record</v>
      </c>
      <c r="G105" s="150" t="str">
        <f t="shared" si="15"/>
        <v>No record</v>
      </c>
      <c r="H105" s="150" t="str">
        <f t="shared" si="15"/>
        <v>No record</v>
      </c>
      <c r="I105" s="150" t="str">
        <f t="shared" si="15"/>
        <v>No record</v>
      </c>
      <c r="J105" s="150" t="str">
        <f t="shared" si="15"/>
        <v>No record</v>
      </c>
      <c r="K105" s="150" t="str">
        <f t="shared" si="15"/>
        <v>No record</v>
      </c>
      <c r="L105" s="150">
        <f>IFERROR(SUM(L95:L104)/COUNTIF(L95:L104,"&gt;0"),0)</f>
        <v>0</v>
      </c>
    </row>
    <row r="109" spans="1:12" x14ac:dyDescent="0.2">
      <c r="A109" s="145">
        <v>45352</v>
      </c>
    </row>
    <row r="110" spans="1:12" ht="42.75" x14ac:dyDescent="0.2">
      <c r="A110" s="147" t="s">
        <v>15</v>
      </c>
      <c r="B110" s="148" t="s">
        <v>16</v>
      </c>
      <c r="C110" s="147" t="s">
        <v>17</v>
      </c>
      <c r="D110" s="148" t="s">
        <v>18</v>
      </c>
      <c r="E110" s="148" t="s">
        <v>19</v>
      </c>
      <c r="F110" s="148" t="s">
        <v>20</v>
      </c>
      <c r="G110" s="148" t="s">
        <v>21</v>
      </c>
      <c r="H110" s="148" t="s">
        <v>22</v>
      </c>
      <c r="I110" s="148" t="s">
        <v>23</v>
      </c>
      <c r="J110" s="148" t="s">
        <v>24</v>
      </c>
      <c r="K110" s="148" t="s">
        <v>25</v>
      </c>
      <c r="L110" s="148" t="s">
        <v>26</v>
      </c>
    </row>
    <row r="111" spans="1:12" x14ac:dyDescent="0.2">
      <c r="A111" s="147"/>
      <c r="B111" s="147"/>
      <c r="C111" s="147"/>
      <c r="D111" s="147"/>
      <c r="E111" s="147"/>
      <c r="F111" s="147"/>
      <c r="G111" s="147"/>
      <c r="H111" s="147"/>
      <c r="I111" s="147"/>
      <c r="J111" s="147"/>
      <c r="K111" s="147"/>
      <c r="L111" s="150">
        <f t="shared" ref="L111:L120" si="16">SUM(E111:K111)/35</f>
        <v>0</v>
      </c>
    </row>
    <row r="112" spans="1:12" x14ac:dyDescent="0.2">
      <c r="A112" s="147"/>
      <c r="B112" s="147"/>
      <c r="C112" s="147"/>
      <c r="D112" s="147"/>
      <c r="E112" s="147"/>
      <c r="F112" s="147"/>
      <c r="G112" s="147"/>
      <c r="H112" s="147"/>
      <c r="I112" s="147"/>
      <c r="J112" s="147"/>
      <c r="K112" s="147"/>
      <c r="L112" s="150">
        <f t="shared" si="16"/>
        <v>0</v>
      </c>
    </row>
    <row r="113" spans="1:12" x14ac:dyDescent="0.2">
      <c r="A113" s="147"/>
      <c r="B113" s="147"/>
      <c r="C113" s="147"/>
      <c r="D113" s="147"/>
      <c r="E113" s="147"/>
      <c r="F113" s="147"/>
      <c r="G113" s="147"/>
      <c r="H113" s="147"/>
      <c r="I113" s="147"/>
      <c r="J113" s="147"/>
      <c r="K113" s="147"/>
      <c r="L113" s="150">
        <f t="shared" si="16"/>
        <v>0</v>
      </c>
    </row>
    <row r="114" spans="1:12" x14ac:dyDescent="0.2">
      <c r="A114" s="147"/>
      <c r="B114" s="147"/>
      <c r="C114" s="147"/>
      <c r="D114" s="147"/>
      <c r="E114" s="147"/>
      <c r="F114" s="147"/>
      <c r="G114" s="147"/>
      <c r="H114" s="147"/>
      <c r="I114" s="147"/>
      <c r="J114" s="147"/>
      <c r="K114" s="147"/>
      <c r="L114" s="150">
        <f t="shared" si="16"/>
        <v>0</v>
      </c>
    </row>
    <row r="115" spans="1:12" x14ac:dyDescent="0.2">
      <c r="A115" s="147"/>
      <c r="B115" s="147"/>
      <c r="C115" s="147"/>
      <c r="D115" s="147"/>
      <c r="E115" s="147"/>
      <c r="F115" s="147"/>
      <c r="G115" s="147"/>
      <c r="H115" s="147"/>
      <c r="I115" s="147"/>
      <c r="J115" s="147"/>
      <c r="K115" s="147"/>
      <c r="L115" s="150">
        <f t="shared" si="16"/>
        <v>0</v>
      </c>
    </row>
    <row r="116" spans="1:12" x14ac:dyDescent="0.2">
      <c r="A116" s="147"/>
      <c r="B116" s="147"/>
      <c r="C116" s="147"/>
      <c r="D116" s="147"/>
      <c r="E116" s="147"/>
      <c r="F116" s="147"/>
      <c r="G116" s="147"/>
      <c r="H116" s="147"/>
      <c r="I116" s="147"/>
      <c r="J116" s="147"/>
      <c r="K116" s="147"/>
      <c r="L116" s="150">
        <f t="shared" si="16"/>
        <v>0</v>
      </c>
    </row>
    <row r="117" spans="1:12" x14ac:dyDescent="0.2">
      <c r="A117" s="147"/>
      <c r="B117" s="147"/>
      <c r="C117" s="147"/>
      <c r="D117" s="147"/>
      <c r="E117" s="147"/>
      <c r="F117" s="147"/>
      <c r="G117" s="147"/>
      <c r="H117" s="147"/>
      <c r="I117" s="147"/>
      <c r="J117" s="147"/>
      <c r="K117" s="147"/>
      <c r="L117" s="150">
        <f t="shared" si="16"/>
        <v>0</v>
      </c>
    </row>
    <row r="118" spans="1:12" x14ac:dyDescent="0.2">
      <c r="A118" s="147"/>
      <c r="B118" s="147"/>
      <c r="C118" s="147"/>
      <c r="D118" s="147"/>
      <c r="E118" s="147"/>
      <c r="F118" s="147"/>
      <c r="G118" s="147"/>
      <c r="H118" s="147"/>
      <c r="I118" s="147"/>
      <c r="J118" s="147"/>
      <c r="K118" s="147"/>
      <c r="L118" s="150">
        <f t="shared" si="16"/>
        <v>0</v>
      </c>
    </row>
    <row r="119" spans="1:12" x14ac:dyDescent="0.2">
      <c r="A119" s="147"/>
      <c r="B119" s="147"/>
      <c r="C119" s="147"/>
      <c r="D119" s="147"/>
      <c r="E119" s="147"/>
      <c r="F119" s="147"/>
      <c r="G119" s="147"/>
      <c r="H119" s="147"/>
      <c r="I119" s="147"/>
      <c r="J119" s="147"/>
      <c r="K119" s="147"/>
      <c r="L119" s="150">
        <f t="shared" si="16"/>
        <v>0</v>
      </c>
    </row>
    <row r="120" spans="1:12" x14ac:dyDescent="0.2">
      <c r="A120" s="147"/>
      <c r="B120" s="147"/>
      <c r="C120" s="147"/>
      <c r="D120" s="147"/>
      <c r="E120" s="147"/>
      <c r="F120" s="147"/>
      <c r="G120" s="147"/>
      <c r="H120" s="147"/>
      <c r="I120" s="147"/>
      <c r="J120" s="147"/>
      <c r="K120" s="147"/>
      <c r="L120" s="150">
        <f t="shared" si="16"/>
        <v>0</v>
      </c>
    </row>
    <row r="121" spans="1:12" ht="28.5" x14ac:dyDescent="0.2">
      <c r="D121" s="158" t="s">
        <v>41</v>
      </c>
      <c r="E121" s="150" t="str">
        <f>IFERROR(SUM(E111:E120)/(5*COUNTIF(E111:E120,"&gt;0")),"No record")</f>
        <v>No record</v>
      </c>
      <c r="F121" s="150" t="str">
        <f t="shared" ref="F121:K121" si="17">IFERROR(SUM(F111:F120)/(5*COUNTIF(F111:F120,"&gt;0")),"No record")</f>
        <v>No record</v>
      </c>
      <c r="G121" s="150" t="str">
        <f t="shared" si="17"/>
        <v>No record</v>
      </c>
      <c r="H121" s="150" t="str">
        <f t="shared" si="17"/>
        <v>No record</v>
      </c>
      <c r="I121" s="150" t="str">
        <f t="shared" si="17"/>
        <v>No record</v>
      </c>
      <c r="J121" s="150" t="str">
        <f t="shared" si="17"/>
        <v>No record</v>
      </c>
      <c r="K121" s="150" t="str">
        <f t="shared" si="17"/>
        <v>No record</v>
      </c>
      <c r="L121" s="150">
        <f>IFERROR(SUM(L111:L120)/COUNTIF(L111:L120,"&gt;0"),0)</f>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EC8698-1E3F-47D9-8EEC-F0EC5553E294}">
  <dimension ref="A1:M120"/>
  <sheetViews>
    <sheetView topLeftCell="A100" zoomScale="90" zoomScaleNormal="90" workbookViewId="0">
      <selection activeCell="C6" sqref="C6"/>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30.332031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c r="B3" s="147"/>
      <c r="C3" s="147"/>
      <c r="D3" s="147"/>
      <c r="E3" s="147"/>
      <c r="F3" s="147"/>
      <c r="G3" s="147"/>
      <c r="H3" s="147"/>
      <c r="I3" s="147"/>
      <c r="J3" s="147"/>
      <c r="K3" s="147"/>
      <c r="L3" s="150">
        <f t="shared" ref="L3" si="0">SUM(E3:K3)/35</f>
        <v>0</v>
      </c>
    </row>
    <row r="4" spans="1:13" ht="28.5" x14ac:dyDescent="0.2">
      <c r="A4" s="151"/>
      <c r="B4" s="151"/>
      <c r="C4" s="151"/>
      <c r="D4" s="158" t="s">
        <v>38</v>
      </c>
      <c r="E4" s="150" t="str">
        <f t="shared" ref="E4:K4" si="1">IFERROR(SUM(E3:E3)/(5*COUNTIF(E3:E3,"&gt;0")),"No record")</f>
        <v>No record</v>
      </c>
      <c r="F4" s="150" t="str">
        <f t="shared" si="1"/>
        <v>No record</v>
      </c>
      <c r="G4" s="150" t="str">
        <f t="shared" si="1"/>
        <v>No record</v>
      </c>
      <c r="H4" s="150" t="str">
        <f t="shared" si="1"/>
        <v>No record</v>
      </c>
      <c r="I4" s="150" t="str">
        <f t="shared" si="1"/>
        <v>No record</v>
      </c>
      <c r="J4" s="150" t="str">
        <f t="shared" si="1"/>
        <v>No record</v>
      </c>
      <c r="K4" s="150" t="str">
        <f t="shared" si="1"/>
        <v>No record</v>
      </c>
      <c r="L4" s="150">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45108</v>
      </c>
      <c r="B7" s="161"/>
      <c r="C7" s="161"/>
      <c r="D7" s="161"/>
      <c r="E7" s="161"/>
      <c r="F7" s="161"/>
      <c r="G7" s="161"/>
      <c r="H7" s="161"/>
      <c r="I7" s="161"/>
      <c r="J7" s="161"/>
      <c r="K7" s="161"/>
      <c r="L7" s="161"/>
    </row>
    <row r="8" spans="1:13" ht="42.75" x14ac:dyDescent="0.2">
      <c r="A8" s="160"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45"/>
      <c r="B9" s="147"/>
      <c r="C9" s="147"/>
      <c r="D9" s="147"/>
      <c r="E9" s="147"/>
      <c r="F9" s="147"/>
      <c r="G9" s="147"/>
      <c r="H9" s="147"/>
      <c r="I9" s="147"/>
      <c r="J9" s="147"/>
      <c r="K9" s="147"/>
      <c r="L9" s="150">
        <f t="shared" ref="L9" si="2">SUM(E9:K9)/35</f>
        <v>0</v>
      </c>
    </row>
    <row r="10" spans="1:13" ht="28.5" x14ac:dyDescent="0.2">
      <c r="D10" s="157" t="s">
        <v>41</v>
      </c>
      <c r="E10" s="150" t="str">
        <f>IFERROR(SUM(E9:E9)/(5*COUNTIF(E9:E9,"&gt;0")),"No record")</f>
        <v>No record</v>
      </c>
      <c r="F10" s="150" t="str">
        <f t="shared" ref="F10:K10" si="3">IFERROR(SUM(F9:F9)/(5*COUNTIF(F9:F9,"&gt;0")),"No record")</f>
        <v>No record</v>
      </c>
      <c r="G10" s="150" t="str">
        <f t="shared" si="3"/>
        <v>No record</v>
      </c>
      <c r="H10" s="150" t="str">
        <f t="shared" si="3"/>
        <v>No record</v>
      </c>
      <c r="I10" s="150" t="str">
        <f t="shared" si="3"/>
        <v>No record</v>
      </c>
      <c r="J10" s="150" t="str">
        <f t="shared" si="3"/>
        <v>No record</v>
      </c>
      <c r="K10" s="150" t="str">
        <f t="shared" si="3"/>
        <v>No record</v>
      </c>
      <c r="L10" s="150">
        <f>IFERROR(SUM(L9:L9)/COUNTIF(L9:L9,"&gt;0"),0)</f>
        <v>0</v>
      </c>
    </row>
    <row r="11" spans="1:13" x14ac:dyDescent="0.2">
      <c r="D11" s="149"/>
    </row>
    <row r="13" spans="1:13" x14ac:dyDescent="0.2">
      <c r="A13" s="145">
        <v>45161</v>
      </c>
      <c r="B13" s="161"/>
      <c r="C13" s="161"/>
      <c r="D13" s="161"/>
      <c r="E13" s="161"/>
      <c r="F13" s="161"/>
      <c r="G13" s="161"/>
      <c r="H13" s="161"/>
      <c r="I13" s="161"/>
      <c r="J13" s="161"/>
      <c r="K13" s="161"/>
      <c r="L13" s="161"/>
    </row>
    <row r="14" spans="1:13" ht="42.75" x14ac:dyDescent="0.2">
      <c r="A14" s="147" t="s">
        <v>15</v>
      </c>
      <c r="B14" s="148" t="s">
        <v>16</v>
      </c>
      <c r="C14" s="147" t="s">
        <v>17</v>
      </c>
      <c r="D14" s="148" t="s">
        <v>18</v>
      </c>
      <c r="E14" s="148" t="s">
        <v>19</v>
      </c>
      <c r="F14" s="148" t="s">
        <v>20</v>
      </c>
      <c r="G14" s="148" t="s">
        <v>21</v>
      </c>
      <c r="H14" s="148" t="s">
        <v>22</v>
      </c>
      <c r="I14" s="148" t="s">
        <v>23</v>
      </c>
      <c r="J14" s="148" t="s">
        <v>24</v>
      </c>
      <c r="K14" s="148" t="s">
        <v>25</v>
      </c>
      <c r="L14" s="148" t="s">
        <v>26</v>
      </c>
    </row>
    <row r="15" spans="1:13" x14ac:dyDescent="0.2">
      <c r="A15" s="145"/>
      <c r="B15" s="147"/>
      <c r="C15" s="147"/>
      <c r="D15" s="147"/>
      <c r="E15" s="147"/>
      <c r="F15" s="147"/>
      <c r="G15" s="147"/>
      <c r="H15" s="147"/>
      <c r="I15" s="147"/>
      <c r="J15" s="147"/>
      <c r="K15" s="147"/>
      <c r="L15" s="150">
        <f t="shared" ref="L15" si="4">SUM(E15:K15)/35</f>
        <v>0</v>
      </c>
    </row>
    <row r="16" spans="1:13" ht="28.5" x14ac:dyDescent="0.2">
      <c r="D16" s="157" t="s">
        <v>41</v>
      </c>
      <c r="E16" s="150" t="str">
        <f>IFERROR(SUM(E15:E15)/(5*COUNTIF(E15:E15,"&gt;0")),"No record")</f>
        <v>No record</v>
      </c>
      <c r="F16" s="150" t="str">
        <f t="shared" ref="F16:K16" si="5">IFERROR(SUM(F15:F15)/(5*COUNTIF(F15:F15,"&gt;0")),"No record")</f>
        <v>No record</v>
      </c>
      <c r="G16" s="150" t="str">
        <f t="shared" si="5"/>
        <v>No record</v>
      </c>
      <c r="H16" s="150" t="str">
        <f t="shared" si="5"/>
        <v>No record</v>
      </c>
      <c r="I16" s="150" t="str">
        <f t="shared" si="5"/>
        <v>No record</v>
      </c>
      <c r="J16" s="150" t="str">
        <f t="shared" si="5"/>
        <v>No record</v>
      </c>
      <c r="K16" s="150" t="str">
        <f t="shared" si="5"/>
        <v>No record</v>
      </c>
      <c r="L16" s="150">
        <f>IFERROR(SUM(L15:L15)/COUNTIF(L15:L15,"&gt;0"),0)</f>
        <v>0</v>
      </c>
    </row>
    <row r="17" spans="1:12" x14ac:dyDescent="0.2">
      <c r="D17" s="149"/>
    </row>
    <row r="19" spans="1:12" x14ac:dyDescent="0.2">
      <c r="A19" s="145">
        <v>45192</v>
      </c>
      <c r="B19" s="161"/>
      <c r="C19" s="161"/>
      <c r="D19" s="161"/>
      <c r="E19" s="161"/>
      <c r="F19" s="161"/>
      <c r="G19" s="161"/>
      <c r="H19" s="161"/>
      <c r="I19" s="161"/>
      <c r="J19" s="161"/>
      <c r="K19" s="161"/>
      <c r="L19" s="161"/>
    </row>
    <row r="20" spans="1:12" ht="42.75" x14ac:dyDescent="0.2">
      <c r="A20" s="147" t="s">
        <v>15</v>
      </c>
      <c r="B20" s="148" t="s">
        <v>16</v>
      </c>
      <c r="C20" s="147" t="s">
        <v>17</v>
      </c>
      <c r="D20" s="148" t="s">
        <v>18</v>
      </c>
      <c r="E20" s="148" t="s">
        <v>19</v>
      </c>
      <c r="F20" s="148" t="s">
        <v>20</v>
      </c>
      <c r="G20" s="148" t="s">
        <v>21</v>
      </c>
      <c r="H20" s="148" t="s">
        <v>22</v>
      </c>
      <c r="I20" s="148" t="s">
        <v>23</v>
      </c>
      <c r="J20" s="148" t="s">
        <v>24</v>
      </c>
      <c r="K20" s="148" t="s">
        <v>25</v>
      </c>
      <c r="L20" s="148" t="s">
        <v>26</v>
      </c>
    </row>
    <row r="21" spans="1:12" x14ac:dyDescent="0.2">
      <c r="A21" s="147"/>
      <c r="B21" s="147"/>
      <c r="C21" s="147"/>
      <c r="D21" s="147"/>
      <c r="E21" s="147"/>
      <c r="F21" s="147"/>
      <c r="G21" s="147"/>
      <c r="H21" s="147"/>
      <c r="I21" s="147"/>
      <c r="J21" s="147"/>
      <c r="K21" s="147"/>
      <c r="L21" s="150">
        <f t="shared" ref="L21:L28" si="6">SUM(E21:K21)/35</f>
        <v>0</v>
      </c>
    </row>
    <row r="22" spans="1:12" x14ac:dyDescent="0.2">
      <c r="A22" s="147"/>
      <c r="B22" s="147"/>
      <c r="C22" s="147"/>
      <c r="D22" s="147"/>
      <c r="E22" s="147"/>
      <c r="F22" s="147"/>
      <c r="G22" s="147"/>
      <c r="H22" s="147"/>
      <c r="I22" s="147"/>
      <c r="J22" s="147"/>
      <c r="K22" s="147"/>
      <c r="L22" s="150">
        <f t="shared" si="6"/>
        <v>0</v>
      </c>
    </row>
    <row r="23" spans="1:12" x14ac:dyDescent="0.2">
      <c r="A23" s="147"/>
      <c r="B23" s="147"/>
      <c r="C23" s="147"/>
      <c r="D23" s="147"/>
      <c r="E23" s="147"/>
      <c r="F23" s="147"/>
      <c r="G23" s="147"/>
      <c r="H23" s="147"/>
      <c r="I23" s="147"/>
      <c r="J23" s="147"/>
      <c r="K23" s="147"/>
      <c r="L23" s="150">
        <f t="shared" si="6"/>
        <v>0</v>
      </c>
    </row>
    <row r="24" spans="1:12" x14ac:dyDescent="0.2">
      <c r="A24" s="147"/>
      <c r="B24" s="147"/>
      <c r="C24" s="147"/>
      <c r="D24" s="147"/>
      <c r="E24" s="147"/>
      <c r="F24" s="147"/>
      <c r="G24" s="147"/>
      <c r="H24" s="147"/>
      <c r="I24" s="147"/>
      <c r="J24" s="147"/>
      <c r="K24" s="147"/>
      <c r="L24" s="150">
        <f t="shared" si="6"/>
        <v>0</v>
      </c>
    </row>
    <row r="25" spans="1:12" x14ac:dyDescent="0.2">
      <c r="A25" s="147"/>
      <c r="B25" s="147"/>
      <c r="C25" s="147"/>
      <c r="D25" s="147"/>
      <c r="E25" s="147"/>
      <c r="F25" s="147"/>
      <c r="G25" s="147"/>
      <c r="H25" s="147"/>
      <c r="I25" s="147"/>
      <c r="J25" s="147"/>
      <c r="K25" s="147"/>
      <c r="L25" s="150">
        <f t="shared" si="6"/>
        <v>0</v>
      </c>
    </row>
    <row r="26" spans="1:12" x14ac:dyDescent="0.2">
      <c r="A26" s="147"/>
      <c r="B26" s="147"/>
      <c r="C26" s="147"/>
      <c r="D26" s="147"/>
      <c r="E26" s="147"/>
      <c r="F26" s="147"/>
      <c r="G26" s="147"/>
      <c r="H26" s="147"/>
      <c r="I26" s="147"/>
      <c r="J26" s="147"/>
      <c r="K26" s="147"/>
      <c r="L26" s="150">
        <f t="shared" si="6"/>
        <v>0</v>
      </c>
    </row>
    <row r="27" spans="1:12" x14ac:dyDescent="0.2">
      <c r="A27" s="147"/>
      <c r="B27" s="147"/>
      <c r="C27" s="147"/>
      <c r="D27" s="147"/>
      <c r="E27" s="147"/>
      <c r="F27" s="147"/>
      <c r="G27" s="147"/>
      <c r="H27" s="147"/>
      <c r="I27" s="147"/>
      <c r="J27" s="147"/>
      <c r="K27" s="147"/>
      <c r="L27" s="150">
        <f t="shared" si="6"/>
        <v>0</v>
      </c>
    </row>
    <row r="28" spans="1:12" x14ac:dyDescent="0.2">
      <c r="A28" s="147"/>
      <c r="B28" s="147"/>
      <c r="C28" s="147"/>
      <c r="D28" s="147"/>
      <c r="E28" s="147"/>
      <c r="F28" s="147"/>
      <c r="G28" s="147"/>
      <c r="H28" s="147"/>
      <c r="I28" s="147"/>
      <c r="J28" s="147"/>
      <c r="K28" s="147"/>
      <c r="L28" s="150">
        <f t="shared" si="6"/>
        <v>0</v>
      </c>
    </row>
    <row r="29" spans="1:12" x14ac:dyDescent="0.2">
      <c r="A29" s="147"/>
      <c r="B29" s="147"/>
      <c r="C29" s="147"/>
      <c r="D29" s="147"/>
      <c r="E29" s="147"/>
      <c r="F29" s="147"/>
      <c r="G29" s="147"/>
      <c r="H29" s="147"/>
      <c r="I29" s="147"/>
      <c r="J29" s="147"/>
      <c r="K29" s="147"/>
      <c r="L29" s="150">
        <f>SUM(E29:K29)/35</f>
        <v>0</v>
      </c>
    </row>
    <row r="30" spans="1:12" ht="28.5" x14ac:dyDescent="0.2">
      <c r="D30" s="157" t="s">
        <v>41</v>
      </c>
      <c r="E30" s="150" t="str">
        <f>IFERROR(SUM(E21:E29)/(5*COUNTIF(E21:E29,"&gt;0")),"No record")</f>
        <v>No record</v>
      </c>
      <c r="F30" s="150" t="str">
        <f t="shared" ref="F30:K30" si="7">IFERROR(SUM(F21:F29)/(5*COUNTIF(F21:F29,"&gt;0")),"No record")</f>
        <v>No record</v>
      </c>
      <c r="G30" s="150" t="str">
        <f t="shared" si="7"/>
        <v>No record</v>
      </c>
      <c r="H30" s="150" t="str">
        <f t="shared" si="7"/>
        <v>No record</v>
      </c>
      <c r="I30" s="150" t="str">
        <f t="shared" si="7"/>
        <v>No record</v>
      </c>
      <c r="J30" s="150" t="str">
        <f t="shared" si="7"/>
        <v>No record</v>
      </c>
      <c r="K30" s="150" t="str">
        <f t="shared" si="7"/>
        <v>No record</v>
      </c>
      <c r="L30" s="150">
        <f>IFERROR(SUM(L21:L29)/COUNTIF(L21:L29,"&gt;0"),0)</f>
        <v>0</v>
      </c>
    </row>
    <row r="31" spans="1:12" x14ac:dyDescent="0.2">
      <c r="D31" s="149"/>
    </row>
    <row r="33" spans="1:12" x14ac:dyDescent="0.2">
      <c r="A33" s="145">
        <v>45222</v>
      </c>
      <c r="B33" s="161"/>
      <c r="C33" s="161"/>
      <c r="D33" s="161"/>
      <c r="E33" s="161"/>
      <c r="F33" s="161"/>
      <c r="G33" s="161"/>
      <c r="H33" s="161"/>
      <c r="I33" s="161"/>
      <c r="J33" s="161"/>
      <c r="K33" s="161"/>
      <c r="L33" s="161"/>
    </row>
    <row r="34" spans="1:12" ht="42.75" x14ac:dyDescent="0.2">
      <c r="A34" s="147" t="s">
        <v>15</v>
      </c>
      <c r="B34" s="148" t="s">
        <v>16</v>
      </c>
      <c r="C34" s="147" t="s">
        <v>17</v>
      </c>
      <c r="D34" s="148" t="s">
        <v>18</v>
      </c>
      <c r="E34" s="148" t="s">
        <v>19</v>
      </c>
      <c r="F34" s="148" t="s">
        <v>20</v>
      </c>
      <c r="G34" s="148" t="s">
        <v>21</v>
      </c>
      <c r="H34" s="148" t="s">
        <v>22</v>
      </c>
      <c r="I34" s="148" t="s">
        <v>23</v>
      </c>
      <c r="J34" s="148" t="s">
        <v>24</v>
      </c>
      <c r="K34" s="148" t="s">
        <v>25</v>
      </c>
      <c r="L34" s="148" t="s">
        <v>26</v>
      </c>
    </row>
    <row r="35" spans="1:12" x14ac:dyDescent="0.2">
      <c r="A35" s="147"/>
      <c r="B35" s="147"/>
      <c r="C35" s="147"/>
      <c r="D35" s="147"/>
      <c r="E35" s="147"/>
      <c r="F35" s="147"/>
      <c r="G35" s="147"/>
      <c r="H35" s="147"/>
      <c r="I35" s="147"/>
      <c r="J35" s="147"/>
      <c r="K35" s="147"/>
      <c r="L35" s="150">
        <f>SUM(E35:K35)/35</f>
        <v>0</v>
      </c>
    </row>
    <row r="36" spans="1:12" x14ac:dyDescent="0.2">
      <c r="A36" s="147"/>
      <c r="B36" s="147"/>
      <c r="C36" s="147"/>
      <c r="D36" s="147"/>
      <c r="E36" s="147"/>
      <c r="F36" s="147"/>
      <c r="G36" s="147"/>
      <c r="H36" s="147"/>
      <c r="I36" s="147"/>
      <c r="J36" s="147"/>
      <c r="K36" s="147"/>
      <c r="L36" s="150">
        <f t="shared" ref="L36:L44" si="8">SUM(E36:K36)/35</f>
        <v>0</v>
      </c>
    </row>
    <row r="37" spans="1:12" x14ac:dyDescent="0.2">
      <c r="A37" s="147"/>
      <c r="B37" s="147"/>
      <c r="C37" s="147"/>
      <c r="D37" s="147"/>
      <c r="E37" s="147"/>
      <c r="F37" s="147"/>
      <c r="G37" s="147"/>
      <c r="H37" s="147"/>
      <c r="I37" s="147"/>
      <c r="J37" s="147"/>
      <c r="K37" s="147"/>
      <c r="L37" s="150">
        <f t="shared" si="8"/>
        <v>0</v>
      </c>
    </row>
    <row r="38" spans="1:12" x14ac:dyDescent="0.2">
      <c r="A38" s="147"/>
      <c r="B38" s="147"/>
      <c r="C38" s="147"/>
      <c r="D38" s="147"/>
      <c r="E38" s="147"/>
      <c r="F38" s="147"/>
      <c r="G38" s="147"/>
      <c r="H38" s="147"/>
      <c r="I38" s="147"/>
      <c r="J38" s="147"/>
      <c r="K38" s="147"/>
      <c r="L38" s="150">
        <f t="shared" si="8"/>
        <v>0</v>
      </c>
    </row>
    <row r="39" spans="1:12" x14ac:dyDescent="0.2">
      <c r="A39" s="147"/>
      <c r="B39" s="147"/>
      <c r="C39" s="147"/>
      <c r="D39" s="147"/>
      <c r="E39" s="147"/>
      <c r="F39" s="147"/>
      <c r="G39" s="147"/>
      <c r="H39" s="147"/>
      <c r="I39" s="147"/>
      <c r="J39" s="147"/>
      <c r="K39" s="147"/>
      <c r="L39" s="150">
        <f t="shared" si="8"/>
        <v>0</v>
      </c>
    </row>
    <row r="40" spans="1:12" x14ac:dyDescent="0.2">
      <c r="A40" s="147"/>
      <c r="B40" s="147"/>
      <c r="C40" s="147"/>
      <c r="D40" s="147"/>
      <c r="E40" s="147"/>
      <c r="F40" s="147"/>
      <c r="G40" s="147"/>
      <c r="H40" s="147"/>
      <c r="I40" s="147"/>
      <c r="J40" s="147"/>
      <c r="K40" s="147"/>
      <c r="L40" s="150">
        <f t="shared" si="8"/>
        <v>0</v>
      </c>
    </row>
    <row r="41" spans="1:12" x14ac:dyDescent="0.2">
      <c r="A41" s="147"/>
      <c r="B41" s="147"/>
      <c r="C41" s="147"/>
      <c r="D41" s="147"/>
      <c r="E41" s="147"/>
      <c r="F41" s="147"/>
      <c r="G41" s="147"/>
      <c r="H41" s="147"/>
      <c r="I41" s="147"/>
      <c r="J41" s="147"/>
      <c r="K41" s="147"/>
      <c r="L41" s="150">
        <f t="shared" si="8"/>
        <v>0</v>
      </c>
    </row>
    <row r="42" spans="1:12" x14ac:dyDescent="0.2">
      <c r="A42" s="147"/>
      <c r="B42" s="147"/>
      <c r="C42" s="147"/>
      <c r="D42" s="147"/>
      <c r="E42" s="147"/>
      <c r="F42" s="147"/>
      <c r="G42" s="147"/>
      <c r="H42" s="147"/>
      <c r="I42" s="147"/>
      <c r="J42" s="147"/>
      <c r="K42" s="147"/>
      <c r="L42" s="150">
        <f t="shared" si="8"/>
        <v>0</v>
      </c>
    </row>
    <row r="43" spans="1:12" x14ac:dyDescent="0.2">
      <c r="A43" s="147"/>
      <c r="B43" s="147"/>
      <c r="C43" s="147"/>
      <c r="D43" s="147"/>
      <c r="E43" s="147"/>
      <c r="F43" s="147"/>
      <c r="G43" s="147"/>
      <c r="H43" s="147"/>
      <c r="I43" s="147"/>
      <c r="J43" s="147"/>
      <c r="K43" s="147"/>
      <c r="L43" s="150">
        <f t="shared" si="8"/>
        <v>0</v>
      </c>
    </row>
    <row r="44" spans="1:12" x14ac:dyDescent="0.2">
      <c r="A44" s="147"/>
      <c r="B44" s="147"/>
      <c r="C44" s="147"/>
      <c r="D44" s="147"/>
      <c r="E44" s="147"/>
      <c r="F44" s="147"/>
      <c r="G44" s="147"/>
      <c r="H44" s="147"/>
      <c r="I44" s="147"/>
      <c r="J44" s="147"/>
      <c r="K44" s="147"/>
      <c r="L44" s="150">
        <f t="shared" si="8"/>
        <v>0</v>
      </c>
    </row>
    <row r="45" spans="1:12" ht="28.5" x14ac:dyDescent="0.2">
      <c r="D45" s="157" t="s">
        <v>41</v>
      </c>
      <c r="E45" s="150" t="str">
        <f>IFERROR(SUM(E35:E44)/(5*COUNTIF(E35:E44,"&gt;0")),"No record")</f>
        <v>No record</v>
      </c>
      <c r="F45" s="150" t="str">
        <f t="shared" ref="F45:K45" si="9">IFERROR(SUM(F35:F44)/(5*COUNTIF(F35:F44,"&gt;0")),"No record")</f>
        <v>No record</v>
      </c>
      <c r="G45" s="150" t="str">
        <f t="shared" si="9"/>
        <v>No record</v>
      </c>
      <c r="H45" s="150" t="str">
        <f t="shared" si="9"/>
        <v>No record</v>
      </c>
      <c r="I45" s="150" t="str">
        <f t="shared" si="9"/>
        <v>No record</v>
      </c>
      <c r="J45" s="150" t="str">
        <f t="shared" si="9"/>
        <v>No record</v>
      </c>
      <c r="K45" s="150" t="str">
        <f t="shared" si="9"/>
        <v>No record</v>
      </c>
      <c r="L45" s="150">
        <f>IFERROR(SUM(L35:L44)/COUNTIF(L35:L44,"&gt;0"),0)</f>
        <v>0</v>
      </c>
    </row>
    <row r="46" spans="1:12" x14ac:dyDescent="0.2">
      <c r="D46" s="149"/>
    </row>
    <row r="47" spans="1:12" x14ac:dyDescent="0.2">
      <c r="D47" s="149"/>
    </row>
    <row r="48" spans="1:12" x14ac:dyDescent="0.2">
      <c r="A48" s="145">
        <v>45253</v>
      </c>
      <c r="B48" s="161"/>
      <c r="C48" s="161"/>
      <c r="D48" s="161"/>
      <c r="E48" s="161"/>
      <c r="F48" s="161"/>
      <c r="G48" s="161"/>
      <c r="H48" s="161"/>
      <c r="I48" s="161"/>
      <c r="J48" s="161"/>
      <c r="K48" s="161"/>
      <c r="L48" s="161"/>
    </row>
    <row r="49" spans="1:12" ht="42.75" x14ac:dyDescent="0.2">
      <c r="A49" s="147" t="s">
        <v>15</v>
      </c>
      <c r="B49" s="148" t="s">
        <v>16</v>
      </c>
      <c r="C49" s="147" t="s">
        <v>17</v>
      </c>
      <c r="D49" s="148" t="s">
        <v>18</v>
      </c>
      <c r="E49" s="148" t="s">
        <v>19</v>
      </c>
      <c r="F49" s="148" t="s">
        <v>20</v>
      </c>
      <c r="G49" s="148" t="s">
        <v>21</v>
      </c>
      <c r="H49" s="148" t="s">
        <v>22</v>
      </c>
      <c r="I49" s="148" t="s">
        <v>23</v>
      </c>
      <c r="J49" s="148" t="s">
        <v>24</v>
      </c>
      <c r="K49" s="148" t="s">
        <v>25</v>
      </c>
      <c r="L49" s="148" t="s">
        <v>26</v>
      </c>
    </row>
    <row r="50" spans="1:12" x14ac:dyDescent="0.2">
      <c r="A50" s="147"/>
      <c r="B50" s="147"/>
      <c r="C50" s="147"/>
      <c r="D50" s="147"/>
      <c r="E50" s="147"/>
      <c r="F50" s="147"/>
      <c r="G50" s="147"/>
      <c r="H50" s="147"/>
      <c r="I50" s="147"/>
      <c r="J50" s="147"/>
      <c r="K50" s="147"/>
      <c r="L50" s="150">
        <f>SUM(E50:K50)/35</f>
        <v>0</v>
      </c>
    </row>
    <row r="51" spans="1:12" x14ac:dyDescent="0.2">
      <c r="A51" s="147"/>
      <c r="B51" s="147"/>
      <c r="C51" s="147"/>
      <c r="D51" s="147"/>
      <c r="E51" s="147"/>
      <c r="F51" s="147"/>
      <c r="G51" s="147"/>
      <c r="H51" s="147"/>
      <c r="I51" s="147"/>
      <c r="J51" s="147"/>
      <c r="K51" s="147"/>
      <c r="L51" s="150">
        <f t="shared" ref="L51:L58" si="10">SUM(E51:K51)/35</f>
        <v>0</v>
      </c>
    </row>
    <row r="52" spans="1:12" x14ac:dyDescent="0.2">
      <c r="A52" s="147"/>
      <c r="B52" s="147"/>
      <c r="C52" s="147"/>
      <c r="D52" s="147"/>
      <c r="E52" s="147"/>
      <c r="F52" s="147"/>
      <c r="G52" s="147"/>
      <c r="H52" s="147"/>
      <c r="I52" s="147"/>
      <c r="J52" s="147"/>
      <c r="K52" s="147"/>
      <c r="L52" s="150">
        <f t="shared" si="10"/>
        <v>0</v>
      </c>
    </row>
    <row r="53" spans="1:12" x14ac:dyDescent="0.2">
      <c r="A53" s="147"/>
      <c r="B53" s="147"/>
      <c r="C53" s="147"/>
      <c r="D53" s="147"/>
      <c r="E53" s="147"/>
      <c r="F53" s="147"/>
      <c r="G53" s="147"/>
      <c r="H53" s="147"/>
      <c r="I53" s="147"/>
      <c r="J53" s="147"/>
      <c r="K53" s="147"/>
      <c r="L53" s="150">
        <f t="shared" si="10"/>
        <v>0</v>
      </c>
    </row>
    <row r="54" spans="1:12" x14ac:dyDescent="0.2">
      <c r="A54" s="147"/>
      <c r="B54" s="147"/>
      <c r="C54" s="147"/>
      <c r="D54" s="147"/>
      <c r="E54" s="147"/>
      <c r="F54" s="147"/>
      <c r="G54" s="147"/>
      <c r="H54" s="147"/>
      <c r="I54" s="147"/>
      <c r="J54" s="147"/>
      <c r="K54" s="147"/>
      <c r="L54" s="150">
        <f t="shared" si="10"/>
        <v>0</v>
      </c>
    </row>
    <row r="55" spans="1:12" x14ac:dyDescent="0.2">
      <c r="A55" s="147"/>
      <c r="B55" s="147"/>
      <c r="C55" s="147"/>
      <c r="D55" s="147"/>
      <c r="E55" s="147"/>
      <c r="F55" s="147"/>
      <c r="G55" s="147"/>
      <c r="H55" s="147"/>
      <c r="I55" s="147"/>
      <c r="J55" s="147"/>
      <c r="K55" s="147"/>
      <c r="L55" s="150">
        <f t="shared" si="10"/>
        <v>0</v>
      </c>
    </row>
    <row r="56" spans="1:12" x14ac:dyDescent="0.2">
      <c r="A56" s="147"/>
      <c r="B56" s="147"/>
      <c r="C56" s="147"/>
      <c r="D56" s="147"/>
      <c r="E56" s="147"/>
      <c r="F56" s="147"/>
      <c r="G56" s="147"/>
      <c r="H56" s="147"/>
      <c r="I56" s="147"/>
      <c r="J56" s="147"/>
      <c r="K56" s="147"/>
      <c r="L56" s="150">
        <f t="shared" si="10"/>
        <v>0</v>
      </c>
    </row>
    <row r="57" spans="1:12" x14ac:dyDescent="0.2">
      <c r="A57" s="147"/>
      <c r="B57" s="147"/>
      <c r="C57" s="147"/>
      <c r="D57" s="147"/>
      <c r="E57" s="147"/>
      <c r="F57" s="147"/>
      <c r="G57" s="147"/>
      <c r="H57" s="147"/>
      <c r="I57" s="147"/>
      <c r="J57" s="147"/>
      <c r="K57" s="147"/>
      <c r="L57" s="150">
        <f t="shared" si="10"/>
        <v>0</v>
      </c>
    </row>
    <row r="58" spans="1:12" x14ac:dyDescent="0.2">
      <c r="A58" s="147"/>
      <c r="B58" s="147"/>
      <c r="C58" s="147"/>
      <c r="D58" s="147"/>
      <c r="E58" s="147"/>
      <c r="F58" s="147"/>
      <c r="G58" s="147"/>
      <c r="H58" s="147"/>
      <c r="I58" s="147"/>
      <c r="J58" s="147"/>
      <c r="K58" s="147"/>
      <c r="L58" s="150">
        <f t="shared" si="10"/>
        <v>0</v>
      </c>
    </row>
    <row r="59" spans="1:12" ht="28.5" x14ac:dyDescent="0.2">
      <c r="D59" s="157" t="s">
        <v>41</v>
      </c>
      <c r="E59" s="150" t="str">
        <f>IFERROR(SUM(E50:E58)/(5*COUNTIF(E50:E58,"&gt;0")),"No record")</f>
        <v>No record</v>
      </c>
      <c r="F59" s="150" t="str">
        <f t="shared" ref="F59:K59" si="11">IFERROR(SUM(F50:F58)/(5*COUNTIF(F50:F58,"&gt;0")),"No record")</f>
        <v>No record</v>
      </c>
      <c r="G59" s="150" t="str">
        <f t="shared" si="11"/>
        <v>No record</v>
      </c>
      <c r="H59" s="150" t="str">
        <f t="shared" si="11"/>
        <v>No record</v>
      </c>
      <c r="I59" s="150" t="str">
        <f t="shared" si="11"/>
        <v>No record</v>
      </c>
      <c r="J59" s="150" t="str">
        <f t="shared" si="11"/>
        <v>No record</v>
      </c>
      <c r="K59" s="150" t="str">
        <f t="shared" si="11"/>
        <v>No record</v>
      </c>
      <c r="L59" s="150">
        <f>IFERROR(SUM(L50:L58)/COUNTIF(L50:L58,"&gt;0"),0)</f>
        <v>0</v>
      </c>
    </row>
    <row r="60" spans="1:12" x14ac:dyDescent="0.2">
      <c r="D60" s="153"/>
      <c r="E60" s="151"/>
      <c r="F60" s="151"/>
      <c r="G60" s="151"/>
      <c r="H60" s="151"/>
      <c r="I60" s="151"/>
      <c r="J60" s="151"/>
      <c r="K60" s="151"/>
      <c r="L60" s="151"/>
    </row>
    <row r="62" spans="1:12" x14ac:dyDescent="0.2">
      <c r="A62" s="145">
        <v>45283</v>
      </c>
      <c r="B62" s="161"/>
      <c r="C62" s="161"/>
      <c r="D62" s="161"/>
      <c r="E62" s="161"/>
      <c r="F62" s="161"/>
      <c r="G62" s="161"/>
      <c r="H62" s="161"/>
      <c r="I62" s="161"/>
      <c r="J62" s="161"/>
      <c r="K62" s="161"/>
      <c r="L62" s="161"/>
    </row>
    <row r="63" spans="1:12" ht="42.75" x14ac:dyDescent="0.2">
      <c r="A63" s="147" t="s">
        <v>15</v>
      </c>
      <c r="B63" s="148" t="s">
        <v>16</v>
      </c>
      <c r="C63" s="147" t="s">
        <v>17</v>
      </c>
      <c r="D63" s="148" t="s">
        <v>18</v>
      </c>
      <c r="E63" s="148" t="s">
        <v>19</v>
      </c>
      <c r="F63" s="148" t="s">
        <v>20</v>
      </c>
      <c r="G63" s="148" t="s">
        <v>21</v>
      </c>
      <c r="H63" s="148" t="s">
        <v>22</v>
      </c>
      <c r="I63" s="148" t="s">
        <v>23</v>
      </c>
      <c r="J63" s="148" t="s">
        <v>24</v>
      </c>
      <c r="K63" s="148" t="s">
        <v>25</v>
      </c>
      <c r="L63" s="148" t="s">
        <v>26</v>
      </c>
    </row>
    <row r="64" spans="1:12" x14ac:dyDescent="0.2">
      <c r="A64" s="147"/>
      <c r="B64" s="147"/>
      <c r="C64" s="147"/>
      <c r="D64" s="147"/>
      <c r="E64" s="147"/>
      <c r="F64" s="147"/>
      <c r="G64" s="147"/>
      <c r="H64" s="147"/>
      <c r="I64" s="147"/>
      <c r="J64" s="147"/>
      <c r="K64" s="147"/>
      <c r="L64" s="150">
        <f t="shared" ref="L64:L73" si="12">SUM(E64:K64)/35</f>
        <v>0</v>
      </c>
    </row>
    <row r="65" spans="1:12" x14ac:dyDescent="0.2">
      <c r="A65" s="147"/>
      <c r="B65" s="147"/>
      <c r="C65" s="147"/>
      <c r="D65" s="147"/>
      <c r="E65" s="147"/>
      <c r="F65" s="147"/>
      <c r="G65" s="147"/>
      <c r="H65" s="147"/>
      <c r="I65" s="147"/>
      <c r="J65" s="147"/>
      <c r="K65" s="147"/>
      <c r="L65" s="150">
        <f t="shared" si="12"/>
        <v>0</v>
      </c>
    </row>
    <row r="66" spans="1:12" x14ac:dyDescent="0.2">
      <c r="A66" s="147"/>
      <c r="B66" s="147"/>
      <c r="C66" s="147"/>
      <c r="D66" s="147"/>
      <c r="E66" s="147"/>
      <c r="F66" s="147"/>
      <c r="G66" s="147"/>
      <c r="H66" s="147"/>
      <c r="I66" s="147"/>
      <c r="J66" s="147"/>
      <c r="K66" s="147"/>
      <c r="L66" s="150">
        <f t="shared" si="12"/>
        <v>0</v>
      </c>
    </row>
    <row r="67" spans="1:12" x14ac:dyDescent="0.2">
      <c r="A67" s="147"/>
      <c r="B67" s="147"/>
      <c r="C67" s="147"/>
      <c r="D67" s="147"/>
      <c r="E67" s="147"/>
      <c r="F67" s="147"/>
      <c r="G67" s="147"/>
      <c r="H67" s="147"/>
      <c r="I67" s="147"/>
      <c r="J67" s="147"/>
      <c r="K67" s="147"/>
      <c r="L67" s="150">
        <f t="shared" si="12"/>
        <v>0</v>
      </c>
    </row>
    <row r="68" spans="1:12" x14ac:dyDescent="0.2">
      <c r="A68" s="147"/>
      <c r="B68" s="147"/>
      <c r="C68" s="147"/>
      <c r="D68" s="147"/>
      <c r="E68" s="147"/>
      <c r="F68" s="147"/>
      <c r="G68" s="147"/>
      <c r="H68" s="147"/>
      <c r="I68" s="147"/>
      <c r="J68" s="147"/>
      <c r="K68" s="147"/>
      <c r="L68" s="150">
        <f t="shared" si="12"/>
        <v>0</v>
      </c>
    </row>
    <row r="69" spans="1:12" x14ac:dyDescent="0.2">
      <c r="A69" s="147"/>
      <c r="B69" s="147"/>
      <c r="C69" s="147"/>
      <c r="D69" s="147"/>
      <c r="E69" s="147"/>
      <c r="F69" s="147"/>
      <c r="G69" s="147"/>
      <c r="H69" s="147"/>
      <c r="I69" s="147"/>
      <c r="J69" s="147"/>
      <c r="K69" s="147"/>
      <c r="L69" s="150">
        <f t="shared" si="12"/>
        <v>0</v>
      </c>
    </row>
    <row r="70" spans="1:12" x14ac:dyDescent="0.2">
      <c r="A70" s="147"/>
      <c r="B70" s="147"/>
      <c r="C70" s="147"/>
      <c r="D70" s="147"/>
      <c r="E70" s="147"/>
      <c r="F70" s="147"/>
      <c r="G70" s="147"/>
      <c r="H70" s="147"/>
      <c r="I70" s="147"/>
      <c r="J70" s="147"/>
      <c r="K70" s="147"/>
      <c r="L70" s="150">
        <f t="shared" si="12"/>
        <v>0</v>
      </c>
    </row>
    <row r="71" spans="1:12" x14ac:dyDescent="0.2">
      <c r="A71" s="147"/>
      <c r="B71" s="147"/>
      <c r="C71" s="147"/>
      <c r="D71" s="147"/>
      <c r="E71" s="147"/>
      <c r="F71" s="147"/>
      <c r="G71" s="147"/>
      <c r="H71" s="147"/>
      <c r="I71" s="147"/>
      <c r="J71" s="147"/>
      <c r="K71" s="147"/>
      <c r="L71" s="150">
        <f t="shared" si="12"/>
        <v>0</v>
      </c>
    </row>
    <row r="72" spans="1:12" x14ac:dyDescent="0.2">
      <c r="A72" s="147"/>
      <c r="B72" s="147"/>
      <c r="C72" s="147"/>
      <c r="D72" s="147"/>
      <c r="E72" s="147"/>
      <c r="F72" s="147"/>
      <c r="G72" s="147"/>
      <c r="H72" s="147"/>
      <c r="I72" s="147"/>
      <c r="J72" s="147"/>
      <c r="K72" s="147"/>
      <c r="L72" s="150">
        <f t="shared" si="12"/>
        <v>0</v>
      </c>
    </row>
    <row r="73" spans="1:12" x14ac:dyDescent="0.2">
      <c r="A73" s="147"/>
      <c r="B73" s="147"/>
      <c r="C73" s="147"/>
      <c r="D73" s="147"/>
      <c r="E73" s="147"/>
      <c r="F73" s="147"/>
      <c r="G73" s="147"/>
      <c r="H73" s="147"/>
      <c r="I73" s="147"/>
      <c r="J73" s="147"/>
      <c r="K73" s="147"/>
      <c r="L73" s="150">
        <f t="shared" si="12"/>
        <v>0</v>
      </c>
    </row>
    <row r="74" spans="1:12" ht="28.5" x14ac:dyDescent="0.2">
      <c r="D74" s="157" t="s">
        <v>41</v>
      </c>
      <c r="E74" s="150" t="str">
        <f>IFERROR(SUM(E64:E73)/(5*COUNTIF(E64:E73,"&gt;0")),"No record")</f>
        <v>No record</v>
      </c>
      <c r="F74" s="150" t="str">
        <f t="shared" ref="F74:K74" si="13">IFERROR(SUM(F64:F73)/(5*COUNTIF(F64:F73,"&gt;0")),"No record")</f>
        <v>No record</v>
      </c>
      <c r="G74" s="150" t="str">
        <f t="shared" si="13"/>
        <v>No record</v>
      </c>
      <c r="H74" s="150" t="str">
        <f t="shared" si="13"/>
        <v>No record</v>
      </c>
      <c r="I74" s="150" t="str">
        <f t="shared" si="13"/>
        <v>No record</v>
      </c>
      <c r="J74" s="150" t="str">
        <f t="shared" si="13"/>
        <v>No record</v>
      </c>
      <c r="K74" s="150" t="str">
        <f t="shared" si="13"/>
        <v>No record</v>
      </c>
      <c r="L74" s="150">
        <f>IFERROR(SUM(L64:L73)/COUNTIF(L64:L73,"&gt;0"),0)</f>
        <v>0</v>
      </c>
    </row>
    <row r="75" spans="1:12" x14ac:dyDescent="0.2">
      <c r="D75" s="149"/>
    </row>
    <row r="77" spans="1:12" x14ac:dyDescent="0.2">
      <c r="A77" s="145">
        <v>45292</v>
      </c>
      <c r="B77" s="161"/>
      <c r="C77" s="161"/>
      <c r="D77" s="161"/>
      <c r="E77" s="161"/>
      <c r="F77" s="161"/>
      <c r="G77" s="161"/>
      <c r="H77" s="161"/>
      <c r="I77" s="161"/>
      <c r="J77" s="161"/>
      <c r="K77" s="161"/>
      <c r="L77" s="161"/>
    </row>
    <row r="78" spans="1:12" ht="42.75" x14ac:dyDescent="0.2">
      <c r="A78" s="147" t="s">
        <v>15</v>
      </c>
      <c r="B78" s="148" t="s">
        <v>16</v>
      </c>
      <c r="C78" s="147" t="s">
        <v>17</v>
      </c>
      <c r="D78" s="148" t="s">
        <v>18</v>
      </c>
      <c r="E78" s="148" t="s">
        <v>19</v>
      </c>
      <c r="F78" s="148" t="s">
        <v>20</v>
      </c>
      <c r="G78" s="148" t="s">
        <v>21</v>
      </c>
      <c r="H78" s="148" t="s">
        <v>22</v>
      </c>
      <c r="I78" s="148" t="s">
        <v>23</v>
      </c>
      <c r="J78" s="148" t="s">
        <v>24</v>
      </c>
      <c r="K78" s="148" t="s">
        <v>25</v>
      </c>
      <c r="L78" s="148" t="s">
        <v>26</v>
      </c>
    </row>
    <row r="79" spans="1:12" x14ac:dyDescent="0.2">
      <c r="A79" s="147"/>
      <c r="B79" s="147"/>
      <c r="C79" s="147"/>
      <c r="D79" s="147"/>
      <c r="E79" s="147"/>
      <c r="F79" s="147"/>
      <c r="G79" s="147"/>
      <c r="H79" s="147"/>
      <c r="I79" s="147"/>
      <c r="J79" s="147"/>
      <c r="K79" s="147"/>
      <c r="L79" s="150">
        <f t="shared" ref="L79:L89" si="14">SUM(E79:K79)/35</f>
        <v>0</v>
      </c>
    </row>
    <row r="80" spans="1:12" x14ac:dyDescent="0.2">
      <c r="A80" s="147"/>
      <c r="B80" s="147"/>
      <c r="C80" s="147"/>
      <c r="D80" s="147"/>
      <c r="E80" s="147"/>
      <c r="F80" s="147"/>
      <c r="G80" s="147"/>
      <c r="H80" s="147"/>
      <c r="I80" s="147"/>
      <c r="J80" s="147"/>
      <c r="K80" s="147"/>
      <c r="L80" s="150">
        <f t="shared" si="14"/>
        <v>0</v>
      </c>
    </row>
    <row r="81" spans="1:12" x14ac:dyDescent="0.2">
      <c r="A81" s="147"/>
      <c r="B81" s="147"/>
      <c r="C81" s="147"/>
      <c r="D81" s="147"/>
      <c r="E81" s="147"/>
      <c r="F81" s="147"/>
      <c r="G81" s="147"/>
      <c r="H81" s="147"/>
      <c r="I81" s="147"/>
      <c r="J81" s="147"/>
      <c r="K81" s="147"/>
      <c r="L81" s="150">
        <f t="shared" si="14"/>
        <v>0</v>
      </c>
    </row>
    <row r="82" spans="1:12" x14ac:dyDescent="0.2">
      <c r="A82" s="147"/>
      <c r="B82" s="147"/>
      <c r="C82" s="147"/>
      <c r="D82" s="147"/>
      <c r="E82" s="147"/>
      <c r="F82" s="147"/>
      <c r="G82" s="147"/>
      <c r="H82" s="147"/>
      <c r="I82" s="147"/>
      <c r="J82" s="147"/>
      <c r="K82" s="147"/>
      <c r="L82" s="150">
        <f t="shared" si="14"/>
        <v>0</v>
      </c>
    </row>
    <row r="83" spans="1:12" x14ac:dyDescent="0.2">
      <c r="A83" s="147"/>
      <c r="B83" s="147"/>
      <c r="C83" s="147"/>
      <c r="D83" s="147"/>
      <c r="E83" s="147"/>
      <c r="F83" s="147"/>
      <c r="G83" s="147"/>
      <c r="H83" s="147"/>
      <c r="I83" s="147"/>
      <c r="J83" s="147"/>
      <c r="K83" s="147"/>
      <c r="L83" s="150">
        <f t="shared" si="14"/>
        <v>0</v>
      </c>
    </row>
    <row r="84" spans="1:12" x14ac:dyDescent="0.2">
      <c r="A84" s="147"/>
      <c r="B84" s="147"/>
      <c r="C84" s="147"/>
      <c r="D84" s="147"/>
      <c r="E84" s="147"/>
      <c r="F84" s="147"/>
      <c r="G84" s="147"/>
      <c r="H84" s="147"/>
      <c r="I84" s="147"/>
      <c r="J84" s="147"/>
      <c r="K84" s="147"/>
      <c r="L84" s="150">
        <f t="shared" si="14"/>
        <v>0</v>
      </c>
    </row>
    <row r="85" spans="1:12" x14ac:dyDescent="0.2">
      <c r="A85" s="147"/>
      <c r="B85" s="147"/>
      <c r="C85" s="147"/>
      <c r="D85" s="147"/>
      <c r="E85" s="147"/>
      <c r="F85" s="147"/>
      <c r="G85" s="147"/>
      <c r="H85" s="147"/>
      <c r="I85" s="147"/>
      <c r="J85" s="147"/>
      <c r="K85" s="147"/>
      <c r="L85" s="150">
        <f t="shared" si="14"/>
        <v>0</v>
      </c>
    </row>
    <row r="86" spans="1:12" x14ac:dyDescent="0.2">
      <c r="A86" s="147"/>
      <c r="B86" s="147"/>
      <c r="C86" s="147"/>
      <c r="D86" s="147"/>
      <c r="E86" s="147"/>
      <c r="F86" s="147"/>
      <c r="G86" s="147"/>
      <c r="H86" s="147"/>
      <c r="I86" s="147"/>
      <c r="J86" s="147"/>
      <c r="K86" s="147"/>
      <c r="L86" s="150">
        <f t="shared" si="14"/>
        <v>0</v>
      </c>
    </row>
    <row r="87" spans="1:12" x14ac:dyDescent="0.2">
      <c r="A87" s="147"/>
      <c r="B87" s="147"/>
      <c r="C87" s="147"/>
      <c r="D87" s="147"/>
      <c r="E87" s="147"/>
      <c r="F87" s="147"/>
      <c r="G87" s="147"/>
      <c r="H87" s="147"/>
      <c r="I87" s="147"/>
      <c r="J87" s="147"/>
      <c r="K87" s="147"/>
      <c r="L87" s="150">
        <f t="shared" si="14"/>
        <v>0</v>
      </c>
    </row>
    <row r="88" spans="1:12" x14ac:dyDescent="0.2">
      <c r="A88" s="147"/>
      <c r="B88" s="147"/>
      <c r="C88" s="147"/>
      <c r="D88" s="147"/>
      <c r="E88" s="147"/>
      <c r="F88" s="147"/>
      <c r="G88" s="147"/>
      <c r="H88" s="147"/>
      <c r="I88" s="147"/>
      <c r="J88" s="147"/>
      <c r="K88" s="147"/>
      <c r="L88" s="150">
        <f t="shared" si="14"/>
        <v>0</v>
      </c>
    </row>
    <row r="89" spans="1:12" x14ac:dyDescent="0.2">
      <c r="A89" s="147"/>
      <c r="B89" s="147"/>
      <c r="C89" s="147"/>
      <c r="D89" s="147"/>
      <c r="E89" s="147"/>
      <c r="F89" s="147"/>
      <c r="G89" s="147"/>
      <c r="H89" s="147"/>
      <c r="I89" s="147"/>
      <c r="J89" s="147"/>
      <c r="K89" s="147"/>
      <c r="L89" s="150">
        <f t="shared" si="14"/>
        <v>0</v>
      </c>
    </row>
    <row r="90" spans="1:12" ht="28.5" x14ac:dyDescent="0.2">
      <c r="D90" s="158" t="s">
        <v>41</v>
      </c>
      <c r="E90" s="150" t="str">
        <f>IFERROR(SUM(E79:E89)/(5*COUNTIF(E79:E89,"&gt;0")),"No record")</f>
        <v>No record</v>
      </c>
      <c r="F90" s="150" t="str">
        <f t="shared" ref="F90:K90" si="15">IFERROR(SUM(F79:F89)/(5*COUNTIF(F79:F89,"&gt;0")),"No record")</f>
        <v>No record</v>
      </c>
      <c r="G90" s="150" t="str">
        <f t="shared" si="15"/>
        <v>No record</v>
      </c>
      <c r="H90" s="150" t="str">
        <f t="shared" si="15"/>
        <v>No record</v>
      </c>
      <c r="I90" s="150" t="str">
        <f t="shared" si="15"/>
        <v>No record</v>
      </c>
      <c r="J90" s="150" t="str">
        <f t="shared" si="15"/>
        <v>No record</v>
      </c>
      <c r="K90" s="150" t="str">
        <f t="shared" si="15"/>
        <v>No record</v>
      </c>
      <c r="L90" s="150">
        <f>IFERROR(SUM(L79:L89)/COUNTIF(L79:L89,"&gt;0"),0)</f>
        <v>0</v>
      </c>
    </row>
    <row r="91" spans="1:12" x14ac:dyDescent="0.2">
      <c r="D91" s="149"/>
    </row>
    <row r="93" spans="1:12" x14ac:dyDescent="0.2">
      <c r="A93" s="145">
        <v>45323</v>
      </c>
      <c r="B93" s="161"/>
      <c r="C93" s="161"/>
      <c r="D93" s="161"/>
      <c r="E93" s="161"/>
      <c r="F93" s="161"/>
      <c r="G93" s="161"/>
      <c r="H93" s="161"/>
      <c r="I93" s="161"/>
      <c r="J93" s="161"/>
      <c r="K93" s="161"/>
      <c r="L93" s="161"/>
    </row>
    <row r="94" spans="1:12" ht="42.75" x14ac:dyDescent="0.2">
      <c r="A94" s="147" t="s">
        <v>15</v>
      </c>
      <c r="B94" s="148" t="s">
        <v>16</v>
      </c>
      <c r="C94" s="147" t="s">
        <v>17</v>
      </c>
      <c r="D94" s="148" t="s">
        <v>18</v>
      </c>
      <c r="E94" s="148" t="s">
        <v>19</v>
      </c>
      <c r="F94" s="148" t="s">
        <v>20</v>
      </c>
      <c r="G94" s="148" t="s">
        <v>21</v>
      </c>
      <c r="H94" s="148" t="s">
        <v>22</v>
      </c>
      <c r="I94" s="148" t="s">
        <v>23</v>
      </c>
      <c r="J94" s="148" t="s">
        <v>24</v>
      </c>
      <c r="K94" s="148" t="s">
        <v>25</v>
      </c>
      <c r="L94" s="148" t="s">
        <v>26</v>
      </c>
    </row>
    <row r="95" spans="1:12" x14ac:dyDescent="0.2">
      <c r="A95" s="147"/>
      <c r="B95" s="147"/>
      <c r="C95" s="147"/>
      <c r="D95" s="147"/>
      <c r="E95" s="147"/>
      <c r="F95" s="147"/>
      <c r="G95" s="147"/>
      <c r="H95" s="147"/>
      <c r="I95" s="147"/>
      <c r="J95" s="147"/>
      <c r="K95" s="147"/>
      <c r="L95" s="150">
        <f t="shared" ref="L95:L104" si="16">SUM(E95:K95)/35</f>
        <v>0</v>
      </c>
    </row>
    <row r="96" spans="1:12" x14ac:dyDescent="0.2">
      <c r="A96" s="147"/>
      <c r="B96" s="147"/>
      <c r="C96" s="147"/>
      <c r="D96" s="147"/>
      <c r="E96" s="147"/>
      <c r="F96" s="147"/>
      <c r="G96" s="147"/>
      <c r="H96" s="147"/>
      <c r="I96" s="147"/>
      <c r="J96" s="147"/>
      <c r="K96" s="147"/>
      <c r="L96" s="150">
        <f t="shared" si="16"/>
        <v>0</v>
      </c>
    </row>
    <row r="97" spans="1:12" x14ac:dyDescent="0.2">
      <c r="A97" s="147"/>
      <c r="B97" s="147"/>
      <c r="C97" s="147"/>
      <c r="D97" s="147"/>
      <c r="E97" s="147"/>
      <c r="F97" s="147"/>
      <c r="G97" s="147"/>
      <c r="H97" s="147"/>
      <c r="I97" s="147"/>
      <c r="J97" s="147"/>
      <c r="K97" s="147"/>
      <c r="L97" s="150">
        <f t="shared" si="16"/>
        <v>0</v>
      </c>
    </row>
    <row r="98" spans="1:12" x14ac:dyDescent="0.2">
      <c r="A98" s="147"/>
      <c r="B98" s="147"/>
      <c r="C98" s="147"/>
      <c r="D98" s="147"/>
      <c r="E98" s="147"/>
      <c r="F98" s="147"/>
      <c r="G98" s="147"/>
      <c r="H98" s="147"/>
      <c r="I98" s="147"/>
      <c r="J98" s="147"/>
      <c r="K98" s="147"/>
      <c r="L98" s="150">
        <f t="shared" si="16"/>
        <v>0</v>
      </c>
    </row>
    <row r="99" spans="1:12" x14ac:dyDescent="0.2">
      <c r="A99" s="147"/>
      <c r="B99" s="147"/>
      <c r="C99" s="147"/>
      <c r="D99" s="147"/>
      <c r="E99" s="147"/>
      <c r="F99" s="147"/>
      <c r="G99" s="147"/>
      <c r="H99" s="147"/>
      <c r="I99" s="147"/>
      <c r="J99" s="147"/>
      <c r="K99" s="147"/>
      <c r="L99" s="150">
        <f t="shared" si="16"/>
        <v>0</v>
      </c>
    </row>
    <row r="100" spans="1:12" x14ac:dyDescent="0.2">
      <c r="A100" s="147"/>
      <c r="B100" s="147"/>
      <c r="C100" s="147"/>
      <c r="D100" s="147"/>
      <c r="E100" s="147"/>
      <c r="F100" s="147"/>
      <c r="G100" s="147"/>
      <c r="H100" s="147"/>
      <c r="I100" s="147"/>
      <c r="J100" s="147"/>
      <c r="K100" s="147"/>
      <c r="L100" s="150">
        <f t="shared" si="16"/>
        <v>0</v>
      </c>
    </row>
    <row r="101" spans="1:12" x14ac:dyDescent="0.2">
      <c r="A101" s="147"/>
      <c r="B101" s="147"/>
      <c r="C101" s="147"/>
      <c r="D101" s="147"/>
      <c r="E101" s="147"/>
      <c r="F101" s="147"/>
      <c r="G101" s="147"/>
      <c r="H101" s="147"/>
      <c r="I101" s="147"/>
      <c r="J101" s="147"/>
      <c r="K101" s="147"/>
      <c r="L101" s="150">
        <f t="shared" si="16"/>
        <v>0</v>
      </c>
    </row>
    <row r="102" spans="1:12" x14ac:dyDescent="0.2">
      <c r="A102" s="147"/>
      <c r="B102" s="147"/>
      <c r="C102" s="147"/>
      <c r="D102" s="147"/>
      <c r="E102" s="147"/>
      <c r="F102" s="147"/>
      <c r="G102" s="147"/>
      <c r="H102" s="147"/>
      <c r="I102" s="147"/>
      <c r="J102" s="147"/>
      <c r="K102" s="147"/>
      <c r="L102" s="150">
        <f t="shared" si="16"/>
        <v>0</v>
      </c>
    </row>
    <row r="103" spans="1:12" x14ac:dyDescent="0.2">
      <c r="A103" s="147"/>
      <c r="B103" s="147"/>
      <c r="C103" s="147"/>
      <c r="D103" s="147"/>
      <c r="E103" s="147"/>
      <c r="F103" s="147"/>
      <c r="G103" s="147"/>
      <c r="H103" s="147"/>
      <c r="I103" s="147"/>
      <c r="J103" s="147"/>
      <c r="K103" s="147"/>
      <c r="L103" s="150">
        <f t="shared" si="16"/>
        <v>0</v>
      </c>
    </row>
    <row r="104" spans="1:12" x14ac:dyDescent="0.2">
      <c r="A104" s="147"/>
      <c r="B104" s="147"/>
      <c r="C104" s="147"/>
      <c r="D104" s="147"/>
      <c r="E104" s="147"/>
      <c r="F104" s="147"/>
      <c r="G104" s="147"/>
      <c r="H104" s="147"/>
      <c r="I104" s="147"/>
      <c r="J104" s="147"/>
      <c r="K104" s="147"/>
      <c r="L104" s="150">
        <f t="shared" si="16"/>
        <v>0</v>
      </c>
    </row>
    <row r="105" spans="1:12" ht="28.5" x14ac:dyDescent="0.2">
      <c r="D105" s="158" t="s">
        <v>41</v>
      </c>
      <c r="E105" s="150" t="str">
        <f>IFERROR(SUM(E95:E104)/(5*COUNTIF(E95:E104,"&gt;0")),"No record")</f>
        <v>No record</v>
      </c>
      <c r="F105" s="150" t="str">
        <f t="shared" ref="F105:K105" si="17">IFERROR(SUM(F95:F104)/(5*COUNTIF(F95:F104,"&gt;0")),"No record")</f>
        <v>No record</v>
      </c>
      <c r="G105" s="150" t="str">
        <f t="shared" si="17"/>
        <v>No record</v>
      </c>
      <c r="H105" s="150" t="str">
        <f t="shared" si="17"/>
        <v>No record</v>
      </c>
      <c r="I105" s="150" t="str">
        <f t="shared" si="17"/>
        <v>No record</v>
      </c>
      <c r="J105" s="150" t="str">
        <f t="shared" si="17"/>
        <v>No record</v>
      </c>
      <c r="K105" s="150" t="str">
        <f t="shared" si="17"/>
        <v>No record</v>
      </c>
      <c r="L105" s="150">
        <f>IFERROR(SUM(L95:L104)/COUNTIF(L95:L104,"&gt;0"),0)</f>
        <v>0</v>
      </c>
    </row>
    <row r="108" spans="1:12" x14ac:dyDescent="0.2">
      <c r="A108" s="145">
        <v>45352</v>
      </c>
      <c r="B108" s="161"/>
      <c r="C108" s="161"/>
      <c r="D108" s="161"/>
      <c r="E108" s="161"/>
      <c r="F108" s="161"/>
      <c r="G108" s="161"/>
      <c r="H108" s="161"/>
      <c r="I108" s="161"/>
      <c r="J108" s="161"/>
      <c r="K108" s="161"/>
      <c r="L108" s="161"/>
    </row>
    <row r="109" spans="1:12" ht="42.75" x14ac:dyDescent="0.2">
      <c r="A109" s="160" t="s">
        <v>15</v>
      </c>
      <c r="B109" s="148" t="s">
        <v>16</v>
      </c>
      <c r="C109" s="147" t="s">
        <v>17</v>
      </c>
      <c r="D109" s="148" t="s">
        <v>18</v>
      </c>
      <c r="E109" s="148" t="s">
        <v>19</v>
      </c>
      <c r="F109" s="148" t="s">
        <v>20</v>
      </c>
      <c r="G109" s="148" t="s">
        <v>21</v>
      </c>
      <c r="H109" s="148" t="s">
        <v>22</v>
      </c>
      <c r="I109" s="148" t="s">
        <v>23</v>
      </c>
      <c r="J109" s="148" t="s">
        <v>24</v>
      </c>
      <c r="K109" s="148" t="s">
        <v>25</v>
      </c>
      <c r="L109" s="148" t="s">
        <v>26</v>
      </c>
    </row>
    <row r="110" spans="1:12" x14ac:dyDescent="0.2">
      <c r="A110" s="147"/>
      <c r="B110" s="147"/>
      <c r="C110" s="147"/>
      <c r="D110" s="147"/>
      <c r="E110" s="147"/>
      <c r="F110" s="147"/>
      <c r="G110" s="147"/>
      <c r="H110" s="147"/>
      <c r="I110" s="147"/>
      <c r="J110" s="147"/>
      <c r="K110" s="147"/>
      <c r="L110" s="150">
        <f t="shared" ref="L110:L119" si="18">SUM(E110:K110)/35</f>
        <v>0</v>
      </c>
    </row>
    <row r="111" spans="1:12" x14ac:dyDescent="0.2">
      <c r="A111" s="147"/>
      <c r="B111" s="147"/>
      <c r="C111" s="147"/>
      <c r="D111" s="147"/>
      <c r="E111" s="147"/>
      <c r="F111" s="147"/>
      <c r="G111" s="147"/>
      <c r="H111" s="147"/>
      <c r="I111" s="147"/>
      <c r="J111" s="147"/>
      <c r="K111" s="147"/>
      <c r="L111" s="150">
        <f t="shared" si="18"/>
        <v>0</v>
      </c>
    </row>
    <row r="112" spans="1:12" x14ac:dyDescent="0.2">
      <c r="A112" s="147"/>
      <c r="B112" s="147"/>
      <c r="C112" s="147"/>
      <c r="D112" s="147"/>
      <c r="E112" s="147"/>
      <c r="F112" s="147"/>
      <c r="G112" s="147"/>
      <c r="H112" s="147"/>
      <c r="I112" s="147"/>
      <c r="J112" s="147"/>
      <c r="K112" s="147"/>
      <c r="L112" s="150">
        <f t="shared" si="18"/>
        <v>0</v>
      </c>
    </row>
    <row r="113" spans="1:12" x14ac:dyDescent="0.2">
      <c r="A113" s="147"/>
      <c r="B113" s="147"/>
      <c r="C113" s="147"/>
      <c r="D113" s="147"/>
      <c r="E113" s="147"/>
      <c r="F113" s="147"/>
      <c r="G113" s="147"/>
      <c r="H113" s="147"/>
      <c r="I113" s="147"/>
      <c r="J113" s="147"/>
      <c r="K113" s="147"/>
      <c r="L113" s="150">
        <f t="shared" si="18"/>
        <v>0</v>
      </c>
    </row>
    <row r="114" spans="1:12" x14ac:dyDescent="0.2">
      <c r="A114" s="147"/>
      <c r="B114" s="147"/>
      <c r="C114" s="147"/>
      <c r="D114" s="147"/>
      <c r="E114" s="147"/>
      <c r="F114" s="147"/>
      <c r="G114" s="147"/>
      <c r="H114" s="147"/>
      <c r="I114" s="147"/>
      <c r="J114" s="147"/>
      <c r="K114" s="147"/>
      <c r="L114" s="150">
        <f t="shared" si="18"/>
        <v>0</v>
      </c>
    </row>
    <row r="115" spans="1:12" x14ac:dyDescent="0.2">
      <c r="A115" s="147"/>
      <c r="B115" s="147"/>
      <c r="C115" s="147"/>
      <c r="D115" s="147"/>
      <c r="E115" s="147"/>
      <c r="F115" s="147"/>
      <c r="G115" s="147"/>
      <c r="H115" s="147"/>
      <c r="I115" s="147"/>
      <c r="J115" s="147"/>
      <c r="K115" s="147"/>
      <c r="L115" s="150">
        <f t="shared" si="18"/>
        <v>0</v>
      </c>
    </row>
    <row r="116" spans="1:12" x14ac:dyDescent="0.2">
      <c r="A116" s="147"/>
      <c r="B116" s="147"/>
      <c r="C116" s="147"/>
      <c r="D116" s="147"/>
      <c r="E116" s="147"/>
      <c r="F116" s="147"/>
      <c r="G116" s="147"/>
      <c r="H116" s="147"/>
      <c r="I116" s="147"/>
      <c r="J116" s="147"/>
      <c r="K116" s="147"/>
      <c r="L116" s="150">
        <f t="shared" si="18"/>
        <v>0</v>
      </c>
    </row>
    <row r="117" spans="1:12" x14ac:dyDescent="0.2">
      <c r="A117" s="147"/>
      <c r="B117" s="147"/>
      <c r="C117" s="147"/>
      <c r="D117" s="147"/>
      <c r="E117" s="147"/>
      <c r="F117" s="147"/>
      <c r="G117" s="147"/>
      <c r="H117" s="147"/>
      <c r="I117" s="147"/>
      <c r="J117" s="147"/>
      <c r="K117" s="147"/>
      <c r="L117" s="150">
        <f t="shared" si="18"/>
        <v>0</v>
      </c>
    </row>
    <row r="118" spans="1:12" x14ac:dyDescent="0.2">
      <c r="A118" s="147"/>
      <c r="B118" s="147"/>
      <c r="C118" s="147"/>
      <c r="D118" s="147"/>
      <c r="E118" s="147"/>
      <c r="F118" s="147"/>
      <c r="G118" s="147"/>
      <c r="H118" s="147"/>
      <c r="I118" s="147"/>
      <c r="J118" s="147"/>
      <c r="K118" s="147"/>
      <c r="L118" s="150">
        <f t="shared" si="18"/>
        <v>0</v>
      </c>
    </row>
    <row r="119" spans="1:12" x14ac:dyDescent="0.2">
      <c r="A119" s="147"/>
      <c r="B119" s="147"/>
      <c r="C119" s="147"/>
      <c r="D119" s="147"/>
      <c r="E119" s="147"/>
      <c r="F119" s="147"/>
      <c r="G119" s="147"/>
      <c r="H119" s="147"/>
      <c r="I119" s="147"/>
      <c r="J119" s="147"/>
      <c r="K119" s="147"/>
      <c r="L119" s="150">
        <f t="shared" si="18"/>
        <v>0</v>
      </c>
    </row>
    <row r="120" spans="1:12" ht="28.5" x14ac:dyDescent="0.2">
      <c r="D120" s="158" t="s">
        <v>41</v>
      </c>
      <c r="E120" s="150" t="str">
        <f>IFERROR(SUM(E110:E119)/(5*COUNTIF(E110:E119,"&gt;0")),"No record")</f>
        <v>No record</v>
      </c>
      <c r="F120" s="150" t="str">
        <f t="shared" ref="F120:K120" si="19">IFERROR(SUM(F110:F119)/(5*COUNTIF(F110:F119,"&gt;0")),"No record")</f>
        <v>No record</v>
      </c>
      <c r="G120" s="150" t="str">
        <f t="shared" si="19"/>
        <v>No record</v>
      </c>
      <c r="H120" s="150" t="str">
        <f t="shared" si="19"/>
        <v>No record</v>
      </c>
      <c r="I120" s="150" t="str">
        <f t="shared" si="19"/>
        <v>No record</v>
      </c>
      <c r="J120" s="150" t="str">
        <f t="shared" si="19"/>
        <v>No record</v>
      </c>
      <c r="K120" s="150" t="str">
        <f t="shared" si="19"/>
        <v>No record</v>
      </c>
      <c r="L120" s="150">
        <f>IFERROR(SUM(L110:L119)/COUNTIF(L110:L119,"&gt;0"),0)</f>
        <v>0</v>
      </c>
    </row>
  </sheetData>
  <pageMargins left="0.7" right="0.7" top="0.75" bottom="0.75" header="0.3" footer="0.3"/>
  <pageSetup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8F29A5-C273-4D7E-B7C9-B8E7AC97AEE3}">
  <dimension ref="A1:M153"/>
  <sheetViews>
    <sheetView topLeftCell="A136" zoomScale="80" zoomScaleNormal="80" workbookViewId="0">
      <selection activeCell="C6" sqref="C6"/>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26.16406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v>45079</v>
      </c>
      <c r="B3" s="147" t="s">
        <v>27</v>
      </c>
      <c r="C3" s="147" t="s">
        <v>28</v>
      </c>
      <c r="D3" s="147" t="s">
        <v>29</v>
      </c>
      <c r="E3" s="147">
        <v>4</v>
      </c>
      <c r="F3" s="147">
        <v>5</v>
      </c>
      <c r="G3" s="147">
        <v>5</v>
      </c>
      <c r="H3" s="147">
        <v>4</v>
      </c>
      <c r="I3" s="147">
        <v>4</v>
      </c>
      <c r="J3" s="147">
        <v>5</v>
      </c>
      <c r="K3" s="147">
        <v>5</v>
      </c>
      <c r="L3" s="150">
        <f>SUM(E3:K3)/35</f>
        <v>0.91428571428571426</v>
      </c>
    </row>
    <row r="4" spans="1:13" ht="28.5" x14ac:dyDescent="0.2">
      <c r="A4" s="145">
        <v>45079</v>
      </c>
      <c r="B4" s="148" t="s">
        <v>30</v>
      </c>
      <c r="C4" s="147" t="s">
        <v>31</v>
      </c>
      <c r="D4" s="147" t="s">
        <v>29</v>
      </c>
      <c r="E4" s="147">
        <v>3</v>
      </c>
      <c r="F4" s="147">
        <v>4</v>
      </c>
      <c r="G4" s="147">
        <v>4</v>
      </c>
      <c r="H4" s="147">
        <v>5</v>
      </c>
      <c r="I4" s="147">
        <v>5</v>
      </c>
      <c r="J4" s="147">
        <v>4</v>
      </c>
      <c r="K4" s="147">
        <v>5</v>
      </c>
      <c r="L4" s="150">
        <f t="shared" ref="L4:L8" si="0">SUM(E4:K4)/35</f>
        <v>0.8571428571428571</v>
      </c>
    </row>
    <row r="5" spans="1:13" x14ac:dyDescent="0.2">
      <c r="A5" s="145">
        <v>45079</v>
      </c>
      <c r="B5" s="147" t="s">
        <v>32</v>
      </c>
      <c r="C5" s="147" t="s">
        <v>33</v>
      </c>
      <c r="D5" s="147" t="s">
        <v>29</v>
      </c>
      <c r="E5" s="147">
        <v>4</v>
      </c>
      <c r="F5" s="147">
        <v>4</v>
      </c>
      <c r="G5" s="147">
        <v>4</v>
      </c>
      <c r="H5" s="147">
        <v>4</v>
      </c>
      <c r="I5" s="147">
        <v>5</v>
      </c>
      <c r="J5" s="147">
        <v>5</v>
      </c>
      <c r="K5" s="147">
        <v>5</v>
      </c>
      <c r="L5" s="150">
        <f t="shared" si="0"/>
        <v>0.88571428571428568</v>
      </c>
    </row>
    <row r="6" spans="1:13" x14ac:dyDescent="0.2">
      <c r="A6" s="145">
        <v>45079</v>
      </c>
      <c r="B6" s="147" t="s">
        <v>34</v>
      </c>
      <c r="C6" s="147" t="s">
        <v>31</v>
      </c>
      <c r="D6" s="147" t="s">
        <v>29</v>
      </c>
      <c r="E6" s="147">
        <v>4</v>
      </c>
      <c r="F6" s="147">
        <v>4</v>
      </c>
      <c r="G6" s="147">
        <v>4</v>
      </c>
      <c r="H6" s="147">
        <v>4</v>
      </c>
      <c r="I6" s="147">
        <v>5</v>
      </c>
      <c r="J6" s="147">
        <v>5</v>
      </c>
      <c r="K6" s="147">
        <v>5</v>
      </c>
      <c r="L6" s="150">
        <f t="shared" si="0"/>
        <v>0.88571428571428568</v>
      </c>
    </row>
    <row r="7" spans="1:13" x14ac:dyDescent="0.2">
      <c r="A7" s="145">
        <v>45093</v>
      </c>
      <c r="B7" s="147" t="s">
        <v>35</v>
      </c>
      <c r="C7" s="147" t="s">
        <v>36</v>
      </c>
      <c r="D7" s="147" t="s">
        <v>29</v>
      </c>
      <c r="E7" s="147">
        <v>4</v>
      </c>
      <c r="F7" s="147">
        <v>4</v>
      </c>
      <c r="G7" s="147">
        <v>4</v>
      </c>
      <c r="H7" s="147">
        <v>3</v>
      </c>
      <c r="I7" s="147">
        <v>4</v>
      </c>
      <c r="J7" s="147">
        <v>4</v>
      </c>
      <c r="K7" s="147">
        <v>4</v>
      </c>
      <c r="L7" s="150">
        <f t="shared" si="0"/>
        <v>0.77142857142857146</v>
      </c>
    </row>
    <row r="8" spans="1:13" x14ac:dyDescent="0.2">
      <c r="A8" s="145">
        <v>45100</v>
      </c>
      <c r="B8" s="147" t="s">
        <v>37</v>
      </c>
      <c r="C8" s="147" t="s">
        <v>31</v>
      </c>
      <c r="D8" s="147" t="s">
        <v>29</v>
      </c>
      <c r="E8" s="147">
        <v>4</v>
      </c>
      <c r="F8" s="147">
        <v>4</v>
      </c>
      <c r="G8" s="147">
        <v>4</v>
      </c>
      <c r="H8" s="147">
        <v>4</v>
      </c>
      <c r="I8" s="147">
        <v>4</v>
      </c>
      <c r="J8" s="147">
        <v>4</v>
      </c>
      <c r="K8" s="147">
        <v>4</v>
      </c>
      <c r="L8" s="150">
        <f t="shared" si="0"/>
        <v>0.8</v>
      </c>
    </row>
    <row r="9" spans="1:13" ht="28.5" x14ac:dyDescent="0.2">
      <c r="A9" s="151"/>
      <c r="B9" s="151"/>
      <c r="C9" s="151"/>
      <c r="D9" s="158" t="s">
        <v>38</v>
      </c>
      <c r="E9" s="150">
        <f>IFERROR(SUM(E3:E8)/(5*COUNTIF(E3:E8,"&gt;0")),"No record")</f>
        <v>0.76666666666666672</v>
      </c>
      <c r="F9" s="150">
        <f t="shared" ref="F9:K9" si="1">IFERROR(SUM(F3:F8)/(5*COUNTIF(F3:F8,"&gt;0")),"No record")</f>
        <v>0.83333333333333337</v>
      </c>
      <c r="G9" s="150">
        <f t="shared" si="1"/>
        <v>0.83333333333333337</v>
      </c>
      <c r="H9" s="150">
        <f t="shared" si="1"/>
        <v>0.8</v>
      </c>
      <c r="I9" s="150">
        <f t="shared" si="1"/>
        <v>0.9</v>
      </c>
      <c r="J9" s="150">
        <f t="shared" si="1"/>
        <v>0.9</v>
      </c>
      <c r="K9" s="150">
        <f t="shared" si="1"/>
        <v>0.93333333333333335</v>
      </c>
      <c r="L9" s="150">
        <f>IFERROR(SUM(L3:L8)/COUNTIF(L3:L8,"&gt;0"),0)</f>
        <v>0.85238095238095235</v>
      </c>
    </row>
    <row r="10" spans="1:13" x14ac:dyDescent="0.2">
      <c r="A10" s="151"/>
      <c r="B10" s="151"/>
      <c r="C10" s="151"/>
      <c r="D10" s="153"/>
      <c r="E10" s="154"/>
      <c r="F10" s="154"/>
      <c r="G10" s="154"/>
      <c r="H10" s="154"/>
      <c r="I10" s="154"/>
      <c r="J10" s="154"/>
      <c r="K10" s="154"/>
      <c r="L10" s="154"/>
    </row>
    <row r="11" spans="1:13" x14ac:dyDescent="0.2">
      <c r="A11" s="151"/>
      <c r="B11" s="151"/>
      <c r="C11" s="151"/>
      <c r="D11" s="153"/>
      <c r="E11" s="154"/>
      <c r="F11" s="154"/>
      <c r="G11" s="154"/>
      <c r="H11" s="154"/>
      <c r="I11" s="154"/>
      <c r="J11" s="154"/>
      <c r="K11" s="154"/>
      <c r="L11" s="154"/>
    </row>
    <row r="12" spans="1:13" x14ac:dyDescent="0.2">
      <c r="A12" s="145">
        <v>45108</v>
      </c>
    </row>
    <row r="13" spans="1:13" ht="42.75" x14ac:dyDescent="0.2">
      <c r="A13" s="147" t="s">
        <v>15</v>
      </c>
      <c r="B13" s="148" t="s">
        <v>16</v>
      </c>
      <c r="C13" s="147" t="s">
        <v>17</v>
      </c>
      <c r="D13" s="148" t="s">
        <v>18</v>
      </c>
      <c r="E13" s="148" t="s">
        <v>19</v>
      </c>
      <c r="F13" s="148" t="s">
        <v>20</v>
      </c>
      <c r="G13" s="148" t="s">
        <v>21</v>
      </c>
      <c r="H13" s="148" t="s">
        <v>22</v>
      </c>
      <c r="I13" s="148" t="s">
        <v>23</v>
      </c>
      <c r="J13" s="148" t="s">
        <v>24</v>
      </c>
      <c r="K13" s="148" t="s">
        <v>25</v>
      </c>
      <c r="L13" s="148" t="s">
        <v>26</v>
      </c>
    </row>
    <row r="14" spans="1:13" x14ac:dyDescent="0.2">
      <c r="A14" s="145">
        <v>45111</v>
      </c>
      <c r="B14" s="147" t="s">
        <v>39</v>
      </c>
      <c r="C14" s="147" t="s">
        <v>28</v>
      </c>
      <c r="D14" s="147" t="s">
        <v>29</v>
      </c>
      <c r="E14" s="147">
        <v>4</v>
      </c>
      <c r="F14" s="147">
        <v>5</v>
      </c>
      <c r="G14" s="147">
        <v>4</v>
      </c>
      <c r="H14" s="147">
        <v>4</v>
      </c>
      <c r="I14" s="147">
        <v>3</v>
      </c>
      <c r="J14" s="147">
        <v>4</v>
      </c>
      <c r="K14" s="147">
        <v>4</v>
      </c>
      <c r="L14" s="150">
        <f>SUM(E14:K14)/35</f>
        <v>0.8</v>
      </c>
    </row>
    <row r="15" spans="1:13" x14ac:dyDescent="0.2">
      <c r="A15" s="145">
        <v>45108</v>
      </c>
      <c r="B15" s="147" t="s">
        <v>39</v>
      </c>
      <c r="C15" s="147" t="s">
        <v>31</v>
      </c>
      <c r="D15" s="147" t="s">
        <v>29</v>
      </c>
      <c r="E15" s="147">
        <v>4</v>
      </c>
      <c r="F15" s="147">
        <v>5</v>
      </c>
      <c r="G15" s="147">
        <v>4</v>
      </c>
      <c r="H15" s="147">
        <v>5</v>
      </c>
      <c r="I15" s="147">
        <v>5</v>
      </c>
      <c r="J15" s="147">
        <v>4</v>
      </c>
      <c r="K15" s="147">
        <v>4</v>
      </c>
      <c r="L15" s="150">
        <f t="shared" ref="L15:L25" si="2">SUM(E15:K15)/35</f>
        <v>0.88571428571428568</v>
      </c>
    </row>
    <row r="16" spans="1:13" x14ac:dyDescent="0.2">
      <c r="A16" s="145">
        <v>45108</v>
      </c>
      <c r="B16" s="147" t="s">
        <v>40</v>
      </c>
      <c r="C16" s="147" t="s">
        <v>31</v>
      </c>
      <c r="D16" s="147" t="s">
        <v>29</v>
      </c>
      <c r="E16" s="147">
        <v>5</v>
      </c>
      <c r="F16" s="147">
        <v>5</v>
      </c>
      <c r="G16" s="147">
        <v>5</v>
      </c>
      <c r="H16" s="147">
        <v>4</v>
      </c>
      <c r="I16" s="147">
        <v>5</v>
      </c>
      <c r="J16" s="147">
        <v>5</v>
      </c>
      <c r="K16" s="147">
        <v>4</v>
      </c>
      <c r="L16" s="150">
        <f t="shared" si="2"/>
        <v>0.94285714285714284</v>
      </c>
    </row>
    <row r="17" spans="1:12" x14ac:dyDescent="0.2">
      <c r="A17" s="145">
        <v>45108</v>
      </c>
      <c r="B17" s="147" t="s">
        <v>210</v>
      </c>
      <c r="C17" s="147" t="s">
        <v>31</v>
      </c>
      <c r="D17" s="147" t="s">
        <v>29</v>
      </c>
      <c r="E17" s="147">
        <v>5</v>
      </c>
      <c r="F17" s="147">
        <v>5</v>
      </c>
      <c r="G17" s="147">
        <v>5</v>
      </c>
      <c r="H17" s="147">
        <v>5</v>
      </c>
      <c r="I17" s="147">
        <v>5</v>
      </c>
      <c r="J17" s="147">
        <v>4</v>
      </c>
      <c r="K17" s="147">
        <v>4</v>
      </c>
      <c r="L17" s="150">
        <f t="shared" si="2"/>
        <v>0.94285714285714284</v>
      </c>
    </row>
    <row r="18" spans="1:12" x14ac:dyDescent="0.2">
      <c r="A18" s="145">
        <v>45108</v>
      </c>
      <c r="B18" s="147" t="s">
        <v>39</v>
      </c>
      <c r="C18" s="147" t="s">
        <v>28</v>
      </c>
      <c r="D18" s="147" t="s">
        <v>29</v>
      </c>
      <c r="E18" s="147">
        <v>3</v>
      </c>
      <c r="F18" s="147">
        <v>4</v>
      </c>
      <c r="G18" s="147">
        <v>4</v>
      </c>
      <c r="H18" s="147">
        <v>3</v>
      </c>
      <c r="I18" s="147">
        <v>4</v>
      </c>
      <c r="J18" s="147">
        <v>4</v>
      </c>
      <c r="K18" s="147">
        <v>4</v>
      </c>
      <c r="L18" s="150">
        <f t="shared" si="2"/>
        <v>0.74285714285714288</v>
      </c>
    </row>
    <row r="19" spans="1:12" x14ac:dyDescent="0.2">
      <c r="A19" s="145">
        <v>45108</v>
      </c>
      <c r="B19" s="147" t="s">
        <v>211</v>
      </c>
      <c r="C19" s="147" t="s">
        <v>31</v>
      </c>
      <c r="D19" s="147" t="s">
        <v>29</v>
      </c>
      <c r="E19" s="147">
        <v>4</v>
      </c>
      <c r="F19" s="147">
        <v>4</v>
      </c>
      <c r="G19" s="147">
        <v>4</v>
      </c>
      <c r="H19" s="147">
        <v>4</v>
      </c>
      <c r="I19" s="147">
        <v>4</v>
      </c>
      <c r="J19" s="147">
        <v>4</v>
      </c>
      <c r="K19" s="147">
        <v>4</v>
      </c>
      <c r="L19" s="150">
        <f t="shared" si="2"/>
        <v>0.8</v>
      </c>
    </row>
    <row r="20" spans="1:12" x14ac:dyDescent="0.2">
      <c r="A20" s="145">
        <v>45108</v>
      </c>
      <c r="B20" s="147" t="s">
        <v>39</v>
      </c>
      <c r="C20" s="147" t="s">
        <v>28</v>
      </c>
      <c r="D20" s="147" t="s">
        <v>29</v>
      </c>
      <c r="E20" s="147">
        <v>5</v>
      </c>
      <c r="F20" s="147">
        <v>5</v>
      </c>
      <c r="G20" s="147">
        <v>5</v>
      </c>
      <c r="H20" s="147">
        <v>5</v>
      </c>
      <c r="I20" s="147">
        <v>5</v>
      </c>
      <c r="J20" s="147">
        <v>5</v>
      </c>
      <c r="K20" s="147">
        <v>4</v>
      </c>
      <c r="L20" s="150">
        <f t="shared" si="2"/>
        <v>0.97142857142857142</v>
      </c>
    </row>
    <row r="21" spans="1:12" x14ac:dyDescent="0.2">
      <c r="A21" s="145">
        <v>45108</v>
      </c>
      <c r="B21" s="147" t="s">
        <v>39</v>
      </c>
      <c r="C21" s="147" t="s">
        <v>28</v>
      </c>
      <c r="D21" s="147" t="s">
        <v>29</v>
      </c>
      <c r="E21" s="147">
        <v>5</v>
      </c>
      <c r="F21" s="147">
        <v>5</v>
      </c>
      <c r="G21" s="147">
        <v>5</v>
      </c>
      <c r="H21" s="147">
        <v>5</v>
      </c>
      <c r="I21" s="147">
        <v>4</v>
      </c>
      <c r="J21" s="147">
        <v>5</v>
      </c>
      <c r="K21" s="147">
        <v>4</v>
      </c>
      <c r="L21" s="150">
        <f t="shared" si="2"/>
        <v>0.94285714285714284</v>
      </c>
    </row>
    <row r="22" spans="1:12" x14ac:dyDescent="0.2">
      <c r="A22" s="145">
        <v>45108</v>
      </c>
      <c r="B22" s="147" t="s">
        <v>212</v>
      </c>
      <c r="C22" s="147" t="s">
        <v>213</v>
      </c>
      <c r="D22" s="147" t="s">
        <v>29</v>
      </c>
      <c r="E22" s="147">
        <v>4</v>
      </c>
      <c r="F22" s="147">
        <v>5</v>
      </c>
      <c r="G22" s="147">
        <v>5</v>
      </c>
      <c r="H22" s="147">
        <v>4</v>
      </c>
      <c r="I22" s="147">
        <v>2</v>
      </c>
      <c r="J22" s="147">
        <v>5</v>
      </c>
      <c r="K22" s="147">
        <v>5</v>
      </c>
      <c r="L22" s="150">
        <f t="shared" si="2"/>
        <v>0.8571428571428571</v>
      </c>
    </row>
    <row r="23" spans="1:12" x14ac:dyDescent="0.2">
      <c r="A23" s="145">
        <v>45108</v>
      </c>
      <c r="B23" s="147" t="s">
        <v>210</v>
      </c>
      <c r="C23" s="147" t="s">
        <v>31</v>
      </c>
      <c r="D23" s="147" t="s">
        <v>29</v>
      </c>
      <c r="E23" s="147">
        <v>5</v>
      </c>
      <c r="F23" s="147">
        <v>4</v>
      </c>
      <c r="G23" s="147">
        <v>5</v>
      </c>
      <c r="H23" s="147">
        <v>5</v>
      </c>
      <c r="I23" s="147">
        <v>4</v>
      </c>
      <c r="J23" s="147">
        <v>4</v>
      </c>
      <c r="K23" s="147">
        <v>3</v>
      </c>
      <c r="L23" s="150">
        <f t="shared" si="2"/>
        <v>0.8571428571428571</v>
      </c>
    </row>
    <row r="24" spans="1:12" x14ac:dyDescent="0.2">
      <c r="A24" s="145">
        <v>45108</v>
      </c>
      <c r="B24" s="147" t="s">
        <v>214</v>
      </c>
      <c r="C24" s="147" t="s">
        <v>36</v>
      </c>
      <c r="D24" s="147" t="s">
        <v>29</v>
      </c>
      <c r="E24" s="147">
        <v>4</v>
      </c>
      <c r="F24" s="147">
        <v>4</v>
      </c>
      <c r="G24" s="147">
        <v>4</v>
      </c>
      <c r="H24" s="147">
        <v>4</v>
      </c>
      <c r="I24" s="147">
        <v>4</v>
      </c>
      <c r="J24" s="147">
        <v>4</v>
      </c>
      <c r="K24" s="147">
        <v>4</v>
      </c>
      <c r="L24" s="150">
        <f t="shared" si="2"/>
        <v>0.8</v>
      </c>
    </row>
    <row r="25" spans="1:12" x14ac:dyDescent="0.2">
      <c r="A25" s="145">
        <v>45108</v>
      </c>
      <c r="B25" s="147" t="s">
        <v>215</v>
      </c>
      <c r="C25" s="147" t="s">
        <v>31</v>
      </c>
      <c r="D25" s="147" t="s">
        <v>29</v>
      </c>
      <c r="E25" s="147">
        <v>3</v>
      </c>
      <c r="F25" s="147">
        <v>2</v>
      </c>
      <c r="G25" s="147">
        <v>1</v>
      </c>
      <c r="H25" s="147">
        <v>5</v>
      </c>
      <c r="I25" s="147">
        <v>2</v>
      </c>
      <c r="J25" s="147">
        <v>3</v>
      </c>
      <c r="K25" s="147">
        <v>4</v>
      </c>
      <c r="L25" s="150">
        <f t="shared" si="2"/>
        <v>0.5714285714285714</v>
      </c>
    </row>
    <row r="26" spans="1:12" ht="28.5" x14ac:dyDescent="0.2">
      <c r="D26" s="157" t="s">
        <v>41</v>
      </c>
      <c r="E26" s="150">
        <f>IFERROR(SUM(E14:E25)/(5*COUNTIF(E14:E25,"&gt;0")),"No record")</f>
        <v>0.85</v>
      </c>
      <c r="F26" s="150">
        <f t="shared" ref="F26:K26" si="3">IFERROR(SUM(F14:F25)/(5*COUNTIF(F14:F25,"&gt;0")),"No record")</f>
        <v>0.8833333333333333</v>
      </c>
      <c r="G26" s="150">
        <f t="shared" si="3"/>
        <v>0.85</v>
      </c>
      <c r="H26" s="150">
        <f t="shared" si="3"/>
        <v>0.8833333333333333</v>
      </c>
      <c r="I26" s="150">
        <f t="shared" si="3"/>
        <v>0.78333333333333333</v>
      </c>
      <c r="J26" s="150">
        <f t="shared" si="3"/>
        <v>0.85</v>
      </c>
      <c r="K26" s="150">
        <f t="shared" si="3"/>
        <v>0.8</v>
      </c>
      <c r="L26" s="150">
        <f>IFERROR(SUM(L14:L25)/COUNTIF(L14:L25,"&gt;0"),0)</f>
        <v>0.84285714285714286</v>
      </c>
    </row>
    <row r="27" spans="1:12" x14ac:dyDescent="0.2">
      <c r="D27" s="149"/>
    </row>
    <row r="29" spans="1:12" x14ac:dyDescent="0.2">
      <c r="A29" s="145">
        <v>45139</v>
      </c>
    </row>
    <row r="30" spans="1:12" ht="42.75" x14ac:dyDescent="0.2">
      <c r="A30" s="147" t="s">
        <v>15</v>
      </c>
      <c r="B30" s="148" t="s">
        <v>16</v>
      </c>
      <c r="C30" s="147" t="s">
        <v>17</v>
      </c>
      <c r="D30" s="148" t="s">
        <v>18</v>
      </c>
      <c r="E30" s="148" t="s">
        <v>19</v>
      </c>
      <c r="F30" s="148" t="s">
        <v>20</v>
      </c>
      <c r="G30" s="148" t="s">
        <v>21</v>
      </c>
      <c r="H30" s="148" t="s">
        <v>22</v>
      </c>
      <c r="I30" s="148" t="s">
        <v>23</v>
      </c>
      <c r="J30" s="148" t="s">
        <v>24</v>
      </c>
      <c r="K30" s="148" t="s">
        <v>25</v>
      </c>
      <c r="L30" s="148" t="s">
        <v>26</v>
      </c>
    </row>
    <row r="31" spans="1:12" ht="28.5" x14ac:dyDescent="0.2">
      <c r="A31" s="155">
        <v>45141</v>
      </c>
      <c r="B31" s="148" t="s">
        <v>306</v>
      </c>
      <c r="C31" s="147" t="s">
        <v>234</v>
      </c>
      <c r="D31" s="147" t="s">
        <v>29</v>
      </c>
      <c r="E31" s="147">
        <v>5</v>
      </c>
      <c r="F31" s="147">
        <v>4</v>
      </c>
      <c r="G31" s="147">
        <v>4</v>
      </c>
      <c r="H31" s="147">
        <v>4</v>
      </c>
      <c r="I31" s="147">
        <v>3</v>
      </c>
      <c r="J31" s="147">
        <v>5</v>
      </c>
      <c r="K31" s="147">
        <v>4</v>
      </c>
      <c r="L31" s="150">
        <f>SUM(E31:K31)/35</f>
        <v>0.82857142857142863</v>
      </c>
    </row>
    <row r="32" spans="1:12" x14ac:dyDescent="0.2">
      <c r="A32" s="155">
        <v>45145</v>
      </c>
      <c r="B32" s="147" t="s">
        <v>307</v>
      </c>
      <c r="C32" s="147" t="s">
        <v>234</v>
      </c>
      <c r="D32" s="147" t="s">
        <v>29</v>
      </c>
      <c r="E32" s="147">
        <v>5</v>
      </c>
      <c r="F32" s="147">
        <v>5</v>
      </c>
      <c r="G32" s="147">
        <v>5</v>
      </c>
      <c r="H32" s="147">
        <v>4</v>
      </c>
      <c r="I32" s="147">
        <v>5</v>
      </c>
      <c r="J32" s="147">
        <v>5</v>
      </c>
      <c r="K32" s="147">
        <v>4</v>
      </c>
      <c r="L32" s="150">
        <f t="shared" ref="L32:L47" si="4">SUM(E32:K32)/35</f>
        <v>0.94285714285714284</v>
      </c>
    </row>
    <row r="33" spans="1:12" x14ac:dyDescent="0.2">
      <c r="A33" s="155">
        <v>45145</v>
      </c>
      <c r="B33" s="147" t="s">
        <v>307</v>
      </c>
      <c r="C33" s="147" t="s">
        <v>234</v>
      </c>
      <c r="D33" s="147" t="s">
        <v>29</v>
      </c>
      <c r="E33" s="147">
        <v>4</v>
      </c>
      <c r="F33" s="147">
        <v>4</v>
      </c>
      <c r="G33" s="147">
        <v>4</v>
      </c>
      <c r="H33" s="147">
        <v>4</v>
      </c>
      <c r="I33" s="147">
        <v>3</v>
      </c>
      <c r="J33" s="147">
        <v>4</v>
      </c>
      <c r="K33" s="147">
        <v>4</v>
      </c>
      <c r="L33" s="150">
        <f t="shared" si="4"/>
        <v>0.77142857142857146</v>
      </c>
    </row>
    <row r="34" spans="1:12" x14ac:dyDescent="0.2">
      <c r="A34" s="155">
        <v>45146</v>
      </c>
      <c r="B34" s="147" t="s">
        <v>307</v>
      </c>
      <c r="C34" s="147" t="s">
        <v>234</v>
      </c>
      <c r="D34" s="147" t="s">
        <v>29</v>
      </c>
      <c r="E34" s="147">
        <v>5</v>
      </c>
      <c r="F34" s="147">
        <v>5</v>
      </c>
      <c r="G34" s="147">
        <v>5</v>
      </c>
      <c r="H34" s="147">
        <v>5</v>
      </c>
      <c r="I34" s="147">
        <v>4</v>
      </c>
      <c r="J34" s="147">
        <v>4</v>
      </c>
      <c r="K34" s="147">
        <v>5</v>
      </c>
      <c r="L34" s="150">
        <f t="shared" si="4"/>
        <v>0.94285714285714284</v>
      </c>
    </row>
    <row r="35" spans="1:12" x14ac:dyDescent="0.2">
      <c r="A35" s="155">
        <v>45146</v>
      </c>
      <c r="B35" s="147" t="s">
        <v>307</v>
      </c>
      <c r="C35" s="147" t="s">
        <v>234</v>
      </c>
      <c r="D35" s="147" t="s">
        <v>29</v>
      </c>
      <c r="E35" s="147">
        <v>4</v>
      </c>
      <c r="F35" s="147">
        <v>3</v>
      </c>
      <c r="G35" s="147">
        <v>4</v>
      </c>
      <c r="H35" s="147">
        <v>4</v>
      </c>
      <c r="I35" s="147">
        <v>2</v>
      </c>
      <c r="J35" s="147">
        <v>4</v>
      </c>
      <c r="K35" s="147">
        <v>3</v>
      </c>
      <c r="L35" s="150">
        <f t="shared" si="4"/>
        <v>0.68571428571428572</v>
      </c>
    </row>
    <row r="36" spans="1:12" x14ac:dyDescent="0.2">
      <c r="A36" s="155">
        <v>45147</v>
      </c>
      <c r="B36" s="147" t="s">
        <v>308</v>
      </c>
      <c r="C36" s="147" t="s">
        <v>309</v>
      </c>
      <c r="D36" s="147" t="s">
        <v>29</v>
      </c>
      <c r="E36" s="147">
        <v>4</v>
      </c>
      <c r="F36" s="147">
        <v>3</v>
      </c>
      <c r="G36" s="147">
        <v>4</v>
      </c>
      <c r="H36" s="147">
        <v>4</v>
      </c>
      <c r="I36" s="147">
        <v>2</v>
      </c>
      <c r="J36" s="147">
        <v>4</v>
      </c>
      <c r="K36" s="147">
        <v>3</v>
      </c>
      <c r="L36" s="150">
        <f t="shared" si="4"/>
        <v>0.68571428571428572</v>
      </c>
    </row>
    <row r="37" spans="1:12" x14ac:dyDescent="0.2">
      <c r="A37" s="155">
        <v>45155</v>
      </c>
      <c r="B37" s="147">
        <v>9087198609</v>
      </c>
      <c r="C37" s="147" t="s">
        <v>31</v>
      </c>
      <c r="D37" s="147" t="s">
        <v>29</v>
      </c>
      <c r="E37" s="147">
        <v>5</v>
      </c>
      <c r="F37" s="147">
        <v>5</v>
      </c>
      <c r="G37" s="147">
        <v>5</v>
      </c>
      <c r="H37" s="147">
        <v>3</v>
      </c>
      <c r="I37" s="147">
        <v>4</v>
      </c>
      <c r="J37" s="147">
        <v>5</v>
      </c>
      <c r="K37" s="147">
        <v>5</v>
      </c>
      <c r="L37" s="150">
        <f t="shared" si="4"/>
        <v>0.91428571428571426</v>
      </c>
    </row>
    <row r="38" spans="1:12" x14ac:dyDescent="0.2">
      <c r="A38" s="155">
        <v>45155</v>
      </c>
      <c r="B38" s="147" t="s">
        <v>310</v>
      </c>
      <c r="C38" s="147" t="s">
        <v>234</v>
      </c>
      <c r="D38" s="147" t="s">
        <v>29</v>
      </c>
      <c r="E38" s="147">
        <v>5</v>
      </c>
      <c r="F38" s="147">
        <v>4</v>
      </c>
      <c r="G38" s="147">
        <v>5</v>
      </c>
      <c r="H38" s="147">
        <v>3</v>
      </c>
      <c r="I38" s="147">
        <v>4</v>
      </c>
      <c r="J38" s="147">
        <v>5</v>
      </c>
      <c r="K38" s="147">
        <v>5</v>
      </c>
      <c r="L38" s="150">
        <f t="shared" si="4"/>
        <v>0.88571428571428568</v>
      </c>
    </row>
    <row r="39" spans="1:12" x14ac:dyDescent="0.2">
      <c r="A39" s="155">
        <v>45156</v>
      </c>
      <c r="B39" s="147" t="s">
        <v>311</v>
      </c>
      <c r="C39" s="147" t="s">
        <v>234</v>
      </c>
      <c r="D39" s="147" t="s">
        <v>29</v>
      </c>
      <c r="E39" s="147">
        <v>5</v>
      </c>
      <c r="F39" s="147">
        <v>5</v>
      </c>
      <c r="G39" s="147">
        <v>5</v>
      </c>
      <c r="H39" s="147">
        <v>5</v>
      </c>
      <c r="I39" s="147">
        <v>5</v>
      </c>
      <c r="J39" s="147">
        <v>5</v>
      </c>
      <c r="K39" s="147">
        <v>4</v>
      </c>
      <c r="L39" s="150">
        <f t="shared" si="4"/>
        <v>0.97142857142857142</v>
      </c>
    </row>
    <row r="40" spans="1:12" x14ac:dyDescent="0.2">
      <c r="A40" s="155">
        <v>45159.617777777799</v>
      </c>
      <c r="B40" s="147" t="s">
        <v>312</v>
      </c>
      <c r="C40" s="147" t="s">
        <v>31</v>
      </c>
      <c r="D40" s="147" t="s">
        <v>29</v>
      </c>
      <c r="E40" s="147">
        <v>4</v>
      </c>
      <c r="F40" s="147">
        <v>5</v>
      </c>
      <c r="G40" s="147">
        <v>5</v>
      </c>
      <c r="H40" s="147">
        <v>5</v>
      </c>
      <c r="I40" s="147">
        <v>5</v>
      </c>
      <c r="J40" s="147">
        <v>5</v>
      </c>
      <c r="K40" s="147">
        <v>4</v>
      </c>
      <c r="L40" s="150">
        <f t="shared" si="4"/>
        <v>0.94285714285714284</v>
      </c>
    </row>
    <row r="41" spans="1:12" x14ac:dyDescent="0.2">
      <c r="A41" s="155">
        <v>45160.362048611103</v>
      </c>
      <c r="B41" s="147" t="s">
        <v>313</v>
      </c>
      <c r="C41" s="147" t="s">
        <v>28</v>
      </c>
      <c r="D41" s="147" t="s">
        <v>29</v>
      </c>
      <c r="E41" s="147">
        <v>5</v>
      </c>
      <c r="F41" s="147">
        <v>5</v>
      </c>
      <c r="G41" s="147">
        <v>5</v>
      </c>
      <c r="H41" s="147">
        <v>5</v>
      </c>
      <c r="I41" s="147">
        <v>5</v>
      </c>
      <c r="J41" s="147">
        <v>5</v>
      </c>
      <c r="K41" s="147">
        <v>5</v>
      </c>
      <c r="L41" s="150">
        <f t="shared" si="4"/>
        <v>1</v>
      </c>
    </row>
    <row r="42" spans="1:12" x14ac:dyDescent="0.2">
      <c r="A42" s="155">
        <v>45160.393460648098</v>
      </c>
      <c r="B42" s="147" t="s">
        <v>314</v>
      </c>
      <c r="C42" s="147" t="s">
        <v>31</v>
      </c>
      <c r="D42" s="147" t="s">
        <v>29</v>
      </c>
      <c r="E42" s="147">
        <v>5</v>
      </c>
      <c r="F42" s="147">
        <v>5</v>
      </c>
      <c r="G42" s="147">
        <v>5</v>
      </c>
      <c r="H42" s="147">
        <v>5</v>
      </c>
      <c r="I42" s="147">
        <v>5</v>
      </c>
      <c r="J42" s="147">
        <v>5</v>
      </c>
      <c r="K42" s="147">
        <v>5</v>
      </c>
      <c r="L42" s="150">
        <f t="shared" si="4"/>
        <v>1</v>
      </c>
    </row>
    <row r="43" spans="1:12" x14ac:dyDescent="0.2">
      <c r="A43" s="155">
        <v>45160.442442129599</v>
      </c>
      <c r="B43" s="147" t="s">
        <v>315</v>
      </c>
      <c r="C43" s="147" t="s">
        <v>316</v>
      </c>
      <c r="D43" s="147" t="s">
        <v>317</v>
      </c>
      <c r="E43" s="147">
        <v>5</v>
      </c>
      <c r="F43" s="147">
        <v>4</v>
      </c>
      <c r="G43" s="147">
        <v>4</v>
      </c>
      <c r="H43" s="147">
        <v>5</v>
      </c>
      <c r="I43" s="147">
        <v>3</v>
      </c>
      <c r="J43" s="147">
        <v>4</v>
      </c>
      <c r="K43" s="147">
        <v>4</v>
      </c>
      <c r="L43" s="150">
        <f t="shared" si="4"/>
        <v>0.82857142857142863</v>
      </c>
    </row>
    <row r="44" spans="1:12" x14ac:dyDescent="0.2">
      <c r="A44" s="155">
        <v>45160.445914351803</v>
      </c>
      <c r="B44" s="147" t="s">
        <v>318</v>
      </c>
      <c r="C44" s="147" t="s">
        <v>28</v>
      </c>
      <c r="D44" s="147" t="s">
        <v>29</v>
      </c>
      <c r="E44" s="147">
        <v>4</v>
      </c>
      <c r="F44" s="147">
        <v>4</v>
      </c>
      <c r="G44" s="147">
        <v>5</v>
      </c>
      <c r="H44" s="147">
        <v>4</v>
      </c>
      <c r="I44" s="147">
        <v>3</v>
      </c>
      <c r="J44" s="147">
        <v>5</v>
      </c>
      <c r="K44" s="147">
        <v>5</v>
      </c>
      <c r="L44" s="150">
        <f t="shared" si="4"/>
        <v>0.8571428571428571</v>
      </c>
    </row>
    <row r="45" spans="1:12" x14ac:dyDescent="0.2">
      <c r="A45" s="155">
        <v>45160.460231481498</v>
      </c>
      <c r="B45" s="147" t="s">
        <v>319</v>
      </c>
      <c r="C45" s="147" t="s">
        <v>31</v>
      </c>
      <c r="D45" s="147" t="s">
        <v>29</v>
      </c>
      <c r="E45" s="147">
        <v>3</v>
      </c>
      <c r="F45" s="147">
        <v>3</v>
      </c>
      <c r="G45" s="147">
        <v>3</v>
      </c>
      <c r="H45" s="147">
        <v>1</v>
      </c>
      <c r="I45" s="147">
        <v>3</v>
      </c>
      <c r="J45" s="147">
        <v>1</v>
      </c>
      <c r="K45" s="147">
        <v>1</v>
      </c>
      <c r="L45" s="150">
        <f t="shared" si="4"/>
        <v>0.42857142857142855</v>
      </c>
    </row>
    <row r="46" spans="1:12" x14ac:dyDescent="0.2">
      <c r="A46" s="155">
        <v>45160.487662036998</v>
      </c>
      <c r="B46" s="147" t="s">
        <v>320</v>
      </c>
      <c r="C46" s="147" t="s">
        <v>31</v>
      </c>
      <c r="D46" s="147" t="s">
        <v>321</v>
      </c>
      <c r="E46" s="147">
        <v>4</v>
      </c>
      <c r="F46" s="147">
        <v>4</v>
      </c>
      <c r="G46" s="147">
        <v>4</v>
      </c>
      <c r="H46" s="147">
        <v>3</v>
      </c>
      <c r="I46" s="147">
        <v>5</v>
      </c>
      <c r="J46" s="147">
        <v>4</v>
      </c>
      <c r="K46" s="147">
        <v>4</v>
      </c>
      <c r="L46" s="150">
        <f t="shared" si="4"/>
        <v>0.8</v>
      </c>
    </row>
    <row r="47" spans="1:12" x14ac:dyDescent="0.2">
      <c r="A47" s="155">
        <v>45166</v>
      </c>
      <c r="B47" s="147" t="s">
        <v>322</v>
      </c>
      <c r="C47" s="147" t="s">
        <v>31</v>
      </c>
      <c r="D47" s="147" t="s">
        <v>29</v>
      </c>
      <c r="E47" s="147">
        <v>5</v>
      </c>
      <c r="F47" s="147">
        <v>5</v>
      </c>
      <c r="G47" s="147">
        <v>5</v>
      </c>
      <c r="H47" s="147">
        <v>4</v>
      </c>
      <c r="I47" s="147">
        <v>5</v>
      </c>
      <c r="J47" s="147">
        <v>4</v>
      </c>
      <c r="K47" s="147">
        <v>4</v>
      </c>
      <c r="L47" s="150">
        <f t="shared" si="4"/>
        <v>0.91428571428571426</v>
      </c>
    </row>
    <row r="48" spans="1:12" ht="28.5" x14ac:dyDescent="0.2">
      <c r="D48" s="157" t="s">
        <v>41</v>
      </c>
      <c r="E48" s="150">
        <f>IFERROR(SUM(E31:E47)/(5*COUNTIF(E31:E47,"&gt;0")),"No record")</f>
        <v>0.90588235294117647</v>
      </c>
      <c r="F48" s="150">
        <f t="shared" ref="F48:K48" si="5">IFERROR(SUM(F31:F47)/(5*COUNTIF(F31:F47,"&gt;0")),"No record")</f>
        <v>0.85882352941176465</v>
      </c>
      <c r="G48" s="150">
        <f t="shared" si="5"/>
        <v>0.90588235294117647</v>
      </c>
      <c r="H48" s="150">
        <f t="shared" si="5"/>
        <v>0.8</v>
      </c>
      <c r="I48" s="150">
        <f t="shared" si="5"/>
        <v>0.77647058823529413</v>
      </c>
      <c r="J48" s="150">
        <f t="shared" si="5"/>
        <v>0.87058823529411766</v>
      </c>
      <c r="K48" s="150">
        <f t="shared" si="5"/>
        <v>0.81176470588235294</v>
      </c>
      <c r="L48" s="150">
        <f>IFERROR(SUM(L31:L47)/COUNTIF(L31:L47,"&gt;0"),0)</f>
        <v>0.84705882352941197</v>
      </c>
    </row>
    <row r="49" spans="1:12" x14ac:dyDescent="0.2">
      <c r="D49" s="149"/>
    </row>
    <row r="51" spans="1:12" x14ac:dyDescent="0.2">
      <c r="A51" s="145">
        <v>45170</v>
      </c>
    </row>
    <row r="52" spans="1:12" ht="42.75" x14ac:dyDescent="0.2">
      <c r="A52" s="147" t="s">
        <v>15</v>
      </c>
      <c r="B52" s="148" t="s">
        <v>16</v>
      </c>
      <c r="C52" s="147" t="s">
        <v>17</v>
      </c>
      <c r="D52" s="148" t="s">
        <v>18</v>
      </c>
      <c r="E52" s="148" t="s">
        <v>19</v>
      </c>
      <c r="F52" s="148" t="s">
        <v>20</v>
      </c>
      <c r="G52" s="148" t="s">
        <v>21</v>
      </c>
      <c r="H52" s="148" t="s">
        <v>22</v>
      </c>
      <c r="I52" s="148" t="s">
        <v>23</v>
      </c>
      <c r="J52" s="148" t="s">
        <v>24</v>
      </c>
      <c r="K52" s="148" t="s">
        <v>25</v>
      </c>
      <c r="L52" s="148" t="s">
        <v>26</v>
      </c>
    </row>
    <row r="53" spans="1:12" x14ac:dyDescent="0.2">
      <c r="A53" s="147"/>
      <c r="B53" s="147"/>
      <c r="C53" s="147"/>
      <c r="D53" s="147"/>
      <c r="E53" s="147"/>
      <c r="F53" s="147"/>
      <c r="G53" s="147"/>
      <c r="H53" s="147"/>
      <c r="I53" s="147"/>
      <c r="J53" s="147"/>
      <c r="K53" s="147"/>
      <c r="L53" s="150">
        <f t="shared" ref="L53:L60" si="6">SUM(E53:K53)/35</f>
        <v>0</v>
      </c>
    </row>
    <row r="54" spans="1:12" x14ac:dyDescent="0.2">
      <c r="A54" s="147"/>
      <c r="B54" s="147"/>
      <c r="C54" s="147"/>
      <c r="D54" s="147"/>
      <c r="E54" s="147"/>
      <c r="F54" s="147"/>
      <c r="G54" s="147"/>
      <c r="H54" s="147"/>
      <c r="I54" s="147"/>
      <c r="J54" s="147"/>
      <c r="K54" s="147"/>
      <c r="L54" s="150">
        <f t="shared" si="6"/>
        <v>0</v>
      </c>
    </row>
    <row r="55" spans="1:12" x14ac:dyDescent="0.2">
      <c r="A55" s="147"/>
      <c r="B55" s="147"/>
      <c r="C55" s="147"/>
      <c r="D55" s="147"/>
      <c r="E55" s="147"/>
      <c r="F55" s="147"/>
      <c r="G55" s="147"/>
      <c r="H55" s="147"/>
      <c r="I55" s="147"/>
      <c r="J55" s="147"/>
      <c r="K55" s="147"/>
      <c r="L55" s="150">
        <f t="shared" si="6"/>
        <v>0</v>
      </c>
    </row>
    <row r="56" spans="1:12" x14ac:dyDescent="0.2">
      <c r="A56" s="147"/>
      <c r="B56" s="147"/>
      <c r="C56" s="147"/>
      <c r="D56" s="147"/>
      <c r="E56" s="147"/>
      <c r="F56" s="147"/>
      <c r="G56" s="147"/>
      <c r="H56" s="147"/>
      <c r="I56" s="147"/>
      <c r="J56" s="147"/>
      <c r="K56" s="147"/>
      <c r="L56" s="150">
        <f t="shared" si="6"/>
        <v>0</v>
      </c>
    </row>
    <row r="57" spans="1:12" x14ac:dyDescent="0.2">
      <c r="A57" s="147"/>
      <c r="B57" s="147"/>
      <c r="C57" s="147"/>
      <c r="D57" s="147"/>
      <c r="E57" s="147"/>
      <c r="F57" s="147"/>
      <c r="G57" s="147"/>
      <c r="H57" s="147"/>
      <c r="I57" s="147"/>
      <c r="J57" s="147"/>
      <c r="K57" s="147"/>
      <c r="L57" s="150">
        <f t="shared" si="6"/>
        <v>0</v>
      </c>
    </row>
    <row r="58" spans="1:12" x14ac:dyDescent="0.2">
      <c r="A58" s="147"/>
      <c r="B58" s="147"/>
      <c r="C58" s="147"/>
      <c r="D58" s="147"/>
      <c r="E58" s="147"/>
      <c r="F58" s="147"/>
      <c r="G58" s="147"/>
      <c r="H58" s="147"/>
      <c r="I58" s="147"/>
      <c r="J58" s="147"/>
      <c r="K58" s="147"/>
      <c r="L58" s="150">
        <f t="shared" si="6"/>
        <v>0</v>
      </c>
    </row>
    <row r="59" spans="1:12" x14ac:dyDescent="0.2">
      <c r="A59" s="147"/>
      <c r="B59" s="147"/>
      <c r="C59" s="147"/>
      <c r="D59" s="147"/>
      <c r="E59" s="147"/>
      <c r="F59" s="147"/>
      <c r="G59" s="147"/>
      <c r="H59" s="147"/>
      <c r="I59" s="147"/>
      <c r="J59" s="147"/>
      <c r="K59" s="147"/>
      <c r="L59" s="150">
        <f t="shared" si="6"/>
        <v>0</v>
      </c>
    </row>
    <row r="60" spans="1:12" x14ac:dyDescent="0.2">
      <c r="A60" s="147"/>
      <c r="B60" s="147"/>
      <c r="C60" s="147"/>
      <c r="D60" s="147"/>
      <c r="E60" s="147"/>
      <c r="F60" s="147"/>
      <c r="G60" s="147"/>
      <c r="H60" s="147"/>
      <c r="I60" s="147"/>
      <c r="J60" s="147"/>
      <c r="K60" s="147"/>
      <c r="L60" s="150">
        <f t="shared" si="6"/>
        <v>0</v>
      </c>
    </row>
    <row r="61" spans="1:12" x14ac:dyDescent="0.2">
      <c r="A61" s="147"/>
      <c r="B61" s="147"/>
      <c r="C61" s="147"/>
      <c r="D61" s="147"/>
      <c r="E61" s="147"/>
      <c r="F61" s="147"/>
      <c r="G61" s="147"/>
      <c r="H61" s="147"/>
      <c r="I61" s="147"/>
      <c r="J61" s="147"/>
      <c r="K61" s="147"/>
      <c r="L61" s="150">
        <f>SUM(E61:K61)/35</f>
        <v>0</v>
      </c>
    </row>
    <row r="62" spans="1:12" ht="28.5" x14ac:dyDescent="0.2">
      <c r="D62" s="157" t="s">
        <v>41</v>
      </c>
      <c r="E62" s="150" t="str">
        <f>IFERROR(SUM(E53:E61)/(5*COUNTIF(E53:E61,"&gt;0")),"No record")</f>
        <v>No record</v>
      </c>
      <c r="F62" s="150" t="str">
        <f t="shared" ref="F62:K62" si="7">IFERROR(SUM(F53:F61)/(5*COUNTIF(F53:F61,"&gt;0")),"No record")</f>
        <v>No record</v>
      </c>
      <c r="G62" s="150" t="str">
        <f t="shared" si="7"/>
        <v>No record</v>
      </c>
      <c r="H62" s="150" t="str">
        <f t="shared" si="7"/>
        <v>No record</v>
      </c>
      <c r="I62" s="150" t="str">
        <f t="shared" si="7"/>
        <v>No record</v>
      </c>
      <c r="J62" s="150" t="str">
        <f t="shared" si="7"/>
        <v>No record</v>
      </c>
      <c r="K62" s="150" t="str">
        <f t="shared" si="7"/>
        <v>No record</v>
      </c>
      <c r="L62" s="150">
        <f>IFERROR(SUM(L53:L61)/COUNTIF(L53:L61,"&gt;0"),0)</f>
        <v>0</v>
      </c>
    </row>
    <row r="63" spans="1:12" x14ac:dyDescent="0.2">
      <c r="D63" s="149"/>
    </row>
    <row r="65" spans="1:12" x14ac:dyDescent="0.2">
      <c r="A65" s="145">
        <v>45200</v>
      </c>
    </row>
    <row r="66" spans="1:12" ht="42.75" x14ac:dyDescent="0.2">
      <c r="A66" s="147" t="s">
        <v>15</v>
      </c>
      <c r="B66" s="148" t="s">
        <v>16</v>
      </c>
      <c r="C66" s="147" t="s">
        <v>17</v>
      </c>
      <c r="D66" s="148" t="s">
        <v>18</v>
      </c>
      <c r="E66" s="148" t="s">
        <v>19</v>
      </c>
      <c r="F66" s="148" t="s">
        <v>20</v>
      </c>
      <c r="G66" s="148" t="s">
        <v>21</v>
      </c>
      <c r="H66" s="148" t="s">
        <v>22</v>
      </c>
      <c r="I66" s="148" t="s">
        <v>23</v>
      </c>
      <c r="J66" s="148" t="s">
        <v>24</v>
      </c>
      <c r="K66" s="148" t="s">
        <v>25</v>
      </c>
      <c r="L66" s="148" t="s">
        <v>26</v>
      </c>
    </row>
    <row r="67" spans="1:12" x14ac:dyDescent="0.2">
      <c r="A67" s="147"/>
      <c r="B67" s="147"/>
      <c r="C67" s="147"/>
      <c r="D67" s="147"/>
      <c r="E67" s="147"/>
      <c r="F67" s="147"/>
      <c r="G67" s="147"/>
      <c r="H67" s="147"/>
      <c r="I67" s="147"/>
      <c r="J67" s="147"/>
      <c r="K67" s="147"/>
      <c r="L67" s="150">
        <f>SUM(E67:K67)/35</f>
        <v>0</v>
      </c>
    </row>
    <row r="68" spans="1:12" x14ac:dyDescent="0.2">
      <c r="A68" s="147"/>
      <c r="B68" s="147"/>
      <c r="C68" s="147"/>
      <c r="D68" s="147"/>
      <c r="E68" s="147"/>
      <c r="F68" s="147"/>
      <c r="G68" s="147"/>
      <c r="H68" s="147"/>
      <c r="I68" s="147"/>
      <c r="J68" s="147"/>
      <c r="K68" s="147"/>
      <c r="L68" s="150">
        <f t="shared" ref="L68:L76" si="8">SUM(E68:K68)/35</f>
        <v>0</v>
      </c>
    </row>
    <row r="69" spans="1:12" x14ac:dyDescent="0.2">
      <c r="A69" s="147"/>
      <c r="B69" s="147"/>
      <c r="C69" s="147"/>
      <c r="D69" s="147"/>
      <c r="E69" s="147"/>
      <c r="F69" s="147"/>
      <c r="G69" s="147"/>
      <c r="H69" s="147"/>
      <c r="I69" s="147"/>
      <c r="J69" s="147"/>
      <c r="K69" s="147"/>
      <c r="L69" s="150">
        <f t="shared" si="8"/>
        <v>0</v>
      </c>
    </row>
    <row r="70" spans="1:12" x14ac:dyDescent="0.2">
      <c r="A70" s="147"/>
      <c r="B70" s="147"/>
      <c r="C70" s="147"/>
      <c r="D70" s="147"/>
      <c r="E70" s="147"/>
      <c r="F70" s="147"/>
      <c r="G70" s="147"/>
      <c r="H70" s="147"/>
      <c r="I70" s="147"/>
      <c r="J70" s="147"/>
      <c r="K70" s="147"/>
      <c r="L70" s="150">
        <f t="shared" si="8"/>
        <v>0</v>
      </c>
    </row>
    <row r="71" spans="1:12" x14ac:dyDescent="0.2">
      <c r="A71" s="147"/>
      <c r="B71" s="147"/>
      <c r="C71" s="147"/>
      <c r="D71" s="147"/>
      <c r="E71" s="147"/>
      <c r="F71" s="147"/>
      <c r="G71" s="147"/>
      <c r="H71" s="147"/>
      <c r="I71" s="147"/>
      <c r="J71" s="147"/>
      <c r="K71" s="147"/>
      <c r="L71" s="150">
        <f t="shared" si="8"/>
        <v>0</v>
      </c>
    </row>
    <row r="72" spans="1:12" x14ac:dyDescent="0.2">
      <c r="A72" s="147"/>
      <c r="B72" s="147"/>
      <c r="C72" s="147"/>
      <c r="D72" s="147"/>
      <c r="E72" s="147"/>
      <c r="F72" s="147"/>
      <c r="G72" s="147"/>
      <c r="H72" s="147"/>
      <c r="I72" s="147"/>
      <c r="J72" s="147"/>
      <c r="K72" s="147"/>
      <c r="L72" s="150">
        <f t="shared" si="8"/>
        <v>0</v>
      </c>
    </row>
    <row r="73" spans="1:12" x14ac:dyDescent="0.2">
      <c r="A73" s="147"/>
      <c r="B73" s="147"/>
      <c r="C73" s="147"/>
      <c r="D73" s="147"/>
      <c r="E73" s="147"/>
      <c r="F73" s="147"/>
      <c r="G73" s="147"/>
      <c r="H73" s="147"/>
      <c r="I73" s="147"/>
      <c r="J73" s="147"/>
      <c r="K73" s="147"/>
      <c r="L73" s="150">
        <f t="shared" si="8"/>
        <v>0</v>
      </c>
    </row>
    <row r="74" spans="1:12" x14ac:dyDescent="0.2">
      <c r="A74" s="147"/>
      <c r="B74" s="147"/>
      <c r="C74" s="147"/>
      <c r="D74" s="147"/>
      <c r="E74" s="147"/>
      <c r="F74" s="147"/>
      <c r="G74" s="147"/>
      <c r="H74" s="147"/>
      <c r="I74" s="147"/>
      <c r="J74" s="147"/>
      <c r="K74" s="147"/>
      <c r="L74" s="150">
        <f t="shared" si="8"/>
        <v>0</v>
      </c>
    </row>
    <row r="75" spans="1:12" x14ac:dyDescent="0.2">
      <c r="A75" s="147"/>
      <c r="B75" s="147"/>
      <c r="C75" s="147"/>
      <c r="D75" s="147"/>
      <c r="E75" s="147"/>
      <c r="F75" s="147"/>
      <c r="G75" s="147"/>
      <c r="H75" s="147"/>
      <c r="I75" s="147"/>
      <c r="J75" s="147"/>
      <c r="K75" s="147"/>
      <c r="L75" s="150">
        <f t="shared" si="8"/>
        <v>0</v>
      </c>
    </row>
    <row r="76" spans="1:12" x14ac:dyDescent="0.2">
      <c r="A76" s="147"/>
      <c r="B76" s="147"/>
      <c r="C76" s="147"/>
      <c r="D76" s="147"/>
      <c r="E76" s="147"/>
      <c r="F76" s="147"/>
      <c r="G76" s="147"/>
      <c r="H76" s="147"/>
      <c r="I76" s="147"/>
      <c r="J76" s="147"/>
      <c r="K76" s="147"/>
      <c r="L76" s="150">
        <f t="shared" si="8"/>
        <v>0</v>
      </c>
    </row>
    <row r="77" spans="1:12" ht="28.5" x14ac:dyDescent="0.2">
      <c r="D77" s="157" t="s">
        <v>41</v>
      </c>
      <c r="E77" s="150" t="str">
        <f>IFERROR(SUM(E68:E76)/(5*COUNTIF(E68:E76,"&gt;0")),"No record")</f>
        <v>No record</v>
      </c>
      <c r="F77" s="150" t="str">
        <f t="shared" ref="F77:K77" si="9">IFERROR(SUM(F68:F76)/(5*COUNTIF(F68:F76,"&gt;0")),"No record")</f>
        <v>No record</v>
      </c>
      <c r="G77" s="150" t="str">
        <f t="shared" si="9"/>
        <v>No record</v>
      </c>
      <c r="H77" s="150" t="str">
        <f t="shared" si="9"/>
        <v>No record</v>
      </c>
      <c r="I77" s="150" t="str">
        <f t="shared" si="9"/>
        <v>No record</v>
      </c>
      <c r="J77" s="150" t="str">
        <f t="shared" si="9"/>
        <v>No record</v>
      </c>
      <c r="K77" s="150" t="str">
        <f t="shared" si="9"/>
        <v>No record</v>
      </c>
      <c r="L77" s="150">
        <f>IFERROR(SUM(L67:L76)/COUNTIF(L67:L76,"&gt;0"),0)</f>
        <v>0</v>
      </c>
    </row>
    <row r="78" spans="1:12" x14ac:dyDescent="0.2">
      <c r="D78" s="149"/>
    </row>
    <row r="79" spans="1:12" x14ac:dyDescent="0.2">
      <c r="D79" s="149"/>
    </row>
    <row r="80" spans="1:12" x14ac:dyDescent="0.2">
      <c r="A80" s="145">
        <v>45231</v>
      </c>
    </row>
    <row r="81" spans="1:12" ht="42.75" x14ac:dyDescent="0.2">
      <c r="A81" s="147" t="s">
        <v>15</v>
      </c>
      <c r="B81" s="148" t="s">
        <v>16</v>
      </c>
      <c r="C81" s="147" t="s">
        <v>17</v>
      </c>
      <c r="D81" s="148" t="s">
        <v>18</v>
      </c>
      <c r="E81" s="148" t="s">
        <v>19</v>
      </c>
      <c r="F81" s="148" t="s">
        <v>20</v>
      </c>
      <c r="G81" s="148" t="s">
        <v>21</v>
      </c>
      <c r="H81" s="148" t="s">
        <v>22</v>
      </c>
      <c r="I81" s="148" t="s">
        <v>23</v>
      </c>
      <c r="J81" s="148" t="s">
        <v>24</v>
      </c>
      <c r="K81" s="148" t="s">
        <v>25</v>
      </c>
      <c r="L81" s="148" t="s">
        <v>26</v>
      </c>
    </row>
    <row r="82" spans="1:12" x14ac:dyDescent="0.2">
      <c r="A82" s="147"/>
      <c r="B82" s="147"/>
      <c r="C82" s="147"/>
      <c r="D82" s="147"/>
      <c r="E82" s="147"/>
      <c r="F82" s="147"/>
      <c r="G82" s="147"/>
      <c r="H82" s="147"/>
      <c r="I82" s="147"/>
      <c r="J82" s="147"/>
      <c r="K82" s="147"/>
      <c r="L82" s="150">
        <f>SUM(E82:K82)/35</f>
        <v>0</v>
      </c>
    </row>
    <row r="83" spans="1:12" x14ac:dyDescent="0.2">
      <c r="A83" s="147"/>
      <c r="B83" s="147"/>
      <c r="C83" s="147"/>
      <c r="D83" s="147"/>
      <c r="E83" s="147"/>
      <c r="F83" s="147"/>
      <c r="G83" s="147"/>
      <c r="H83" s="147"/>
      <c r="I83" s="147"/>
      <c r="J83" s="147"/>
      <c r="K83" s="147"/>
      <c r="L83" s="150">
        <f t="shared" ref="L83:L90" si="10">SUM(E83:K83)/35</f>
        <v>0</v>
      </c>
    </row>
    <row r="84" spans="1:12" x14ac:dyDescent="0.2">
      <c r="A84" s="147"/>
      <c r="B84" s="147"/>
      <c r="C84" s="147"/>
      <c r="D84" s="147"/>
      <c r="E84" s="147"/>
      <c r="F84" s="147"/>
      <c r="G84" s="147"/>
      <c r="H84" s="147"/>
      <c r="I84" s="147"/>
      <c r="J84" s="147"/>
      <c r="K84" s="147"/>
      <c r="L84" s="150">
        <f t="shared" si="10"/>
        <v>0</v>
      </c>
    </row>
    <row r="85" spans="1:12" x14ac:dyDescent="0.2">
      <c r="A85" s="147"/>
      <c r="B85" s="147"/>
      <c r="C85" s="147"/>
      <c r="D85" s="147"/>
      <c r="E85" s="147"/>
      <c r="F85" s="147"/>
      <c r="G85" s="147"/>
      <c r="H85" s="147"/>
      <c r="I85" s="147"/>
      <c r="J85" s="147"/>
      <c r="K85" s="147"/>
      <c r="L85" s="150">
        <f t="shared" si="10"/>
        <v>0</v>
      </c>
    </row>
    <row r="86" spans="1:12" x14ac:dyDescent="0.2">
      <c r="A86" s="147"/>
      <c r="B86" s="147"/>
      <c r="C86" s="147"/>
      <c r="D86" s="147"/>
      <c r="E86" s="147"/>
      <c r="F86" s="147"/>
      <c r="G86" s="147"/>
      <c r="H86" s="147"/>
      <c r="I86" s="147"/>
      <c r="J86" s="147"/>
      <c r="K86" s="147"/>
      <c r="L86" s="150">
        <f t="shared" si="10"/>
        <v>0</v>
      </c>
    </row>
    <row r="87" spans="1:12" x14ac:dyDescent="0.2">
      <c r="A87" s="147"/>
      <c r="B87" s="147"/>
      <c r="C87" s="147"/>
      <c r="D87" s="147"/>
      <c r="E87" s="147"/>
      <c r="F87" s="147"/>
      <c r="G87" s="147"/>
      <c r="H87" s="147"/>
      <c r="I87" s="147"/>
      <c r="J87" s="147"/>
      <c r="K87" s="147"/>
      <c r="L87" s="150">
        <f t="shared" si="10"/>
        <v>0</v>
      </c>
    </row>
    <row r="88" spans="1:12" x14ac:dyDescent="0.2">
      <c r="A88" s="147"/>
      <c r="B88" s="147"/>
      <c r="C88" s="147"/>
      <c r="D88" s="147"/>
      <c r="E88" s="147"/>
      <c r="F88" s="147"/>
      <c r="G88" s="147"/>
      <c r="H88" s="147"/>
      <c r="I88" s="147"/>
      <c r="J88" s="147"/>
      <c r="K88" s="147"/>
      <c r="L88" s="150">
        <f t="shared" si="10"/>
        <v>0</v>
      </c>
    </row>
    <row r="89" spans="1:12" x14ac:dyDescent="0.2">
      <c r="A89" s="147"/>
      <c r="B89" s="147"/>
      <c r="C89" s="147"/>
      <c r="D89" s="147"/>
      <c r="E89" s="147"/>
      <c r="F89" s="147"/>
      <c r="G89" s="147"/>
      <c r="H89" s="147"/>
      <c r="I89" s="147"/>
      <c r="J89" s="147"/>
      <c r="K89" s="147"/>
      <c r="L89" s="150">
        <f t="shared" si="10"/>
        <v>0</v>
      </c>
    </row>
    <row r="90" spans="1:12" x14ac:dyDescent="0.2">
      <c r="A90" s="147"/>
      <c r="B90" s="147"/>
      <c r="C90" s="147"/>
      <c r="D90" s="147"/>
      <c r="E90" s="147"/>
      <c r="F90" s="147"/>
      <c r="G90" s="147"/>
      <c r="H90" s="147"/>
      <c r="I90" s="147"/>
      <c r="J90" s="147"/>
      <c r="K90" s="147"/>
      <c r="L90" s="150">
        <f t="shared" si="10"/>
        <v>0</v>
      </c>
    </row>
    <row r="91" spans="1:12" ht="28.5" x14ac:dyDescent="0.2">
      <c r="D91" s="157" t="s">
        <v>41</v>
      </c>
      <c r="E91" s="150" t="str">
        <f>IFERROR(SUM(E82:E90)/(5*COUNTIF(E82:E90,"&gt;0")),"No record")</f>
        <v>No record</v>
      </c>
      <c r="F91" s="150" t="str">
        <f t="shared" ref="F91:K91" si="11">IFERROR(SUM(F82:F90)/(5*COUNTIF(F82:F90,"&gt;0")),"No record")</f>
        <v>No record</v>
      </c>
      <c r="G91" s="150" t="str">
        <f t="shared" si="11"/>
        <v>No record</v>
      </c>
      <c r="H91" s="150" t="str">
        <f t="shared" si="11"/>
        <v>No record</v>
      </c>
      <c r="I91" s="150" t="str">
        <f t="shared" si="11"/>
        <v>No record</v>
      </c>
      <c r="J91" s="150" t="str">
        <f t="shared" si="11"/>
        <v>No record</v>
      </c>
      <c r="K91" s="150" t="str">
        <f t="shared" si="11"/>
        <v>No record</v>
      </c>
      <c r="L91" s="150">
        <f>IFERROR(SUM(L82:L90)/COUNTIF(L82:L90,"&gt;0"),0)</f>
        <v>0</v>
      </c>
    </row>
    <row r="92" spans="1:12" x14ac:dyDescent="0.2">
      <c r="D92" s="153"/>
      <c r="E92" s="151"/>
      <c r="F92" s="151"/>
      <c r="G92" s="151"/>
      <c r="H92" s="151"/>
      <c r="I92" s="151"/>
      <c r="J92" s="151"/>
      <c r="K92" s="151"/>
      <c r="L92" s="151"/>
    </row>
    <row r="94" spans="1:12" x14ac:dyDescent="0.2">
      <c r="A94" s="145">
        <v>45261</v>
      </c>
    </row>
    <row r="95" spans="1:12" ht="42.75" x14ac:dyDescent="0.2">
      <c r="A95" s="147" t="s">
        <v>15</v>
      </c>
      <c r="B95" s="148" t="s">
        <v>16</v>
      </c>
      <c r="C95" s="147" t="s">
        <v>17</v>
      </c>
      <c r="D95" s="148" t="s">
        <v>18</v>
      </c>
      <c r="E95" s="148" t="s">
        <v>19</v>
      </c>
      <c r="F95" s="148" t="s">
        <v>20</v>
      </c>
      <c r="G95" s="148" t="s">
        <v>21</v>
      </c>
      <c r="H95" s="148" t="s">
        <v>22</v>
      </c>
      <c r="I95" s="148" t="s">
        <v>23</v>
      </c>
      <c r="J95" s="148" t="s">
        <v>24</v>
      </c>
      <c r="K95" s="148" t="s">
        <v>25</v>
      </c>
      <c r="L95" s="148" t="s">
        <v>26</v>
      </c>
    </row>
    <row r="96" spans="1:12" x14ac:dyDescent="0.2">
      <c r="A96" s="147"/>
      <c r="B96" s="147"/>
      <c r="C96" s="147"/>
      <c r="D96" s="147"/>
      <c r="E96" s="147"/>
      <c r="F96" s="147"/>
      <c r="G96" s="147"/>
      <c r="H96" s="147"/>
      <c r="I96" s="147"/>
      <c r="J96" s="147"/>
      <c r="K96" s="147"/>
      <c r="L96" s="150">
        <f t="shared" ref="L96:L105" si="12">SUM(E96:K96)/35</f>
        <v>0</v>
      </c>
    </row>
    <row r="97" spans="1:12" x14ac:dyDescent="0.2">
      <c r="A97" s="147"/>
      <c r="B97" s="147"/>
      <c r="C97" s="147"/>
      <c r="D97" s="147"/>
      <c r="E97" s="147"/>
      <c r="F97" s="147"/>
      <c r="G97" s="147"/>
      <c r="H97" s="147"/>
      <c r="I97" s="147"/>
      <c r="J97" s="147"/>
      <c r="K97" s="147"/>
      <c r="L97" s="150">
        <f t="shared" si="12"/>
        <v>0</v>
      </c>
    </row>
    <row r="98" spans="1:12" x14ac:dyDescent="0.2">
      <c r="A98" s="147"/>
      <c r="B98" s="147"/>
      <c r="C98" s="147"/>
      <c r="D98" s="147"/>
      <c r="E98" s="147"/>
      <c r="F98" s="147"/>
      <c r="G98" s="147"/>
      <c r="H98" s="147"/>
      <c r="I98" s="147"/>
      <c r="J98" s="147"/>
      <c r="K98" s="147"/>
      <c r="L98" s="150">
        <f t="shared" si="12"/>
        <v>0</v>
      </c>
    </row>
    <row r="99" spans="1:12" x14ac:dyDescent="0.2">
      <c r="A99" s="147"/>
      <c r="B99" s="147"/>
      <c r="C99" s="147"/>
      <c r="D99" s="147"/>
      <c r="E99" s="147"/>
      <c r="F99" s="147"/>
      <c r="G99" s="147"/>
      <c r="H99" s="147"/>
      <c r="I99" s="147"/>
      <c r="J99" s="147"/>
      <c r="K99" s="147"/>
      <c r="L99" s="150">
        <f t="shared" si="12"/>
        <v>0</v>
      </c>
    </row>
    <row r="100" spans="1:12" x14ac:dyDescent="0.2">
      <c r="A100" s="147"/>
      <c r="B100" s="147"/>
      <c r="C100" s="147"/>
      <c r="D100" s="147"/>
      <c r="E100" s="147"/>
      <c r="F100" s="147"/>
      <c r="G100" s="147"/>
      <c r="H100" s="147"/>
      <c r="I100" s="147"/>
      <c r="J100" s="147"/>
      <c r="K100" s="147"/>
      <c r="L100" s="150">
        <f t="shared" si="12"/>
        <v>0</v>
      </c>
    </row>
    <row r="101" spans="1:12" x14ac:dyDescent="0.2">
      <c r="A101" s="147"/>
      <c r="B101" s="147"/>
      <c r="C101" s="147"/>
      <c r="D101" s="147"/>
      <c r="E101" s="147"/>
      <c r="F101" s="147"/>
      <c r="G101" s="147"/>
      <c r="H101" s="147"/>
      <c r="I101" s="147"/>
      <c r="J101" s="147"/>
      <c r="K101" s="147"/>
      <c r="L101" s="150">
        <f t="shared" si="12"/>
        <v>0</v>
      </c>
    </row>
    <row r="102" spans="1:12" x14ac:dyDescent="0.2">
      <c r="A102" s="147"/>
      <c r="B102" s="147"/>
      <c r="C102" s="147"/>
      <c r="D102" s="147"/>
      <c r="E102" s="147"/>
      <c r="F102" s="147"/>
      <c r="G102" s="147"/>
      <c r="H102" s="147"/>
      <c r="I102" s="147"/>
      <c r="J102" s="147"/>
      <c r="K102" s="147"/>
      <c r="L102" s="150">
        <f t="shared" si="12"/>
        <v>0</v>
      </c>
    </row>
    <row r="103" spans="1:12" x14ac:dyDescent="0.2">
      <c r="A103" s="147"/>
      <c r="B103" s="147"/>
      <c r="C103" s="147"/>
      <c r="D103" s="147"/>
      <c r="E103" s="147"/>
      <c r="F103" s="147"/>
      <c r="G103" s="147"/>
      <c r="H103" s="147"/>
      <c r="I103" s="147"/>
      <c r="J103" s="147"/>
      <c r="K103" s="147"/>
      <c r="L103" s="150">
        <f t="shared" si="12"/>
        <v>0</v>
      </c>
    </row>
    <row r="104" spans="1:12" x14ac:dyDescent="0.2">
      <c r="A104" s="147"/>
      <c r="B104" s="147"/>
      <c r="C104" s="147"/>
      <c r="D104" s="147"/>
      <c r="E104" s="147"/>
      <c r="F104" s="147"/>
      <c r="G104" s="147"/>
      <c r="H104" s="147"/>
      <c r="I104" s="147"/>
      <c r="J104" s="147"/>
      <c r="K104" s="147"/>
      <c r="L104" s="150">
        <f t="shared" si="12"/>
        <v>0</v>
      </c>
    </row>
    <row r="105" spans="1:12" x14ac:dyDescent="0.2">
      <c r="A105" s="147"/>
      <c r="B105" s="147"/>
      <c r="C105" s="147"/>
      <c r="D105" s="147"/>
      <c r="E105" s="147"/>
      <c r="F105" s="147"/>
      <c r="G105" s="147"/>
      <c r="H105" s="147"/>
      <c r="I105" s="147"/>
      <c r="J105" s="147"/>
      <c r="K105" s="147"/>
      <c r="L105" s="150">
        <f t="shared" si="12"/>
        <v>0</v>
      </c>
    </row>
    <row r="106" spans="1:12" ht="28.5" x14ac:dyDescent="0.2">
      <c r="D106" s="157" t="s">
        <v>41</v>
      </c>
      <c r="E106" s="150" t="str">
        <f>IFERROR(SUM(E96:E105)/(5*COUNTIF(E96:E105,"&gt;0")),"No record")</f>
        <v>No record</v>
      </c>
      <c r="F106" s="150" t="str">
        <f t="shared" ref="F106:K106" si="13">IFERROR(SUM(F96:F105)/(5*COUNTIF(F96:F105,"&gt;0")),"No record")</f>
        <v>No record</v>
      </c>
      <c r="G106" s="150" t="str">
        <f t="shared" si="13"/>
        <v>No record</v>
      </c>
      <c r="H106" s="150" t="str">
        <f t="shared" si="13"/>
        <v>No record</v>
      </c>
      <c r="I106" s="150" t="str">
        <f t="shared" si="13"/>
        <v>No record</v>
      </c>
      <c r="J106" s="150" t="str">
        <f t="shared" si="13"/>
        <v>No record</v>
      </c>
      <c r="K106" s="150" t="str">
        <f t="shared" si="13"/>
        <v>No record</v>
      </c>
      <c r="L106" s="150">
        <f>IFERROR(SUM(L96:L105)/COUNTIF(L96:L105,"&gt;0"),0)</f>
        <v>0</v>
      </c>
    </row>
    <row r="107" spans="1:12" x14ac:dyDescent="0.2">
      <c r="D107" s="149"/>
    </row>
    <row r="109" spans="1:12" x14ac:dyDescent="0.2">
      <c r="A109" s="145">
        <v>45292</v>
      </c>
    </row>
    <row r="110" spans="1:12" ht="42.75" x14ac:dyDescent="0.2">
      <c r="A110" s="147" t="s">
        <v>15</v>
      </c>
      <c r="B110" s="148" t="s">
        <v>16</v>
      </c>
      <c r="C110" s="147" t="s">
        <v>17</v>
      </c>
      <c r="D110" s="148" t="s">
        <v>18</v>
      </c>
      <c r="E110" s="148" t="s">
        <v>19</v>
      </c>
      <c r="F110" s="148" t="s">
        <v>20</v>
      </c>
      <c r="G110" s="148" t="s">
        <v>21</v>
      </c>
      <c r="H110" s="148" t="s">
        <v>22</v>
      </c>
      <c r="I110" s="148" t="s">
        <v>23</v>
      </c>
      <c r="J110" s="148" t="s">
        <v>24</v>
      </c>
      <c r="K110" s="148" t="s">
        <v>25</v>
      </c>
      <c r="L110" s="148" t="s">
        <v>26</v>
      </c>
    </row>
    <row r="111" spans="1:12" x14ac:dyDescent="0.2">
      <c r="A111" s="147"/>
      <c r="B111" s="147"/>
      <c r="C111" s="147"/>
      <c r="D111" s="147"/>
      <c r="E111" s="147"/>
      <c r="F111" s="147"/>
      <c r="G111" s="147"/>
      <c r="H111" s="147"/>
      <c r="I111" s="147"/>
      <c r="J111" s="147"/>
      <c r="K111" s="147"/>
      <c r="L111" s="150">
        <f t="shared" ref="L111:L121" si="14">SUM(E111:K111)/35</f>
        <v>0</v>
      </c>
    </row>
    <row r="112" spans="1:12" x14ac:dyDescent="0.2">
      <c r="A112" s="147"/>
      <c r="B112" s="147"/>
      <c r="C112" s="147"/>
      <c r="D112" s="147"/>
      <c r="E112" s="147"/>
      <c r="F112" s="147"/>
      <c r="G112" s="147"/>
      <c r="H112" s="147"/>
      <c r="I112" s="147"/>
      <c r="J112" s="147"/>
      <c r="K112" s="147"/>
      <c r="L112" s="150">
        <f t="shared" si="14"/>
        <v>0</v>
      </c>
    </row>
    <row r="113" spans="1:12" x14ac:dyDescent="0.2">
      <c r="A113" s="147"/>
      <c r="B113" s="147"/>
      <c r="C113" s="147"/>
      <c r="D113" s="147"/>
      <c r="E113" s="147"/>
      <c r="F113" s="147"/>
      <c r="G113" s="147"/>
      <c r="H113" s="147"/>
      <c r="I113" s="147"/>
      <c r="J113" s="147"/>
      <c r="K113" s="147"/>
      <c r="L113" s="150">
        <f t="shared" si="14"/>
        <v>0</v>
      </c>
    </row>
    <row r="114" spans="1:12" x14ac:dyDescent="0.2">
      <c r="A114" s="147"/>
      <c r="B114" s="147"/>
      <c r="C114" s="147"/>
      <c r="D114" s="147"/>
      <c r="E114" s="147"/>
      <c r="F114" s="147"/>
      <c r="G114" s="147"/>
      <c r="H114" s="147"/>
      <c r="I114" s="147"/>
      <c r="J114" s="147"/>
      <c r="K114" s="147"/>
      <c r="L114" s="150">
        <f t="shared" si="14"/>
        <v>0</v>
      </c>
    </row>
    <row r="115" spans="1:12" x14ac:dyDescent="0.2">
      <c r="A115" s="147"/>
      <c r="B115" s="147"/>
      <c r="C115" s="147"/>
      <c r="D115" s="147"/>
      <c r="E115" s="147"/>
      <c r="F115" s="147"/>
      <c r="G115" s="147"/>
      <c r="H115" s="147"/>
      <c r="I115" s="147"/>
      <c r="J115" s="147"/>
      <c r="K115" s="147"/>
      <c r="L115" s="150">
        <f t="shared" si="14"/>
        <v>0</v>
      </c>
    </row>
    <row r="116" spans="1:12" x14ac:dyDescent="0.2">
      <c r="A116" s="147"/>
      <c r="B116" s="147"/>
      <c r="C116" s="147"/>
      <c r="D116" s="147"/>
      <c r="E116" s="147"/>
      <c r="F116" s="147"/>
      <c r="G116" s="147"/>
      <c r="H116" s="147"/>
      <c r="I116" s="147"/>
      <c r="J116" s="147"/>
      <c r="K116" s="147"/>
      <c r="L116" s="150">
        <f t="shared" si="14"/>
        <v>0</v>
      </c>
    </row>
    <row r="117" spans="1:12" x14ac:dyDescent="0.2">
      <c r="A117" s="147"/>
      <c r="B117" s="147"/>
      <c r="C117" s="147"/>
      <c r="D117" s="147"/>
      <c r="E117" s="147"/>
      <c r="F117" s="147"/>
      <c r="G117" s="147"/>
      <c r="H117" s="147"/>
      <c r="I117" s="147"/>
      <c r="J117" s="147"/>
      <c r="K117" s="147"/>
      <c r="L117" s="150">
        <f t="shared" si="14"/>
        <v>0</v>
      </c>
    </row>
    <row r="118" spans="1:12" x14ac:dyDescent="0.2">
      <c r="A118" s="147"/>
      <c r="B118" s="147"/>
      <c r="C118" s="147"/>
      <c r="D118" s="147"/>
      <c r="E118" s="147"/>
      <c r="F118" s="147"/>
      <c r="G118" s="147"/>
      <c r="H118" s="147"/>
      <c r="I118" s="147"/>
      <c r="J118" s="147"/>
      <c r="K118" s="147"/>
      <c r="L118" s="150">
        <f t="shared" si="14"/>
        <v>0</v>
      </c>
    </row>
    <row r="119" spans="1:12" x14ac:dyDescent="0.2">
      <c r="A119" s="147"/>
      <c r="B119" s="147"/>
      <c r="C119" s="147"/>
      <c r="D119" s="147"/>
      <c r="E119" s="147"/>
      <c r="F119" s="147"/>
      <c r="G119" s="147"/>
      <c r="H119" s="147"/>
      <c r="I119" s="147"/>
      <c r="J119" s="147"/>
      <c r="K119" s="147"/>
      <c r="L119" s="150">
        <f t="shared" si="14"/>
        <v>0</v>
      </c>
    </row>
    <row r="120" spans="1:12" x14ac:dyDescent="0.2">
      <c r="A120" s="147"/>
      <c r="B120" s="147"/>
      <c r="C120" s="147"/>
      <c r="D120" s="147"/>
      <c r="E120" s="147"/>
      <c r="F120" s="147"/>
      <c r="G120" s="147"/>
      <c r="H120" s="147"/>
      <c r="I120" s="147"/>
      <c r="J120" s="147"/>
      <c r="K120" s="147"/>
      <c r="L120" s="150">
        <f t="shared" si="14"/>
        <v>0</v>
      </c>
    </row>
    <row r="121" spans="1:12" x14ac:dyDescent="0.2">
      <c r="A121" s="147"/>
      <c r="B121" s="147"/>
      <c r="C121" s="147"/>
      <c r="D121" s="147"/>
      <c r="E121" s="147"/>
      <c r="F121" s="147"/>
      <c r="G121" s="147"/>
      <c r="H121" s="147"/>
      <c r="I121" s="147"/>
      <c r="J121" s="147"/>
      <c r="K121" s="147"/>
      <c r="L121" s="150">
        <f t="shared" si="14"/>
        <v>0</v>
      </c>
    </row>
    <row r="122" spans="1:12" ht="28.5" x14ac:dyDescent="0.2">
      <c r="D122" s="158" t="s">
        <v>41</v>
      </c>
      <c r="E122" s="150" t="str">
        <f>IFERROR(SUM(E111:E121)/(5*COUNTIF(E111:E121,"&gt;0")),"No record")</f>
        <v>No record</v>
      </c>
      <c r="F122" s="150" t="str">
        <f t="shared" ref="F122:K122" si="15">IFERROR(SUM(F111:F121)/(5*COUNTIF(F111:F121,"&gt;0")),"No record")</f>
        <v>No record</v>
      </c>
      <c r="G122" s="150" t="str">
        <f t="shared" si="15"/>
        <v>No record</v>
      </c>
      <c r="H122" s="150" t="str">
        <f t="shared" si="15"/>
        <v>No record</v>
      </c>
      <c r="I122" s="150" t="str">
        <f t="shared" si="15"/>
        <v>No record</v>
      </c>
      <c r="J122" s="150" t="str">
        <f t="shared" si="15"/>
        <v>No record</v>
      </c>
      <c r="K122" s="150" t="str">
        <f t="shared" si="15"/>
        <v>No record</v>
      </c>
      <c r="L122" s="150">
        <f>IFERROR(SUM(L111:L121)/COUNTIF(L111:L121,"&gt;0"),0)</f>
        <v>0</v>
      </c>
    </row>
    <row r="123" spans="1:12" x14ac:dyDescent="0.2">
      <c r="D123" s="149"/>
    </row>
    <row r="125" spans="1:12" x14ac:dyDescent="0.2">
      <c r="A125" s="145">
        <v>45323</v>
      </c>
    </row>
    <row r="126" spans="1:12" ht="42.75" x14ac:dyDescent="0.2">
      <c r="A126" s="147" t="s">
        <v>15</v>
      </c>
      <c r="B126" s="148" t="s">
        <v>16</v>
      </c>
      <c r="C126" s="147" t="s">
        <v>17</v>
      </c>
      <c r="D126" s="148" t="s">
        <v>18</v>
      </c>
      <c r="E126" s="148" t="s">
        <v>19</v>
      </c>
      <c r="F126" s="148" t="s">
        <v>20</v>
      </c>
      <c r="G126" s="148" t="s">
        <v>21</v>
      </c>
      <c r="H126" s="148" t="s">
        <v>22</v>
      </c>
      <c r="I126" s="148" t="s">
        <v>23</v>
      </c>
      <c r="J126" s="148" t="s">
        <v>24</v>
      </c>
      <c r="K126" s="148" t="s">
        <v>25</v>
      </c>
      <c r="L126" s="148" t="s">
        <v>26</v>
      </c>
    </row>
    <row r="127" spans="1:12" x14ac:dyDescent="0.2">
      <c r="A127" s="147"/>
      <c r="B127" s="147"/>
      <c r="C127" s="147"/>
      <c r="D127" s="147"/>
      <c r="E127" s="147"/>
      <c r="F127" s="147"/>
      <c r="G127" s="147"/>
      <c r="H127" s="147"/>
      <c r="I127" s="147"/>
      <c r="J127" s="147"/>
      <c r="K127" s="147"/>
      <c r="L127" s="150">
        <f t="shared" ref="L127:L136" si="16">SUM(E127:K127)/35</f>
        <v>0</v>
      </c>
    </row>
    <row r="128" spans="1:12" x14ac:dyDescent="0.2">
      <c r="A128" s="147"/>
      <c r="B128" s="147"/>
      <c r="C128" s="147"/>
      <c r="D128" s="147"/>
      <c r="E128" s="147"/>
      <c r="F128" s="147"/>
      <c r="G128" s="147"/>
      <c r="H128" s="147"/>
      <c r="I128" s="147"/>
      <c r="J128" s="147"/>
      <c r="K128" s="147"/>
      <c r="L128" s="150">
        <f t="shared" si="16"/>
        <v>0</v>
      </c>
    </row>
    <row r="129" spans="1:12" x14ac:dyDescent="0.2">
      <c r="A129" s="147"/>
      <c r="B129" s="147"/>
      <c r="C129" s="147"/>
      <c r="D129" s="147"/>
      <c r="E129" s="147"/>
      <c r="F129" s="147"/>
      <c r="G129" s="147"/>
      <c r="H129" s="147"/>
      <c r="I129" s="147"/>
      <c r="J129" s="147"/>
      <c r="K129" s="147"/>
      <c r="L129" s="150">
        <f t="shared" si="16"/>
        <v>0</v>
      </c>
    </row>
    <row r="130" spans="1:12" x14ac:dyDescent="0.2">
      <c r="A130" s="147"/>
      <c r="B130" s="147"/>
      <c r="C130" s="147"/>
      <c r="D130" s="147"/>
      <c r="E130" s="147"/>
      <c r="F130" s="147"/>
      <c r="G130" s="147"/>
      <c r="H130" s="147"/>
      <c r="I130" s="147"/>
      <c r="J130" s="147"/>
      <c r="K130" s="147"/>
      <c r="L130" s="150">
        <f t="shared" si="16"/>
        <v>0</v>
      </c>
    </row>
    <row r="131" spans="1:12" x14ac:dyDescent="0.2">
      <c r="A131" s="147"/>
      <c r="B131" s="147"/>
      <c r="C131" s="147"/>
      <c r="D131" s="147"/>
      <c r="E131" s="147"/>
      <c r="F131" s="147"/>
      <c r="G131" s="147"/>
      <c r="H131" s="147"/>
      <c r="I131" s="147"/>
      <c r="J131" s="147"/>
      <c r="K131" s="147"/>
      <c r="L131" s="150">
        <f t="shared" si="16"/>
        <v>0</v>
      </c>
    </row>
    <row r="132" spans="1:12" x14ac:dyDescent="0.2">
      <c r="A132" s="147"/>
      <c r="B132" s="147"/>
      <c r="C132" s="147"/>
      <c r="D132" s="147"/>
      <c r="E132" s="147"/>
      <c r="F132" s="147"/>
      <c r="G132" s="147"/>
      <c r="H132" s="147"/>
      <c r="I132" s="147"/>
      <c r="J132" s="147"/>
      <c r="K132" s="147"/>
      <c r="L132" s="150">
        <f t="shared" si="16"/>
        <v>0</v>
      </c>
    </row>
    <row r="133" spans="1:12" x14ac:dyDescent="0.2">
      <c r="A133" s="147"/>
      <c r="B133" s="147"/>
      <c r="C133" s="147"/>
      <c r="D133" s="147"/>
      <c r="E133" s="147"/>
      <c r="F133" s="147"/>
      <c r="G133" s="147"/>
      <c r="H133" s="147"/>
      <c r="I133" s="147"/>
      <c r="J133" s="147"/>
      <c r="K133" s="147"/>
      <c r="L133" s="150">
        <f t="shared" si="16"/>
        <v>0</v>
      </c>
    </row>
    <row r="134" spans="1:12" x14ac:dyDescent="0.2">
      <c r="A134" s="147"/>
      <c r="B134" s="147"/>
      <c r="C134" s="147"/>
      <c r="D134" s="147"/>
      <c r="E134" s="147"/>
      <c r="F134" s="147"/>
      <c r="G134" s="147"/>
      <c r="H134" s="147"/>
      <c r="I134" s="147"/>
      <c r="J134" s="147"/>
      <c r="K134" s="147"/>
      <c r="L134" s="150">
        <f t="shared" si="16"/>
        <v>0</v>
      </c>
    </row>
    <row r="135" spans="1:12" x14ac:dyDescent="0.2">
      <c r="A135" s="147"/>
      <c r="B135" s="147"/>
      <c r="C135" s="147"/>
      <c r="D135" s="147"/>
      <c r="E135" s="147"/>
      <c r="F135" s="147"/>
      <c r="G135" s="147"/>
      <c r="H135" s="147"/>
      <c r="I135" s="147"/>
      <c r="J135" s="147"/>
      <c r="K135" s="147"/>
      <c r="L135" s="150">
        <f t="shared" si="16"/>
        <v>0</v>
      </c>
    </row>
    <row r="136" spans="1:12" x14ac:dyDescent="0.2">
      <c r="A136" s="147"/>
      <c r="B136" s="147"/>
      <c r="C136" s="147"/>
      <c r="D136" s="147"/>
      <c r="E136" s="147"/>
      <c r="F136" s="147"/>
      <c r="G136" s="147"/>
      <c r="H136" s="147"/>
      <c r="I136" s="147"/>
      <c r="J136" s="147"/>
      <c r="K136" s="147"/>
      <c r="L136" s="150">
        <f t="shared" si="16"/>
        <v>0</v>
      </c>
    </row>
    <row r="137" spans="1:12" ht="28.5" x14ac:dyDescent="0.2">
      <c r="D137" s="158" t="s">
        <v>41</v>
      </c>
      <c r="E137" s="150" t="str">
        <f>IFERROR(SUM(E127:E136)/(5*COUNTIF(E127:E136,"&gt;0")),"No record")</f>
        <v>No record</v>
      </c>
      <c r="F137" s="150" t="str">
        <f t="shared" ref="F137:K137" si="17">IFERROR(SUM(F127:F136)/(5*COUNTIF(F127:F136,"&gt;0")),"No record")</f>
        <v>No record</v>
      </c>
      <c r="G137" s="150" t="str">
        <f t="shared" si="17"/>
        <v>No record</v>
      </c>
      <c r="H137" s="150" t="str">
        <f t="shared" si="17"/>
        <v>No record</v>
      </c>
      <c r="I137" s="150" t="str">
        <f t="shared" si="17"/>
        <v>No record</v>
      </c>
      <c r="J137" s="150" t="str">
        <f t="shared" si="17"/>
        <v>No record</v>
      </c>
      <c r="K137" s="150" t="str">
        <f t="shared" si="17"/>
        <v>No record</v>
      </c>
      <c r="L137" s="150">
        <f>IFERROR(SUM(L127:L136)/COUNTIF(L127:L136,"&gt;0"),0)</f>
        <v>0</v>
      </c>
    </row>
    <row r="141" spans="1:12" x14ac:dyDescent="0.2">
      <c r="A141" s="145">
        <v>45352</v>
      </c>
    </row>
    <row r="142" spans="1:12" ht="42.75" x14ac:dyDescent="0.2">
      <c r="A142" s="147" t="s">
        <v>15</v>
      </c>
      <c r="B142" s="148" t="s">
        <v>16</v>
      </c>
      <c r="C142" s="147" t="s">
        <v>17</v>
      </c>
      <c r="D142" s="148" t="s">
        <v>18</v>
      </c>
      <c r="E142" s="148" t="s">
        <v>19</v>
      </c>
      <c r="F142" s="148" t="s">
        <v>20</v>
      </c>
      <c r="G142" s="148" t="s">
        <v>21</v>
      </c>
      <c r="H142" s="148" t="s">
        <v>22</v>
      </c>
      <c r="I142" s="148" t="s">
        <v>23</v>
      </c>
      <c r="J142" s="148" t="s">
        <v>24</v>
      </c>
      <c r="K142" s="148" t="s">
        <v>25</v>
      </c>
      <c r="L142" s="148" t="s">
        <v>26</v>
      </c>
    </row>
    <row r="143" spans="1:12" x14ac:dyDescent="0.2">
      <c r="A143" s="147"/>
      <c r="B143" s="147"/>
      <c r="C143" s="147"/>
      <c r="D143" s="147"/>
      <c r="E143" s="147"/>
      <c r="F143" s="147"/>
      <c r="G143" s="147"/>
      <c r="H143" s="147"/>
      <c r="I143" s="147"/>
      <c r="J143" s="147"/>
      <c r="K143" s="147"/>
      <c r="L143" s="150">
        <f t="shared" ref="L143:L152" si="18">SUM(E143:K143)/35</f>
        <v>0</v>
      </c>
    </row>
    <row r="144" spans="1:12" x14ac:dyDescent="0.2">
      <c r="A144" s="147"/>
      <c r="B144" s="147"/>
      <c r="C144" s="147"/>
      <c r="D144" s="147"/>
      <c r="E144" s="147"/>
      <c r="F144" s="147"/>
      <c r="G144" s="147"/>
      <c r="H144" s="147"/>
      <c r="I144" s="147"/>
      <c r="J144" s="147"/>
      <c r="K144" s="147"/>
      <c r="L144" s="150">
        <f t="shared" si="18"/>
        <v>0</v>
      </c>
    </row>
    <row r="145" spans="1:12" x14ac:dyDescent="0.2">
      <c r="A145" s="147"/>
      <c r="B145" s="147"/>
      <c r="C145" s="147"/>
      <c r="D145" s="147"/>
      <c r="E145" s="147"/>
      <c r="F145" s="147"/>
      <c r="G145" s="147"/>
      <c r="H145" s="147"/>
      <c r="I145" s="147"/>
      <c r="J145" s="147"/>
      <c r="K145" s="147"/>
      <c r="L145" s="150">
        <f t="shared" si="18"/>
        <v>0</v>
      </c>
    </row>
    <row r="146" spans="1:12" x14ac:dyDescent="0.2">
      <c r="A146" s="147"/>
      <c r="B146" s="147"/>
      <c r="C146" s="147"/>
      <c r="D146" s="147"/>
      <c r="E146" s="147"/>
      <c r="F146" s="147"/>
      <c r="G146" s="147"/>
      <c r="H146" s="147"/>
      <c r="I146" s="147"/>
      <c r="J146" s="147"/>
      <c r="K146" s="147"/>
      <c r="L146" s="150">
        <f t="shared" si="18"/>
        <v>0</v>
      </c>
    </row>
    <row r="147" spans="1:12" x14ac:dyDescent="0.2">
      <c r="A147" s="147"/>
      <c r="B147" s="147"/>
      <c r="C147" s="147"/>
      <c r="D147" s="147"/>
      <c r="E147" s="147"/>
      <c r="F147" s="147"/>
      <c r="G147" s="147"/>
      <c r="H147" s="147"/>
      <c r="I147" s="147"/>
      <c r="J147" s="147"/>
      <c r="K147" s="147"/>
      <c r="L147" s="150">
        <f t="shared" si="18"/>
        <v>0</v>
      </c>
    </row>
    <row r="148" spans="1:12" x14ac:dyDescent="0.2">
      <c r="A148" s="147"/>
      <c r="B148" s="147"/>
      <c r="C148" s="147"/>
      <c r="D148" s="147"/>
      <c r="E148" s="147"/>
      <c r="F148" s="147"/>
      <c r="G148" s="147"/>
      <c r="H148" s="147"/>
      <c r="I148" s="147"/>
      <c r="J148" s="147"/>
      <c r="K148" s="147"/>
      <c r="L148" s="150">
        <f t="shared" si="18"/>
        <v>0</v>
      </c>
    </row>
    <row r="149" spans="1:12" x14ac:dyDescent="0.2">
      <c r="A149" s="147"/>
      <c r="B149" s="147"/>
      <c r="C149" s="147"/>
      <c r="D149" s="147"/>
      <c r="E149" s="147"/>
      <c r="F149" s="147"/>
      <c r="G149" s="147"/>
      <c r="H149" s="147"/>
      <c r="I149" s="147"/>
      <c r="J149" s="147"/>
      <c r="K149" s="147"/>
      <c r="L149" s="150">
        <f t="shared" si="18"/>
        <v>0</v>
      </c>
    </row>
    <row r="150" spans="1:12" x14ac:dyDescent="0.2">
      <c r="A150" s="147"/>
      <c r="B150" s="147"/>
      <c r="C150" s="147"/>
      <c r="D150" s="147"/>
      <c r="E150" s="147"/>
      <c r="F150" s="147"/>
      <c r="G150" s="147"/>
      <c r="H150" s="147"/>
      <c r="I150" s="147"/>
      <c r="J150" s="147"/>
      <c r="K150" s="147"/>
      <c r="L150" s="150">
        <f t="shared" si="18"/>
        <v>0</v>
      </c>
    </row>
    <row r="151" spans="1:12" x14ac:dyDescent="0.2">
      <c r="A151" s="147"/>
      <c r="B151" s="147"/>
      <c r="C151" s="147"/>
      <c r="D151" s="147"/>
      <c r="E151" s="147"/>
      <c r="F151" s="147"/>
      <c r="G151" s="147"/>
      <c r="H151" s="147"/>
      <c r="I151" s="147"/>
      <c r="J151" s="147"/>
      <c r="K151" s="147"/>
      <c r="L151" s="150">
        <f t="shared" si="18"/>
        <v>0</v>
      </c>
    </row>
    <row r="152" spans="1:12" x14ac:dyDescent="0.2">
      <c r="A152" s="147"/>
      <c r="B152" s="147"/>
      <c r="C152" s="147"/>
      <c r="D152" s="147"/>
      <c r="E152" s="147"/>
      <c r="F152" s="147"/>
      <c r="G152" s="147"/>
      <c r="H152" s="147"/>
      <c r="I152" s="147"/>
      <c r="J152" s="147"/>
      <c r="K152" s="147"/>
      <c r="L152" s="150">
        <f t="shared" si="18"/>
        <v>0</v>
      </c>
    </row>
    <row r="153" spans="1:12" ht="28.5" x14ac:dyDescent="0.2">
      <c r="D153" s="158" t="s">
        <v>41</v>
      </c>
      <c r="E153" s="150" t="str">
        <f>IFERROR(SUM(E143:E152)/(5*COUNTIF(E143:E152,"&gt;0")),"No record")</f>
        <v>No record</v>
      </c>
      <c r="F153" s="150" t="str">
        <f t="shared" ref="F153:K153" si="19">IFERROR(SUM(F143:F152)/(5*COUNTIF(F143:F152,"&gt;0")),"No record")</f>
        <v>No record</v>
      </c>
      <c r="G153" s="150" t="str">
        <f t="shared" si="19"/>
        <v>No record</v>
      </c>
      <c r="H153" s="150" t="str">
        <f t="shared" si="19"/>
        <v>No record</v>
      </c>
      <c r="I153" s="150" t="str">
        <f t="shared" si="19"/>
        <v>No record</v>
      </c>
      <c r="J153" s="150" t="str">
        <f t="shared" si="19"/>
        <v>No record</v>
      </c>
      <c r="K153" s="150" t="str">
        <f t="shared" si="19"/>
        <v>No record</v>
      </c>
      <c r="L153" s="150">
        <f>IFERROR(SUM(L143:L152)/COUNTIF(L143:L152,"&gt;0"),0)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B0FC3-0666-4425-BB7B-86A185620669}">
  <dimension ref="A1:C13"/>
  <sheetViews>
    <sheetView workbookViewId="0">
      <selection activeCell="C6" sqref="C6"/>
    </sheetView>
  </sheetViews>
  <sheetFormatPr defaultColWidth="9.33203125" defaultRowHeight="18" x14ac:dyDescent="0.2"/>
  <cols>
    <col min="1" max="1" width="9.33203125" style="7"/>
    <col min="2" max="2" width="53.6640625" style="7" bestFit="1" customWidth="1"/>
    <col min="3" max="3" width="102.6640625" style="7" bestFit="1" customWidth="1"/>
    <col min="4" max="16384" width="9.33203125" style="7"/>
  </cols>
  <sheetData>
    <row r="1" spans="1:3" x14ac:dyDescent="0.2">
      <c r="A1" s="247" t="s">
        <v>73</v>
      </c>
      <c r="B1" s="247"/>
      <c r="C1" s="247"/>
    </row>
    <row r="2" spans="1:3" x14ac:dyDescent="0.2">
      <c r="A2" s="8">
        <v>1</v>
      </c>
      <c r="B2" s="8" t="s">
        <v>74</v>
      </c>
      <c r="C2" s="8" t="s">
        <v>75</v>
      </c>
    </row>
    <row r="3" spans="1:3" x14ac:dyDescent="0.2">
      <c r="A3" s="8">
        <v>2</v>
      </c>
      <c r="B3" s="8" t="s">
        <v>43</v>
      </c>
      <c r="C3" s="8" t="s">
        <v>76</v>
      </c>
    </row>
    <row r="4" spans="1:3" x14ac:dyDescent="0.2">
      <c r="A4" s="8">
        <v>3</v>
      </c>
      <c r="B4" s="8" t="s">
        <v>42</v>
      </c>
      <c r="C4" s="8" t="s">
        <v>76</v>
      </c>
    </row>
    <row r="5" spans="1:3" x14ac:dyDescent="0.2">
      <c r="A5" s="8">
        <v>4</v>
      </c>
      <c r="B5" s="8" t="s">
        <v>77</v>
      </c>
      <c r="C5" s="8" t="s">
        <v>78</v>
      </c>
    </row>
    <row r="6" spans="1:3" x14ac:dyDescent="0.2">
      <c r="A6" s="8">
        <v>5</v>
      </c>
      <c r="B6" s="8" t="s">
        <v>79</v>
      </c>
      <c r="C6" s="8" t="s">
        <v>76</v>
      </c>
    </row>
    <row r="7" spans="1:3" x14ac:dyDescent="0.2">
      <c r="A7" s="8">
        <v>6</v>
      </c>
      <c r="B7" s="8" t="s">
        <v>80</v>
      </c>
      <c r="C7" s="8" t="s">
        <v>76</v>
      </c>
    </row>
    <row r="8" spans="1:3" ht="36" x14ac:dyDescent="0.2">
      <c r="A8" s="8">
        <v>7</v>
      </c>
      <c r="B8" s="8" t="s">
        <v>81</v>
      </c>
      <c r="C8" s="9" t="s">
        <v>82</v>
      </c>
    </row>
    <row r="9" spans="1:3" x14ac:dyDescent="0.2">
      <c r="A9" s="8">
        <v>8</v>
      </c>
      <c r="B9" s="8" t="s">
        <v>83</v>
      </c>
      <c r="C9" s="8" t="s">
        <v>84</v>
      </c>
    </row>
    <row r="10" spans="1:3" x14ac:dyDescent="0.2">
      <c r="A10" s="8">
        <v>9</v>
      </c>
      <c r="B10" s="8" t="s">
        <v>85</v>
      </c>
      <c r="C10" s="8" t="s">
        <v>84</v>
      </c>
    </row>
    <row r="11" spans="1:3" x14ac:dyDescent="0.2">
      <c r="A11" s="8">
        <v>10</v>
      </c>
      <c r="B11" s="8" t="s">
        <v>86</v>
      </c>
      <c r="C11" s="8" t="s">
        <v>84</v>
      </c>
    </row>
    <row r="12" spans="1:3" x14ac:dyDescent="0.2">
      <c r="A12" s="8">
        <v>11</v>
      </c>
      <c r="B12" s="8" t="s">
        <v>87</v>
      </c>
      <c r="C12" s="8" t="s">
        <v>84</v>
      </c>
    </row>
    <row r="13" spans="1:3" x14ac:dyDescent="0.2">
      <c r="A13" s="8">
        <v>12</v>
      </c>
      <c r="B13" s="8" t="s">
        <v>88</v>
      </c>
      <c r="C13" s="8" t="s">
        <v>84</v>
      </c>
    </row>
  </sheetData>
  <mergeCells count="1">
    <mergeCell ref="A1:C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38702-55FB-41A1-BEE9-B9B577F7604F}">
  <dimension ref="A1:EA63"/>
  <sheetViews>
    <sheetView topLeftCell="E29" workbookViewId="0">
      <selection activeCell="C6" sqref="C6"/>
    </sheetView>
  </sheetViews>
  <sheetFormatPr defaultRowHeight="12.75" x14ac:dyDescent="0.2"/>
  <cols>
    <col min="1" max="1" width="4" customWidth="1"/>
    <col min="2" max="2" width="2.33203125" customWidth="1"/>
    <col min="3" max="3" width="14.6640625" customWidth="1"/>
    <col min="4" max="4" width="64.33203125" customWidth="1"/>
    <col min="5" max="5" width="8.6640625" customWidth="1"/>
    <col min="6" max="6" width="6.33203125" customWidth="1"/>
    <col min="7" max="12" width="6.1640625" customWidth="1"/>
    <col min="13" max="13" width="7" customWidth="1"/>
    <col min="14" max="14" width="7.1640625" customWidth="1"/>
    <col min="15" max="15" width="6.6640625" customWidth="1"/>
    <col min="16" max="16" width="6.83203125" customWidth="1"/>
    <col min="17" max="17" width="8.5" customWidth="1"/>
    <col min="18" max="18" width="5.5" customWidth="1"/>
    <col min="19" max="19" width="6.33203125" customWidth="1"/>
    <col min="20" max="20" width="5.33203125" customWidth="1"/>
    <col min="21" max="21" width="7.1640625" customWidth="1"/>
    <col min="22" max="22" width="12.33203125" customWidth="1"/>
    <col min="23" max="33" width="7.1640625" customWidth="1"/>
    <col min="34" max="34" width="2.33203125" customWidth="1"/>
    <col min="35" max="131" width="9.33203125" style="11"/>
  </cols>
  <sheetData>
    <row r="1" spans="1:131" ht="13.5" thickBot="1" x14ac:dyDescent="0.25">
      <c r="A1" s="10"/>
      <c r="B1" s="10"/>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row>
    <row r="2" spans="1:131" x14ac:dyDescent="0.2">
      <c r="A2" s="10"/>
      <c r="B2" s="12"/>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4"/>
    </row>
    <row r="3" spans="1:131" ht="13.5" thickBot="1" x14ac:dyDescent="0.25">
      <c r="A3" s="10"/>
      <c r="B3" s="15"/>
      <c r="C3" s="16"/>
      <c r="D3" s="17"/>
      <c r="E3" s="17"/>
      <c r="F3" s="18"/>
      <c r="G3" s="18"/>
      <c r="H3" s="18"/>
      <c r="I3" s="18"/>
      <c r="J3" s="18"/>
      <c r="K3" s="18"/>
      <c r="L3" s="18"/>
      <c r="M3" s="18"/>
      <c r="N3" s="18"/>
      <c r="O3" s="18"/>
      <c r="P3" s="18"/>
      <c r="Q3" s="18"/>
      <c r="R3" s="18"/>
      <c r="S3" s="18"/>
      <c r="T3" s="18"/>
      <c r="U3" s="18"/>
      <c r="V3" s="18"/>
      <c r="W3" s="18"/>
      <c r="X3" s="18"/>
      <c r="Y3" s="18"/>
      <c r="Z3" s="18"/>
      <c r="AA3" s="18"/>
      <c r="AB3" s="18"/>
      <c r="AC3" s="18"/>
      <c r="AD3" s="18"/>
      <c r="AE3" s="18"/>
      <c r="AF3" s="18"/>
      <c r="AG3" s="19"/>
      <c r="AH3" s="20"/>
    </row>
    <row r="4" spans="1:131" s="30" customFormat="1" ht="26.25" thickTop="1" thickBot="1" x14ac:dyDescent="0.45">
      <c r="A4" s="21"/>
      <c r="B4" s="22"/>
      <c r="C4" s="23"/>
      <c r="D4" s="248" t="s">
        <v>89</v>
      </c>
      <c r="E4" s="249"/>
      <c r="F4" s="249"/>
      <c r="G4" s="249"/>
      <c r="H4" s="249"/>
      <c r="I4" s="249"/>
      <c r="J4" s="249"/>
      <c r="K4" s="249"/>
      <c r="L4" s="249"/>
      <c r="M4" s="249"/>
      <c r="N4" s="249"/>
      <c r="O4" s="249"/>
      <c r="P4" s="249"/>
      <c r="Q4" s="250"/>
      <c r="R4" s="24"/>
      <c r="S4" s="25"/>
      <c r="T4" s="25"/>
      <c r="U4" s="25"/>
      <c r="V4" s="251" t="s">
        <v>90</v>
      </c>
      <c r="W4" s="252"/>
      <c r="X4" s="252"/>
      <c r="Y4" s="252"/>
      <c r="Z4" s="253"/>
      <c r="AA4" s="24"/>
      <c r="AB4" s="26"/>
      <c r="AC4" s="26"/>
      <c r="AD4" s="26"/>
      <c r="AE4" s="26"/>
      <c r="AF4" s="26"/>
      <c r="AG4" s="27"/>
      <c r="AH4" s="28"/>
      <c r="AI4" s="29"/>
      <c r="AJ4" s="29"/>
      <c r="AK4" s="29"/>
      <c r="AL4" s="29"/>
      <c r="AM4" s="29"/>
      <c r="AN4" s="29"/>
      <c r="AO4" s="29"/>
      <c r="AP4" s="29"/>
      <c r="AQ4" s="29"/>
      <c r="AR4" s="29"/>
      <c r="AS4" s="29"/>
      <c r="AT4" s="29"/>
      <c r="AU4" s="29"/>
      <c r="AV4" s="29"/>
      <c r="AW4" s="29"/>
      <c r="AX4" s="29"/>
      <c r="AY4" s="29"/>
      <c r="AZ4" s="29"/>
      <c r="BA4" s="29"/>
      <c r="BB4" s="29"/>
      <c r="BC4" s="29"/>
      <c r="BD4" s="29"/>
      <c r="BE4" s="29"/>
      <c r="BF4" s="29"/>
      <c r="BG4" s="29"/>
      <c r="BH4" s="29"/>
      <c r="BI4" s="29"/>
      <c r="BJ4" s="29"/>
      <c r="BK4" s="29"/>
      <c r="BL4" s="29"/>
      <c r="BM4" s="29"/>
      <c r="BN4" s="29"/>
      <c r="BO4" s="29"/>
      <c r="BP4" s="29"/>
      <c r="BQ4" s="29"/>
      <c r="BR4" s="29"/>
      <c r="BS4" s="29"/>
      <c r="BT4" s="29"/>
      <c r="BU4" s="29"/>
      <c r="BV4" s="29"/>
      <c r="BW4" s="29"/>
      <c r="BX4" s="29"/>
      <c r="BY4" s="29"/>
      <c r="BZ4" s="29"/>
      <c r="CA4" s="29"/>
      <c r="CB4" s="29"/>
      <c r="CC4" s="29"/>
      <c r="CD4" s="29"/>
      <c r="CE4" s="29"/>
      <c r="CF4" s="29"/>
      <c r="CG4" s="29"/>
      <c r="CH4" s="29"/>
      <c r="CI4" s="29"/>
      <c r="CJ4" s="29"/>
      <c r="CK4" s="29"/>
      <c r="CL4" s="29"/>
      <c r="CM4" s="29"/>
      <c r="CN4" s="29"/>
      <c r="CO4" s="29"/>
      <c r="CP4" s="29"/>
      <c r="CQ4" s="29"/>
      <c r="CR4" s="29"/>
      <c r="CS4" s="29"/>
      <c r="CT4" s="29"/>
      <c r="CU4" s="29"/>
      <c r="CV4" s="29"/>
      <c r="CW4" s="29"/>
      <c r="CX4" s="29"/>
      <c r="CY4" s="29"/>
      <c r="CZ4" s="29"/>
      <c r="DA4" s="29"/>
      <c r="DB4" s="29"/>
      <c r="DC4" s="29"/>
      <c r="DD4" s="29"/>
      <c r="DE4" s="29"/>
      <c r="DF4" s="29"/>
      <c r="DG4" s="29"/>
      <c r="DH4" s="29"/>
      <c r="DI4" s="29"/>
      <c r="DJ4" s="29"/>
      <c r="DK4" s="29"/>
      <c r="DL4" s="29"/>
      <c r="DM4" s="29"/>
      <c r="DN4" s="29"/>
      <c r="DO4" s="29"/>
      <c r="DP4" s="29"/>
      <c r="DQ4" s="29"/>
      <c r="DR4" s="29"/>
      <c r="DS4" s="29"/>
      <c r="DT4" s="29"/>
      <c r="DU4" s="29"/>
      <c r="DV4" s="29"/>
      <c r="DW4" s="29"/>
      <c r="DX4" s="29"/>
      <c r="DY4" s="29"/>
      <c r="DZ4" s="29"/>
      <c r="EA4" s="29"/>
    </row>
    <row r="5" spans="1:131" ht="21.75" thickTop="1" thickBot="1" x14ac:dyDescent="0.35">
      <c r="A5" s="10"/>
      <c r="B5" s="15"/>
      <c r="C5" s="31"/>
      <c r="D5" s="32"/>
      <c r="E5" s="32"/>
      <c r="F5" s="33"/>
      <c r="G5" s="33"/>
      <c r="H5" s="33"/>
      <c r="I5" s="33"/>
      <c r="J5" s="33"/>
      <c r="K5" s="33"/>
      <c r="L5" s="33"/>
      <c r="M5" s="33"/>
      <c r="N5" s="33"/>
      <c r="O5" s="33"/>
      <c r="P5" s="33"/>
      <c r="Q5" s="33"/>
      <c r="R5" s="26"/>
      <c r="S5" s="26"/>
      <c r="T5" s="26"/>
      <c r="U5" s="26"/>
      <c r="V5" s="26"/>
      <c r="W5" s="26"/>
      <c r="X5" s="26"/>
      <c r="Y5" s="26"/>
      <c r="Z5" s="26"/>
      <c r="AA5" s="26"/>
      <c r="AB5" s="26"/>
      <c r="AC5" s="26"/>
      <c r="AD5" s="26"/>
      <c r="AE5" s="26"/>
      <c r="AF5" s="26"/>
      <c r="AG5" s="34"/>
      <c r="AH5" s="20"/>
    </row>
    <row r="6" spans="1:131" ht="24.75" customHeight="1" thickTop="1" thickBot="1" x14ac:dyDescent="0.25">
      <c r="A6" s="10"/>
      <c r="B6" s="15"/>
      <c r="C6" s="31"/>
      <c r="D6" s="254" t="s">
        <v>91</v>
      </c>
      <c r="E6" s="255"/>
      <c r="F6" s="255"/>
      <c r="G6" s="255"/>
      <c r="H6" s="255"/>
      <c r="I6" s="255"/>
      <c r="J6" s="255"/>
      <c r="K6" s="255"/>
      <c r="L6" s="255"/>
      <c r="M6" s="255"/>
      <c r="N6" s="255"/>
      <c r="O6" s="255"/>
      <c r="P6" s="255"/>
      <c r="Q6" s="256"/>
      <c r="R6" s="26"/>
      <c r="S6" s="26"/>
      <c r="T6" s="26"/>
      <c r="U6" s="26"/>
      <c r="V6" s="26"/>
      <c r="W6" s="26"/>
      <c r="X6" s="26"/>
      <c r="Y6" s="26"/>
      <c r="Z6" s="26"/>
      <c r="AA6" s="26"/>
      <c r="AB6" s="26"/>
      <c r="AC6" s="26"/>
      <c r="AD6" s="26"/>
      <c r="AE6" s="26"/>
      <c r="AF6" s="26"/>
      <c r="AG6" s="34"/>
      <c r="AH6" s="20"/>
    </row>
    <row r="7" spans="1:131" ht="15" customHeight="1" thickTop="1" x14ac:dyDescent="0.2">
      <c r="A7" s="10"/>
      <c r="B7" s="15"/>
      <c r="C7" s="31"/>
      <c r="D7" s="35"/>
      <c r="E7" s="35"/>
      <c r="F7" s="26"/>
      <c r="G7" s="26"/>
      <c r="H7" s="26"/>
      <c r="I7" s="26"/>
      <c r="J7" s="26"/>
      <c r="K7" s="26"/>
      <c r="L7" s="26"/>
      <c r="M7" s="26"/>
      <c r="N7" s="26"/>
      <c r="O7" s="26"/>
      <c r="P7" s="26"/>
      <c r="Q7" s="26"/>
      <c r="R7" s="26"/>
      <c r="S7" s="26"/>
      <c r="T7" s="26"/>
      <c r="U7" s="26"/>
      <c r="V7" s="26"/>
      <c r="W7" s="26"/>
      <c r="X7" s="26"/>
      <c r="Y7" s="26"/>
      <c r="Z7" s="26"/>
      <c r="AA7" s="26"/>
      <c r="AB7" s="26"/>
      <c r="AC7" s="26"/>
      <c r="AD7" s="26"/>
      <c r="AE7" s="26"/>
      <c r="AF7" s="26"/>
      <c r="AG7" s="34"/>
      <c r="AH7" s="20"/>
    </row>
    <row r="8" spans="1:131" s="44" customFormat="1" ht="13.5" customHeight="1" thickBot="1" x14ac:dyDescent="0.45">
      <c r="A8" s="36"/>
      <c r="B8" s="37"/>
      <c r="C8" s="38"/>
      <c r="D8" s="39"/>
      <c r="E8" s="39"/>
      <c r="F8" s="40"/>
      <c r="G8" s="24"/>
      <c r="H8" s="24"/>
      <c r="I8" s="24"/>
      <c r="J8" s="41"/>
      <c r="K8" s="41"/>
      <c r="L8" s="41"/>
      <c r="M8" s="41"/>
      <c r="N8" s="41"/>
      <c r="O8" s="39"/>
      <c r="P8" s="39"/>
      <c r="Q8" s="39"/>
      <c r="R8" s="39"/>
      <c r="S8" s="39"/>
      <c r="T8" s="39"/>
      <c r="U8" s="39"/>
      <c r="V8" s="39"/>
      <c r="W8" s="39"/>
      <c r="X8" s="39"/>
      <c r="Y8" s="39"/>
      <c r="Z8" s="24"/>
      <c r="AA8" s="24"/>
      <c r="AB8" s="24"/>
      <c r="AC8" s="24"/>
      <c r="AD8" s="24"/>
      <c r="AE8" s="24"/>
      <c r="AF8" s="24"/>
      <c r="AG8" s="27"/>
      <c r="AH8" s="42"/>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c r="DQ8" s="43"/>
      <c r="DR8" s="43"/>
      <c r="DS8" s="43"/>
      <c r="DT8" s="43"/>
      <c r="DU8" s="43"/>
      <c r="DV8" s="43"/>
      <c r="DW8" s="43"/>
      <c r="DX8" s="43"/>
      <c r="DY8" s="43"/>
      <c r="DZ8" s="43"/>
      <c r="EA8" s="43"/>
    </row>
    <row r="9" spans="1:131" ht="13.5" customHeight="1" thickTop="1" x14ac:dyDescent="0.4">
      <c r="A9" s="10"/>
      <c r="B9" s="15"/>
      <c r="C9" s="38"/>
      <c r="D9" s="45" t="s">
        <v>92</v>
      </c>
      <c r="E9" s="39"/>
      <c r="F9" s="257" t="s">
        <v>93</v>
      </c>
      <c r="G9" s="258"/>
      <c r="H9" s="258"/>
      <c r="I9" s="258"/>
      <c r="J9" s="258"/>
      <c r="K9" s="258"/>
      <c r="L9" s="258"/>
      <c r="M9" s="259"/>
      <c r="N9" s="41"/>
      <c r="O9" s="39"/>
      <c r="P9" s="39"/>
      <c r="Q9" s="260" t="s">
        <v>94</v>
      </c>
      <c r="R9" s="261"/>
      <c r="S9" s="261"/>
      <c r="T9" s="261"/>
      <c r="U9" s="261"/>
      <c r="V9" s="262"/>
      <c r="W9" s="39"/>
      <c r="X9" s="39"/>
      <c r="Y9" s="39"/>
      <c r="Z9" s="263" t="s">
        <v>95</v>
      </c>
      <c r="AA9" s="264"/>
      <c r="AB9" s="264"/>
      <c r="AC9" s="264"/>
      <c r="AD9" s="264"/>
      <c r="AE9" s="264"/>
      <c r="AF9" s="265"/>
      <c r="AG9" s="34"/>
      <c r="AH9" s="20"/>
    </row>
    <row r="10" spans="1:131" ht="13.5" customHeight="1" x14ac:dyDescent="0.4">
      <c r="A10" s="10"/>
      <c r="B10" s="15"/>
      <c r="C10" s="38"/>
      <c r="D10" s="266" t="s">
        <v>96</v>
      </c>
      <c r="E10" s="39"/>
      <c r="F10" s="46"/>
      <c r="G10" s="35"/>
      <c r="H10" s="35"/>
      <c r="I10" s="35"/>
      <c r="J10" s="35"/>
      <c r="K10" s="35"/>
      <c r="L10" s="35"/>
      <c r="M10" s="47"/>
      <c r="N10" s="41"/>
      <c r="O10" s="39"/>
      <c r="P10" s="39"/>
      <c r="Q10" s="48" t="s">
        <v>97</v>
      </c>
      <c r="R10" s="49"/>
      <c r="S10" s="50"/>
      <c r="T10" s="51" t="s">
        <v>98</v>
      </c>
      <c r="U10" s="49"/>
      <c r="V10" s="52"/>
      <c r="W10" s="39"/>
      <c r="X10" s="39"/>
      <c r="Y10" s="39"/>
      <c r="Z10" s="268" t="s">
        <v>99</v>
      </c>
      <c r="AA10" s="269"/>
      <c r="AB10" s="269"/>
      <c r="AC10" s="269"/>
      <c r="AD10" s="269"/>
      <c r="AE10" s="269"/>
      <c r="AF10" s="270"/>
      <c r="AG10" s="53"/>
      <c r="AH10" s="20"/>
    </row>
    <row r="11" spans="1:131" ht="13.5" customHeight="1" x14ac:dyDescent="0.4">
      <c r="A11" s="10"/>
      <c r="B11" s="15"/>
      <c r="C11" s="38"/>
      <c r="D11" s="266"/>
      <c r="E11" s="39"/>
      <c r="F11" s="46"/>
      <c r="G11" s="54"/>
      <c r="H11" s="271" t="s">
        <v>100</v>
      </c>
      <c r="I11" s="271"/>
      <c r="J11" s="271"/>
      <c r="K11" s="271"/>
      <c r="L11" s="271"/>
      <c r="M11" s="272"/>
      <c r="N11" s="41"/>
      <c r="O11" s="39"/>
      <c r="P11" s="39"/>
      <c r="Q11" s="55" t="s">
        <v>101</v>
      </c>
      <c r="R11" s="273">
        <f>V26</f>
        <v>8.3333333333333329E-2</v>
      </c>
      <c r="S11" s="274"/>
      <c r="T11" s="55" t="s">
        <v>102</v>
      </c>
      <c r="U11" s="273"/>
      <c r="V11" s="274"/>
      <c r="W11" s="39"/>
      <c r="X11" s="39"/>
      <c r="Y11" s="39"/>
      <c r="Z11" s="275" t="s">
        <v>103</v>
      </c>
      <c r="AA11" s="276"/>
      <c r="AB11" s="276"/>
      <c r="AC11" s="276"/>
      <c r="AD11" s="276"/>
      <c r="AE11" s="276"/>
      <c r="AF11" s="277"/>
      <c r="AG11" s="53"/>
      <c r="AH11" s="20"/>
    </row>
    <row r="12" spans="1:131" ht="12.75" customHeight="1" x14ac:dyDescent="0.4">
      <c r="A12" s="10"/>
      <c r="B12" s="15"/>
      <c r="C12" s="38"/>
      <c r="D12" s="266"/>
      <c r="E12" s="39"/>
      <c r="F12" s="46"/>
      <c r="G12" s="56"/>
      <c r="H12" s="271" t="s">
        <v>104</v>
      </c>
      <c r="I12" s="271"/>
      <c r="J12" s="271"/>
      <c r="K12" s="271"/>
      <c r="L12" s="271"/>
      <c r="M12" s="272"/>
      <c r="N12" s="41"/>
      <c r="O12" s="39"/>
      <c r="P12" s="39"/>
      <c r="Q12" s="55" t="s">
        <v>105</v>
      </c>
      <c r="R12" s="273">
        <f>W26</f>
        <v>0.16666666666666666</v>
      </c>
      <c r="S12" s="274"/>
      <c r="T12" s="55" t="s">
        <v>106</v>
      </c>
      <c r="U12" s="273"/>
      <c r="V12" s="273"/>
      <c r="W12" s="39"/>
      <c r="X12" s="39"/>
      <c r="Y12" s="39"/>
      <c r="Z12" s="275" t="s">
        <v>107</v>
      </c>
      <c r="AA12" s="276"/>
      <c r="AB12" s="276"/>
      <c r="AC12" s="276"/>
      <c r="AD12" s="276"/>
      <c r="AE12" s="276"/>
      <c r="AF12" s="277"/>
      <c r="AG12" s="53"/>
      <c r="AH12" s="20"/>
    </row>
    <row r="13" spans="1:131" ht="13.5" customHeight="1" x14ac:dyDescent="0.4">
      <c r="A13" s="10"/>
      <c r="B13" s="15"/>
      <c r="C13" s="38"/>
      <c r="D13" s="266"/>
      <c r="E13" s="39"/>
      <c r="F13" s="46"/>
      <c r="G13" s="57"/>
      <c r="H13" s="271" t="s">
        <v>108</v>
      </c>
      <c r="I13" s="271"/>
      <c r="J13" s="271"/>
      <c r="K13" s="271"/>
      <c r="L13" s="271"/>
      <c r="M13" s="272"/>
      <c r="N13" s="41"/>
      <c r="O13" s="39"/>
      <c r="P13" s="39"/>
      <c r="Q13" s="55" t="s">
        <v>109</v>
      </c>
      <c r="R13" s="273">
        <f>X26</f>
        <v>0.3</v>
      </c>
      <c r="S13" s="274"/>
      <c r="T13" s="55" t="s">
        <v>110</v>
      </c>
      <c r="U13" s="273"/>
      <c r="V13" s="273"/>
      <c r="W13" s="39"/>
      <c r="X13" s="39"/>
      <c r="Y13" s="39"/>
      <c r="Z13" s="275" t="s">
        <v>111</v>
      </c>
      <c r="AA13" s="276"/>
      <c r="AB13" s="276"/>
      <c r="AC13" s="276"/>
      <c r="AD13" s="276"/>
      <c r="AE13" s="276"/>
      <c r="AF13" s="277"/>
      <c r="AG13" s="53"/>
      <c r="AH13" s="20"/>
    </row>
    <row r="14" spans="1:131" ht="19.5" customHeight="1" x14ac:dyDescent="0.4">
      <c r="A14" s="10"/>
      <c r="B14" s="15"/>
      <c r="C14" s="38"/>
      <c r="D14" s="266"/>
      <c r="E14" s="39"/>
      <c r="F14" s="46"/>
      <c r="G14" s="58"/>
      <c r="H14" s="278" t="s">
        <v>112</v>
      </c>
      <c r="I14" s="278"/>
      <c r="J14" s="278"/>
      <c r="K14" s="278"/>
      <c r="L14" s="278"/>
      <c r="M14" s="279"/>
      <c r="N14" s="41"/>
      <c r="O14" s="39"/>
      <c r="P14" s="39"/>
      <c r="Q14" s="55" t="s">
        <v>109</v>
      </c>
      <c r="R14" s="273">
        <f>Y26</f>
        <v>0.38333333333333336</v>
      </c>
      <c r="S14" s="274"/>
      <c r="T14" s="55" t="s">
        <v>109</v>
      </c>
      <c r="U14" s="273"/>
      <c r="V14" s="273"/>
      <c r="W14" s="39"/>
      <c r="X14" s="39"/>
      <c r="Y14" s="39"/>
      <c r="Z14" s="275" t="s">
        <v>113</v>
      </c>
      <c r="AA14" s="276"/>
      <c r="AB14" s="276"/>
      <c r="AC14" s="276"/>
      <c r="AD14" s="276"/>
      <c r="AE14" s="276"/>
      <c r="AF14" s="277"/>
      <c r="AG14" s="53"/>
      <c r="AH14" s="20"/>
    </row>
    <row r="15" spans="1:131" ht="17.25" customHeight="1" x14ac:dyDescent="0.4">
      <c r="A15" s="10"/>
      <c r="B15" s="15"/>
      <c r="C15" s="38"/>
      <c r="D15" s="266"/>
      <c r="E15" s="39"/>
      <c r="F15" s="46"/>
      <c r="G15" s="59"/>
      <c r="H15" s="59"/>
      <c r="I15" s="59"/>
      <c r="J15" s="59"/>
      <c r="K15" s="59"/>
      <c r="L15" s="59"/>
      <c r="M15" s="60"/>
      <c r="N15" s="41"/>
      <c r="O15" s="39"/>
      <c r="P15" s="39"/>
      <c r="Q15" s="55" t="s">
        <v>101</v>
      </c>
      <c r="R15" s="273"/>
      <c r="S15" s="274"/>
      <c r="T15" s="55" t="s">
        <v>114</v>
      </c>
      <c r="U15" s="273"/>
      <c r="V15" s="273"/>
      <c r="W15" s="39"/>
      <c r="X15" s="39"/>
      <c r="Y15" s="39"/>
      <c r="Z15" s="275" t="s">
        <v>115</v>
      </c>
      <c r="AA15" s="276"/>
      <c r="AB15" s="276"/>
      <c r="AC15" s="276"/>
      <c r="AD15" s="276"/>
      <c r="AE15" s="276"/>
      <c r="AF15" s="277"/>
      <c r="AG15" s="53"/>
      <c r="AH15" s="20"/>
    </row>
    <row r="16" spans="1:131" ht="13.5" customHeight="1" thickBot="1" x14ac:dyDescent="0.45">
      <c r="A16" s="10"/>
      <c r="B16" s="15"/>
      <c r="C16" s="38"/>
      <c r="D16" s="267"/>
      <c r="E16" s="39"/>
      <c r="F16" s="61"/>
      <c r="G16" s="62"/>
      <c r="H16" s="63"/>
      <c r="I16" s="63"/>
      <c r="J16" s="63"/>
      <c r="K16" s="63"/>
      <c r="L16" s="63"/>
      <c r="M16" s="64"/>
      <c r="N16" s="41"/>
      <c r="O16" s="39"/>
      <c r="P16" s="39"/>
      <c r="Q16" s="55" t="s">
        <v>116</v>
      </c>
      <c r="R16" s="273"/>
      <c r="S16" s="274"/>
      <c r="T16" s="55" t="s">
        <v>105</v>
      </c>
      <c r="U16" s="273"/>
      <c r="V16" s="273"/>
      <c r="W16" s="39"/>
      <c r="X16" s="39"/>
      <c r="Y16" s="39"/>
      <c r="Z16" s="275" t="s">
        <v>117</v>
      </c>
      <c r="AA16" s="276"/>
      <c r="AB16" s="276"/>
      <c r="AC16" s="276"/>
      <c r="AD16" s="276"/>
      <c r="AE16" s="276"/>
      <c r="AF16" s="277"/>
      <c r="AG16" s="53"/>
      <c r="AH16" s="20"/>
    </row>
    <row r="17" spans="1:34" ht="13.5" customHeight="1" thickTop="1" x14ac:dyDescent="0.4">
      <c r="A17" s="10"/>
      <c r="B17" s="15"/>
      <c r="C17" s="38"/>
      <c r="D17" s="65"/>
      <c r="E17" s="39"/>
      <c r="F17" s="35"/>
      <c r="G17" s="35"/>
      <c r="H17" s="59"/>
      <c r="I17" s="59"/>
      <c r="J17" s="59"/>
      <c r="K17" s="59"/>
      <c r="L17" s="59"/>
      <c r="M17" s="59"/>
      <c r="N17" s="41"/>
      <c r="O17" s="39"/>
      <c r="P17" s="39"/>
      <c r="Q17" s="66"/>
      <c r="R17" s="67"/>
      <c r="S17" s="66"/>
      <c r="T17" s="66"/>
      <c r="U17" s="67"/>
      <c r="V17" s="67"/>
      <c r="W17" s="39"/>
      <c r="X17" s="39"/>
      <c r="Y17" s="39"/>
      <c r="Z17" s="275" t="s">
        <v>118</v>
      </c>
      <c r="AA17" s="276"/>
      <c r="AB17" s="276"/>
      <c r="AC17" s="276"/>
      <c r="AD17" s="276"/>
      <c r="AE17" s="276"/>
      <c r="AF17" s="277"/>
      <c r="AG17" s="53"/>
      <c r="AH17" s="20"/>
    </row>
    <row r="18" spans="1:34" ht="16.5" thickBot="1" x14ac:dyDescent="0.25">
      <c r="A18" s="10"/>
      <c r="B18" s="15"/>
      <c r="C18" s="68"/>
      <c r="D18" s="69"/>
      <c r="E18" s="69"/>
      <c r="F18" s="70"/>
      <c r="G18" s="70"/>
      <c r="H18" s="70"/>
      <c r="I18" s="71"/>
      <c r="J18" s="71"/>
      <c r="K18" s="71"/>
      <c r="L18" s="71"/>
      <c r="M18" s="71"/>
      <c r="N18" s="71"/>
      <c r="O18" s="72"/>
      <c r="P18" s="72"/>
      <c r="Q18" s="72"/>
      <c r="R18" s="72"/>
      <c r="S18" s="72"/>
      <c r="T18" s="72"/>
      <c r="U18" s="72"/>
      <c r="V18" s="72"/>
      <c r="W18" s="72"/>
      <c r="X18" s="72"/>
      <c r="Y18" s="72"/>
      <c r="Z18" s="280" t="s">
        <v>119</v>
      </c>
      <c r="AA18" s="281"/>
      <c r="AB18" s="281"/>
      <c r="AC18" s="281"/>
      <c r="AD18" s="281"/>
      <c r="AE18" s="281"/>
      <c r="AF18" s="282"/>
      <c r="AG18" s="73"/>
      <c r="AH18" s="20"/>
    </row>
    <row r="19" spans="1:34" ht="13.5" thickTop="1" x14ac:dyDescent="0.2">
      <c r="A19" s="10"/>
      <c r="B19" s="15"/>
      <c r="C19" s="74"/>
      <c r="D19" s="75"/>
      <c r="E19" s="75"/>
      <c r="F19" s="74"/>
      <c r="G19" s="74"/>
      <c r="H19" s="74"/>
      <c r="I19" s="76"/>
      <c r="J19" s="76"/>
      <c r="K19" s="76"/>
      <c r="L19" s="76"/>
      <c r="M19" s="76"/>
      <c r="N19" s="76"/>
      <c r="O19" s="76"/>
      <c r="P19" s="76"/>
      <c r="Q19" s="76"/>
      <c r="R19" s="77"/>
      <c r="S19" s="76"/>
      <c r="T19" s="76"/>
      <c r="U19" s="76"/>
      <c r="V19" s="76"/>
      <c r="W19" s="76"/>
      <c r="X19" s="76"/>
      <c r="Y19" s="76"/>
      <c r="Z19" s="76"/>
      <c r="AA19" s="76"/>
      <c r="AB19" s="76"/>
      <c r="AC19" s="76"/>
      <c r="AD19" s="76"/>
      <c r="AE19" s="76"/>
      <c r="AF19" s="76"/>
      <c r="AG19" s="76"/>
      <c r="AH19" s="20"/>
    </row>
    <row r="20" spans="1:34" x14ac:dyDescent="0.2">
      <c r="A20" s="10"/>
      <c r="B20" s="15"/>
      <c r="C20" s="283" t="s">
        <v>120</v>
      </c>
      <c r="D20" s="284"/>
      <c r="E20" s="284"/>
      <c r="F20" s="284"/>
      <c r="G20" s="284"/>
      <c r="H20" s="284"/>
      <c r="I20" s="284"/>
      <c r="J20" s="284"/>
      <c r="K20" s="284"/>
      <c r="L20" s="284"/>
      <c r="M20" s="284"/>
      <c r="N20" s="284"/>
      <c r="O20" s="284"/>
      <c r="P20" s="284"/>
      <c r="Q20" s="285"/>
      <c r="R20" s="78"/>
      <c r="S20" s="289" t="s">
        <v>121</v>
      </c>
      <c r="T20" s="290"/>
      <c r="U20" s="290"/>
      <c r="V20" s="290"/>
      <c r="W20" s="290"/>
      <c r="X20" s="290"/>
      <c r="Y20" s="290"/>
      <c r="Z20" s="290"/>
      <c r="AA20" s="290"/>
      <c r="AB20" s="290"/>
      <c r="AC20" s="290"/>
      <c r="AD20" s="290"/>
      <c r="AE20" s="290"/>
      <c r="AF20" s="290"/>
      <c r="AG20" s="291"/>
      <c r="AH20" s="20"/>
    </row>
    <row r="21" spans="1:34" x14ac:dyDescent="0.2">
      <c r="A21" s="10"/>
      <c r="B21" s="15"/>
      <c r="C21" s="286"/>
      <c r="D21" s="287"/>
      <c r="E21" s="287"/>
      <c r="F21" s="287"/>
      <c r="G21" s="287"/>
      <c r="H21" s="287"/>
      <c r="I21" s="287"/>
      <c r="J21" s="287"/>
      <c r="K21" s="287"/>
      <c r="L21" s="287"/>
      <c r="M21" s="287"/>
      <c r="N21" s="287"/>
      <c r="O21" s="287"/>
      <c r="P21" s="287"/>
      <c r="Q21" s="288"/>
      <c r="R21" s="78"/>
      <c r="S21" s="292"/>
      <c r="T21" s="293"/>
      <c r="U21" s="293"/>
      <c r="V21" s="293"/>
      <c r="W21" s="293"/>
      <c r="X21" s="293"/>
      <c r="Y21" s="293"/>
      <c r="Z21" s="293"/>
      <c r="AA21" s="293"/>
      <c r="AB21" s="293"/>
      <c r="AC21" s="293"/>
      <c r="AD21" s="293"/>
      <c r="AE21" s="293"/>
      <c r="AF21" s="293"/>
      <c r="AG21" s="294"/>
      <c r="AH21" s="20"/>
    </row>
    <row r="22" spans="1:34" x14ac:dyDescent="0.2">
      <c r="A22" s="10"/>
      <c r="B22" s="15"/>
      <c r="C22" s="283" t="s">
        <v>122</v>
      </c>
      <c r="D22" s="284"/>
      <c r="E22" s="295"/>
      <c r="F22" s="299" t="s">
        <v>123</v>
      </c>
      <c r="G22" s="299"/>
      <c r="H22" s="300"/>
      <c r="I22" s="301" t="s">
        <v>124</v>
      </c>
      <c r="J22" s="299"/>
      <c r="K22" s="300"/>
      <c r="L22" s="301" t="s">
        <v>125</v>
      </c>
      <c r="M22" s="299"/>
      <c r="N22" s="300"/>
      <c r="O22" s="301" t="s">
        <v>126</v>
      </c>
      <c r="P22" s="299"/>
      <c r="Q22" s="302"/>
      <c r="R22" s="78"/>
      <c r="S22" s="303" t="s">
        <v>127</v>
      </c>
      <c r="T22" s="304"/>
      <c r="U22" s="305"/>
      <c r="V22" s="313" t="s">
        <v>123</v>
      </c>
      <c r="W22" s="314"/>
      <c r="X22" s="315"/>
      <c r="Y22" s="313" t="s">
        <v>124</v>
      </c>
      <c r="Z22" s="314"/>
      <c r="AA22" s="315"/>
      <c r="AB22" s="313" t="s">
        <v>125</v>
      </c>
      <c r="AC22" s="314"/>
      <c r="AD22" s="315"/>
      <c r="AE22" s="313" t="s">
        <v>126</v>
      </c>
      <c r="AF22" s="314"/>
      <c r="AG22" s="316"/>
      <c r="AH22" s="20"/>
    </row>
    <row r="23" spans="1:34" x14ac:dyDescent="0.2">
      <c r="A23" s="10"/>
      <c r="B23" s="15"/>
      <c r="C23" s="296"/>
      <c r="D23" s="297"/>
      <c r="E23" s="298"/>
      <c r="F23" s="79" t="s">
        <v>128</v>
      </c>
      <c r="G23" s="80" t="s">
        <v>129</v>
      </c>
      <c r="H23" s="80" t="s">
        <v>130</v>
      </c>
      <c r="I23" s="80" t="s">
        <v>131</v>
      </c>
      <c r="J23" s="80" t="s">
        <v>132</v>
      </c>
      <c r="K23" s="80" t="s">
        <v>133</v>
      </c>
      <c r="L23" s="80" t="s">
        <v>134</v>
      </c>
      <c r="M23" s="80" t="s">
        <v>135</v>
      </c>
      <c r="N23" s="80" t="s">
        <v>136</v>
      </c>
      <c r="O23" s="80" t="s">
        <v>137</v>
      </c>
      <c r="P23" s="80" t="s">
        <v>138</v>
      </c>
      <c r="Q23" s="81" t="s">
        <v>139</v>
      </c>
      <c r="R23" s="78"/>
      <c r="S23" s="296"/>
      <c r="T23" s="297"/>
      <c r="U23" s="298"/>
      <c r="V23" s="82" t="s">
        <v>128</v>
      </c>
      <c r="W23" s="80" t="s">
        <v>129</v>
      </c>
      <c r="X23" s="80" t="s">
        <v>130</v>
      </c>
      <c r="Y23" s="80" t="s">
        <v>131</v>
      </c>
      <c r="Z23" s="80" t="s">
        <v>132</v>
      </c>
      <c r="AA23" s="80" t="s">
        <v>133</v>
      </c>
      <c r="AB23" s="80" t="s">
        <v>134</v>
      </c>
      <c r="AC23" s="80" t="s">
        <v>135</v>
      </c>
      <c r="AD23" s="80" t="s">
        <v>136</v>
      </c>
      <c r="AE23" s="80" t="s">
        <v>137</v>
      </c>
      <c r="AF23" s="80" t="s">
        <v>138</v>
      </c>
      <c r="AG23" s="81" t="s">
        <v>139</v>
      </c>
      <c r="AH23" s="20"/>
    </row>
    <row r="24" spans="1:34" x14ac:dyDescent="0.2">
      <c r="A24" s="10"/>
      <c r="B24" s="15"/>
      <c r="C24" s="83"/>
      <c r="D24" s="66" t="s">
        <v>140</v>
      </c>
      <c r="E24" s="84"/>
      <c r="F24" s="85">
        <f t="shared" ref="F24:Q24" si="0">SUM(F30:F59)</f>
        <v>6</v>
      </c>
      <c r="G24" s="85">
        <f t="shared" si="0"/>
        <v>8</v>
      </c>
      <c r="H24" s="85">
        <f t="shared" si="0"/>
        <v>6</v>
      </c>
      <c r="I24" s="85">
        <f t="shared" si="0"/>
        <v>4</v>
      </c>
      <c r="J24" s="85">
        <f t="shared" si="0"/>
        <v>5</v>
      </c>
      <c r="K24" s="85">
        <f t="shared" si="0"/>
        <v>3</v>
      </c>
      <c r="L24" s="85">
        <f t="shared" si="0"/>
        <v>6</v>
      </c>
      <c r="M24" s="85">
        <f t="shared" si="0"/>
        <v>5</v>
      </c>
      <c r="N24" s="85">
        <f t="shared" si="0"/>
        <v>4</v>
      </c>
      <c r="O24" s="85">
        <f t="shared" si="0"/>
        <v>3</v>
      </c>
      <c r="P24" s="85">
        <f t="shared" si="0"/>
        <v>6</v>
      </c>
      <c r="Q24" s="85">
        <f t="shared" si="0"/>
        <v>4</v>
      </c>
      <c r="R24" s="78"/>
      <c r="S24" s="303" t="s">
        <v>141</v>
      </c>
      <c r="T24" s="304"/>
      <c r="U24" s="305"/>
      <c r="V24" s="86">
        <v>5</v>
      </c>
      <c r="W24" s="86">
        <v>5</v>
      </c>
      <c r="X24" s="86">
        <v>8</v>
      </c>
      <c r="Y24" s="86">
        <v>5</v>
      </c>
      <c r="Z24" s="86"/>
      <c r="AA24" s="86"/>
      <c r="AB24" s="86"/>
      <c r="AC24" s="86"/>
      <c r="AD24" s="86"/>
      <c r="AE24" s="86"/>
      <c r="AF24" s="86"/>
      <c r="AG24" s="87"/>
      <c r="AH24" s="20"/>
    </row>
    <row r="25" spans="1:34" ht="21.75" customHeight="1" x14ac:dyDescent="0.2">
      <c r="A25" s="10"/>
      <c r="B25" s="15"/>
      <c r="C25" s="38"/>
      <c r="D25" s="66" t="s">
        <v>142</v>
      </c>
      <c r="E25" s="88">
        <f>SUM(F30:Q59)</f>
        <v>60</v>
      </c>
      <c r="F25" s="85">
        <f>+F24</f>
        <v>6</v>
      </c>
      <c r="G25" s="85">
        <f t="shared" ref="G25:Q25" si="1">+F25+G24</f>
        <v>14</v>
      </c>
      <c r="H25" s="85">
        <f t="shared" si="1"/>
        <v>20</v>
      </c>
      <c r="I25" s="85">
        <f t="shared" si="1"/>
        <v>24</v>
      </c>
      <c r="J25" s="85">
        <f t="shared" si="1"/>
        <v>29</v>
      </c>
      <c r="K25" s="85">
        <f t="shared" si="1"/>
        <v>32</v>
      </c>
      <c r="L25" s="85">
        <f t="shared" si="1"/>
        <v>38</v>
      </c>
      <c r="M25" s="85">
        <f t="shared" si="1"/>
        <v>43</v>
      </c>
      <c r="N25" s="85">
        <f t="shared" si="1"/>
        <v>47</v>
      </c>
      <c r="O25" s="85">
        <f t="shared" si="1"/>
        <v>50</v>
      </c>
      <c r="P25" s="85">
        <f t="shared" si="1"/>
        <v>56</v>
      </c>
      <c r="Q25" s="89">
        <f t="shared" si="1"/>
        <v>60</v>
      </c>
      <c r="R25" s="78"/>
      <c r="S25" s="286" t="s">
        <v>143</v>
      </c>
      <c r="T25" s="317"/>
      <c r="U25" s="318"/>
      <c r="V25" s="90">
        <f>+V24</f>
        <v>5</v>
      </c>
      <c r="W25" s="90">
        <f t="shared" ref="W25:AG25" si="2">+V25+W24</f>
        <v>10</v>
      </c>
      <c r="X25" s="90">
        <f t="shared" si="2"/>
        <v>18</v>
      </c>
      <c r="Y25" s="90">
        <f t="shared" si="2"/>
        <v>23</v>
      </c>
      <c r="Z25" s="90">
        <f t="shared" si="2"/>
        <v>23</v>
      </c>
      <c r="AA25" s="90">
        <f t="shared" si="2"/>
        <v>23</v>
      </c>
      <c r="AB25" s="90">
        <f t="shared" si="2"/>
        <v>23</v>
      </c>
      <c r="AC25" s="90">
        <f t="shared" si="2"/>
        <v>23</v>
      </c>
      <c r="AD25" s="90">
        <f t="shared" si="2"/>
        <v>23</v>
      </c>
      <c r="AE25" s="90">
        <f t="shared" si="2"/>
        <v>23</v>
      </c>
      <c r="AF25" s="90">
        <f t="shared" si="2"/>
        <v>23</v>
      </c>
      <c r="AG25" s="91">
        <f t="shared" si="2"/>
        <v>23</v>
      </c>
      <c r="AH25" s="20"/>
    </row>
    <row r="26" spans="1:34" x14ac:dyDescent="0.2">
      <c r="A26" s="10"/>
      <c r="B26" s="15"/>
      <c r="C26" s="92"/>
      <c r="D26" s="93" t="s">
        <v>144</v>
      </c>
      <c r="E26" s="94"/>
      <c r="F26" s="95">
        <f t="shared" ref="F26:P26" si="3">+F25/$E$25</f>
        <v>0.1</v>
      </c>
      <c r="G26" s="95">
        <f t="shared" si="3"/>
        <v>0.23333333333333334</v>
      </c>
      <c r="H26" s="95">
        <f t="shared" si="3"/>
        <v>0.33333333333333331</v>
      </c>
      <c r="I26" s="95">
        <f t="shared" si="3"/>
        <v>0.4</v>
      </c>
      <c r="J26" s="95">
        <f t="shared" si="3"/>
        <v>0.48333333333333334</v>
      </c>
      <c r="K26" s="95">
        <f t="shared" si="3"/>
        <v>0.53333333333333333</v>
      </c>
      <c r="L26" s="95">
        <f t="shared" si="3"/>
        <v>0.6333333333333333</v>
      </c>
      <c r="M26" s="95">
        <f>+M25/$E$25</f>
        <v>0.71666666666666667</v>
      </c>
      <c r="N26" s="95">
        <f t="shared" si="3"/>
        <v>0.78333333333333333</v>
      </c>
      <c r="O26" s="95">
        <f>+O25/$E$25</f>
        <v>0.83333333333333337</v>
      </c>
      <c r="P26" s="95">
        <f t="shared" si="3"/>
        <v>0.93333333333333335</v>
      </c>
      <c r="Q26" s="96">
        <f>+Q25/$E$25</f>
        <v>1</v>
      </c>
      <c r="R26" s="78"/>
      <c r="S26" s="323" t="s">
        <v>145</v>
      </c>
      <c r="T26" s="324"/>
      <c r="U26" s="325"/>
      <c r="V26" s="97">
        <f t="shared" ref="V26:AG26" si="4">+V25/$E$25</f>
        <v>8.3333333333333329E-2</v>
      </c>
      <c r="W26" s="97">
        <f t="shared" si="4"/>
        <v>0.16666666666666666</v>
      </c>
      <c r="X26" s="97">
        <f t="shared" si="4"/>
        <v>0.3</v>
      </c>
      <c r="Y26" s="97">
        <f t="shared" si="4"/>
        <v>0.38333333333333336</v>
      </c>
      <c r="Z26" s="97">
        <f t="shared" si="4"/>
        <v>0.38333333333333336</v>
      </c>
      <c r="AA26" s="97">
        <f t="shared" si="4"/>
        <v>0.38333333333333336</v>
      </c>
      <c r="AB26" s="97">
        <f t="shared" si="4"/>
        <v>0.38333333333333336</v>
      </c>
      <c r="AC26" s="97">
        <f>+AC25/$E$25</f>
        <v>0.38333333333333336</v>
      </c>
      <c r="AD26" s="97">
        <f t="shared" si="4"/>
        <v>0.38333333333333336</v>
      </c>
      <c r="AE26" s="97">
        <f t="shared" si="4"/>
        <v>0.38333333333333336</v>
      </c>
      <c r="AF26" s="97">
        <f t="shared" si="4"/>
        <v>0.38333333333333336</v>
      </c>
      <c r="AG26" s="98">
        <f t="shared" si="4"/>
        <v>0.38333333333333336</v>
      </c>
      <c r="AH26" s="20"/>
    </row>
    <row r="27" spans="1:34" x14ac:dyDescent="0.2">
      <c r="A27" s="10"/>
      <c r="B27" s="15"/>
      <c r="C27" s="78"/>
      <c r="D27" s="99"/>
      <c r="E27" s="78"/>
      <c r="F27" s="100"/>
      <c r="G27" s="100"/>
      <c r="H27" s="100"/>
      <c r="I27" s="100"/>
      <c r="J27" s="100"/>
      <c r="K27" s="100"/>
      <c r="L27" s="100"/>
      <c r="M27" s="100"/>
      <c r="N27" s="100"/>
      <c r="O27" s="100"/>
      <c r="P27" s="100"/>
      <c r="Q27" s="100"/>
      <c r="R27" s="78"/>
      <c r="S27" s="326" t="s">
        <v>146</v>
      </c>
      <c r="T27" s="327"/>
      <c r="U27" s="328"/>
      <c r="V27" s="101">
        <f>+V26/F26</f>
        <v>0.83333333333333326</v>
      </c>
      <c r="W27" s="101">
        <f t="shared" ref="W27:AG27" si="5">+W26/G26</f>
        <v>0.71428571428571419</v>
      </c>
      <c r="X27" s="101">
        <f>+X26/H26</f>
        <v>0.9</v>
      </c>
      <c r="Y27" s="101">
        <f t="shared" si="5"/>
        <v>0.95833333333333337</v>
      </c>
      <c r="Z27" s="101">
        <f t="shared" si="5"/>
        <v>0.7931034482758621</v>
      </c>
      <c r="AA27" s="101">
        <f t="shared" si="5"/>
        <v>0.71875000000000011</v>
      </c>
      <c r="AB27" s="101">
        <f t="shared" si="5"/>
        <v>0.60526315789473695</v>
      </c>
      <c r="AC27" s="101">
        <f>+AC26/M26</f>
        <v>0.53488372093023262</v>
      </c>
      <c r="AD27" s="101">
        <f t="shared" si="5"/>
        <v>0.48936170212765961</v>
      </c>
      <c r="AE27" s="101">
        <f t="shared" si="5"/>
        <v>0.46</v>
      </c>
      <c r="AF27" s="101">
        <f t="shared" si="5"/>
        <v>0.41071428571428575</v>
      </c>
      <c r="AG27" s="101">
        <f t="shared" si="5"/>
        <v>0.38333333333333336</v>
      </c>
      <c r="AH27" s="20"/>
    </row>
    <row r="28" spans="1:34" x14ac:dyDescent="0.2">
      <c r="A28" s="10"/>
      <c r="B28" s="15"/>
      <c r="C28" s="74"/>
      <c r="D28" s="75"/>
      <c r="E28" s="75"/>
      <c r="F28" s="74"/>
      <c r="G28" s="74"/>
      <c r="H28" s="74"/>
      <c r="I28" s="76"/>
      <c r="J28" s="76"/>
      <c r="K28" s="76"/>
      <c r="L28" s="76"/>
      <c r="M28" s="76"/>
      <c r="N28" s="76"/>
      <c r="O28" s="76"/>
      <c r="P28" s="76"/>
      <c r="Q28" s="76"/>
      <c r="R28" s="76"/>
      <c r="S28" s="76"/>
      <c r="T28" s="76"/>
      <c r="U28" s="76"/>
      <c r="V28" s="76"/>
      <c r="W28" s="76"/>
      <c r="X28" s="76"/>
      <c r="Y28" s="76"/>
      <c r="Z28" s="76"/>
      <c r="AA28" s="76"/>
      <c r="AB28" s="76"/>
      <c r="AC28" s="76"/>
      <c r="AD28" s="76"/>
      <c r="AE28" s="76"/>
      <c r="AF28" s="76"/>
      <c r="AG28" s="76"/>
      <c r="AH28" s="20"/>
    </row>
    <row r="29" spans="1:34" ht="33" customHeight="1" x14ac:dyDescent="0.2">
      <c r="A29" s="10"/>
      <c r="B29" s="15"/>
      <c r="C29" s="329" t="s">
        <v>147</v>
      </c>
      <c r="D29" s="330"/>
      <c r="E29" s="102"/>
      <c r="F29" s="103"/>
      <c r="G29" s="103"/>
      <c r="H29" s="103"/>
      <c r="I29" s="103"/>
      <c r="J29" s="103"/>
      <c r="K29" s="103"/>
      <c r="L29" s="103"/>
      <c r="M29" s="103"/>
      <c r="N29" s="103"/>
      <c r="O29" s="103"/>
      <c r="P29" s="103"/>
      <c r="Q29" s="103"/>
      <c r="R29" s="331" t="s">
        <v>148</v>
      </c>
      <c r="S29" s="331"/>
      <c r="T29" s="331"/>
      <c r="U29" s="331"/>
      <c r="V29" s="331"/>
      <c r="W29" s="331" t="s">
        <v>149</v>
      </c>
      <c r="X29" s="331"/>
      <c r="Y29" s="331"/>
      <c r="Z29" s="331"/>
      <c r="AA29" s="331"/>
      <c r="AB29" s="306"/>
      <c r="AC29" s="306"/>
      <c r="AD29" s="306"/>
      <c r="AE29" s="306"/>
      <c r="AF29" s="306"/>
      <c r="AG29" s="307"/>
      <c r="AH29" s="20"/>
    </row>
    <row r="30" spans="1:34" ht="31.5" customHeight="1" x14ac:dyDescent="0.2">
      <c r="A30" s="10"/>
      <c r="B30" s="15"/>
      <c r="C30" s="310" t="s">
        <v>150</v>
      </c>
      <c r="D30" s="311"/>
      <c r="E30" s="104"/>
      <c r="F30" s="105"/>
      <c r="G30" s="105"/>
      <c r="H30" s="106">
        <v>1</v>
      </c>
      <c r="I30" s="105"/>
      <c r="J30" s="105"/>
      <c r="K30" s="105"/>
      <c r="L30" s="105"/>
      <c r="M30" s="105"/>
      <c r="N30" s="105"/>
      <c r="O30" s="105"/>
      <c r="P30" s="105"/>
      <c r="Q30" s="105"/>
      <c r="R30" s="312" t="s">
        <v>151</v>
      </c>
      <c r="S30" s="312"/>
      <c r="T30" s="312"/>
      <c r="U30" s="312"/>
      <c r="V30" s="312"/>
      <c r="W30" s="312" t="s">
        <v>152</v>
      </c>
      <c r="X30" s="312"/>
      <c r="Y30" s="312"/>
      <c r="Z30" s="312"/>
      <c r="AA30" s="312"/>
      <c r="AB30" s="308"/>
      <c r="AC30" s="308"/>
      <c r="AD30" s="308"/>
      <c r="AE30" s="308"/>
      <c r="AF30" s="308"/>
      <c r="AG30" s="309"/>
      <c r="AH30" s="20"/>
    </row>
    <row r="31" spans="1:34" ht="19.5" customHeight="1" x14ac:dyDescent="0.2">
      <c r="A31" s="10"/>
      <c r="B31" s="15"/>
      <c r="C31" s="310" t="s">
        <v>153</v>
      </c>
      <c r="D31" s="311"/>
      <c r="E31" s="104"/>
      <c r="F31" s="105"/>
      <c r="G31" s="107">
        <v>1</v>
      </c>
      <c r="H31" s="105"/>
      <c r="I31" s="105"/>
      <c r="J31" s="105"/>
      <c r="K31" s="105"/>
      <c r="L31" s="105"/>
      <c r="M31" s="105"/>
      <c r="N31" s="105"/>
      <c r="O31" s="105"/>
      <c r="P31" s="105"/>
      <c r="Q31" s="105"/>
      <c r="R31" s="319"/>
      <c r="S31" s="320"/>
      <c r="T31" s="320"/>
      <c r="U31" s="320"/>
      <c r="V31" s="320"/>
      <c r="W31" s="320"/>
      <c r="X31" s="320"/>
      <c r="Y31" s="320"/>
      <c r="Z31" s="320"/>
      <c r="AA31" s="321"/>
      <c r="AB31" s="308"/>
      <c r="AC31" s="308"/>
      <c r="AD31" s="308"/>
      <c r="AE31" s="308"/>
      <c r="AF31" s="308"/>
      <c r="AG31" s="309"/>
      <c r="AH31" s="20"/>
    </row>
    <row r="32" spans="1:34" ht="38.25" customHeight="1" x14ac:dyDescent="0.2">
      <c r="A32" s="10"/>
      <c r="B32" s="15"/>
      <c r="C32" s="310" t="s">
        <v>154</v>
      </c>
      <c r="D32" s="311"/>
      <c r="E32" s="108"/>
      <c r="F32" s="105"/>
      <c r="G32" s="105"/>
      <c r="H32" s="105"/>
      <c r="I32" s="105"/>
      <c r="J32" s="105">
        <v>1</v>
      </c>
      <c r="K32" s="105"/>
      <c r="L32" s="105"/>
      <c r="M32" s="105"/>
      <c r="N32" s="105"/>
      <c r="O32" s="105"/>
      <c r="P32" s="105"/>
      <c r="Q32" s="105"/>
      <c r="R32" s="322" t="s">
        <v>155</v>
      </c>
      <c r="S32" s="322"/>
      <c r="T32" s="322"/>
      <c r="U32" s="322"/>
      <c r="V32" s="322"/>
      <c r="W32" s="312" t="s">
        <v>156</v>
      </c>
      <c r="X32" s="312"/>
      <c r="Y32" s="312"/>
      <c r="Z32" s="312"/>
      <c r="AA32" s="312"/>
      <c r="AB32" s="308"/>
      <c r="AC32" s="308"/>
      <c r="AD32" s="308"/>
      <c r="AE32" s="308"/>
      <c r="AF32" s="308"/>
      <c r="AG32" s="309"/>
      <c r="AH32" s="20"/>
    </row>
    <row r="33" spans="1:34" ht="34.5" customHeight="1" x14ac:dyDescent="0.2">
      <c r="A33" s="10"/>
      <c r="B33" s="15"/>
      <c r="C33" s="310" t="s">
        <v>157</v>
      </c>
      <c r="D33" s="311"/>
      <c r="E33" s="109"/>
      <c r="F33" s="105"/>
      <c r="G33" s="105"/>
      <c r="H33" s="105"/>
      <c r="I33" s="105"/>
      <c r="J33" s="105"/>
      <c r="K33" s="105">
        <v>1</v>
      </c>
      <c r="L33" s="105"/>
      <c r="M33" s="105"/>
      <c r="N33" s="105"/>
      <c r="O33" s="105"/>
      <c r="P33" s="105"/>
      <c r="Q33" s="105"/>
      <c r="R33" s="319"/>
      <c r="S33" s="320"/>
      <c r="T33" s="320"/>
      <c r="U33" s="320"/>
      <c r="V33" s="320"/>
      <c r="W33" s="320"/>
      <c r="X33" s="320"/>
      <c r="Y33" s="320"/>
      <c r="Z33" s="320"/>
      <c r="AA33" s="321"/>
      <c r="AB33" s="308"/>
      <c r="AC33" s="308"/>
      <c r="AD33" s="308"/>
      <c r="AE33" s="308"/>
      <c r="AF33" s="308"/>
      <c r="AG33" s="309"/>
      <c r="AH33" s="20"/>
    </row>
    <row r="34" spans="1:34" ht="36" customHeight="1" x14ac:dyDescent="0.2">
      <c r="A34" s="10"/>
      <c r="B34" s="15"/>
      <c r="C34" s="310" t="s">
        <v>158</v>
      </c>
      <c r="D34" s="311"/>
      <c r="E34" s="109"/>
      <c r="F34" s="105"/>
      <c r="G34" s="105"/>
      <c r="H34" s="105"/>
      <c r="I34" s="105"/>
      <c r="J34" s="105"/>
      <c r="K34" s="105"/>
      <c r="L34" s="105"/>
      <c r="M34" s="105"/>
      <c r="N34" s="105"/>
      <c r="O34" s="105">
        <v>1</v>
      </c>
      <c r="P34" s="105"/>
      <c r="Q34" s="105"/>
      <c r="R34" s="312" t="s">
        <v>159</v>
      </c>
      <c r="S34" s="312"/>
      <c r="T34" s="312"/>
      <c r="U34" s="312"/>
      <c r="V34" s="312"/>
      <c r="W34" s="312" t="s">
        <v>160</v>
      </c>
      <c r="X34" s="312"/>
      <c r="Y34" s="312"/>
      <c r="Z34" s="312"/>
      <c r="AA34" s="312"/>
      <c r="AB34" s="308"/>
      <c r="AC34" s="308"/>
      <c r="AD34" s="308"/>
      <c r="AE34" s="308"/>
      <c r="AF34" s="308"/>
      <c r="AG34" s="309"/>
      <c r="AH34" s="20"/>
    </row>
    <row r="35" spans="1:34" ht="22.5" customHeight="1" x14ac:dyDescent="0.2">
      <c r="A35" s="10"/>
      <c r="B35" s="15"/>
      <c r="C35" s="329" t="s">
        <v>161</v>
      </c>
      <c r="D35" s="330"/>
      <c r="E35" s="109"/>
      <c r="F35" s="105"/>
      <c r="G35" s="105"/>
      <c r="H35" s="105"/>
      <c r="I35" s="105"/>
      <c r="J35" s="105"/>
      <c r="K35" s="105"/>
      <c r="L35" s="105"/>
      <c r="M35" s="105"/>
      <c r="N35" s="105"/>
      <c r="O35" s="105"/>
      <c r="P35" s="105"/>
      <c r="Q35" s="105"/>
      <c r="R35" s="319"/>
      <c r="S35" s="320"/>
      <c r="T35" s="320"/>
      <c r="U35" s="320"/>
      <c r="V35" s="320"/>
      <c r="W35" s="320"/>
      <c r="X35" s="320"/>
      <c r="Y35" s="320"/>
      <c r="Z35" s="320"/>
      <c r="AA35" s="321"/>
      <c r="AB35" s="308"/>
      <c r="AC35" s="308"/>
      <c r="AD35" s="308"/>
      <c r="AE35" s="308"/>
      <c r="AF35" s="308"/>
      <c r="AG35" s="309"/>
      <c r="AH35" s="20"/>
    </row>
    <row r="36" spans="1:34" ht="41.25" customHeight="1" x14ac:dyDescent="0.2">
      <c r="A36" s="10"/>
      <c r="B36" s="15"/>
      <c r="C36" s="310" t="s">
        <v>162</v>
      </c>
      <c r="D36" s="311"/>
      <c r="E36" s="109"/>
      <c r="F36" s="106">
        <v>2</v>
      </c>
      <c r="G36" s="105"/>
      <c r="H36" s="105"/>
      <c r="I36" s="106">
        <v>1</v>
      </c>
      <c r="J36" s="105"/>
      <c r="K36" s="105"/>
      <c r="L36" s="105"/>
      <c r="M36" s="105">
        <v>1</v>
      </c>
      <c r="N36" s="105">
        <v>1</v>
      </c>
      <c r="O36" s="105"/>
      <c r="P36" s="105"/>
      <c r="Q36" s="105">
        <v>1</v>
      </c>
      <c r="R36" s="312" t="s">
        <v>163</v>
      </c>
      <c r="S36" s="312"/>
      <c r="T36" s="312"/>
      <c r="U36" s="312"/>
      <c r="V36" s="312"/>
      <c r="W36" s="312" t="s">
        <v>164</v>
      </c>
      <c r="X36" s="312"/>
      <c r="Y36" s="312"/>
      <c r="Z36" s="312"/>
      <c r="AA36" s="312"/>
      <c r="AB36" s="308"/>
      <c r="AC36" s="308"/>
      <c r="AD36" s="308"/>
      <c r="AE36" s="308"/>
      <c r="AF36" s="308"/>
      <c r="AG36" s="309"/>
      <c r="AH36" s="20"/>
    </row>
    <row r="37" spans="1:34" ht="16.5" customHeight="1" x14ac:dyDescent="0.2">
      <c r="A37" s="10"/>
      <c r="B37" s="15"/>
      <c r="C37" s="310" t="s">
        <v>165</v>
      </c>
      <c r="D37" s="311"/>
      <c r="E37" s="109"/>
      <c r="F37" s="105"/>
      <c r="G37" s="107">
        <v>1</v>
      </c>
      <c r="H37" s="105"/>
      <c r="I37" s="105"/>
      <c r="J37" s="105"/>
      <c r="K37" s="105"/>
      <c r="L37" s="105"/>
      <c r="M37" s="105"/>
      <c r="N37" s="105"/>
      <c r="O37" s="105"/>
      <c r="P37" s="105"/>
      <c r="Q37" s="105"/>
      <c r="R37" s="319"/>
      <c r="S37" s="320"/>
      <c r="T37" s="320"/>
      <c r="U37" s="320"/>
      <c r="V37" s="320"/>
      <c r="W37" s="320"/>
      <c r="X37" s="320"/>
      <c r="Y37" s="320"/>
      <c r="Z37" s="320"/>
      <c r="AA37" s="321"/>
      <c r="AB37" s="308"/>
      <c r="AC37" s="308"/>
      <c r="AD37" s="308"/>
      <c r="AE37" s="308"/>
      <c r="AF37" s="308"/>
      <c r="AG37" s="309"/>
      <c r="AH37" s="20"/>
    </row>
    <row r="38" spans="1:34" ht="27" customHeight="1" x14ac:dyDescent="0.2">
      <c r="A38" s="10"/>
      <c r="B38" s="15"/>
      <c r="C38" s="310" t="s">
        <v>11</v>
      </c>
      <c r="D38" s="311"/>
      <c r="E38" s="109"/>
      <c r="F38" s="105"/>
      <c r="G38" s="105"/>
      <c r="H38" s="105"/>
      <c r="I38" s="105"/>
      <c r="J38" s="105"/>
      <c r="K38" s="105"/>
      <c r="L38" s="105"/>
      <c r="M38" s="105"/>
      <c r="N38" s="105"/>
      <c r="O38" s="105"/>
      <c r="P38" s="107">
        <v>1</v>
      </c>
      <c r="Q38" s="105"/>
      <c r="R38" s="332" t="s">
        <v>166</v>
      </c>
      <c r="S38" s="333"/>
      <c r="T38" s="333"/>
      <c r="U38" s="333"/>
      <c r="V38" s="334"/>
      <c r="W38" s="312" t="s">
        <v>160</v>
      </c>
      <c r="X38" s="312"/>
      <c r="Y38" s="312"/>
      <c r="Z38" s="312"/>
      <c r="AA38" s="312"/>
      <c r="AB38" s="308"/>
      <c r="AC38" s="308"/>
      <c r="AD38" s="308"/>
      <c r="AE38" s="308"/>
      <c r="AF38" s="308"/>
      <c r="AG38" s="309"/>
      <c r="AH38" s="20"/>
    </row>
    <row r="39" spans="1:34" ht="27" customHeight="1" x14ac:dyDescent="0.2">
      <c r="A39" s="10"/>
      <c r="B39" s="15"/>
      <c r="C39" s="310" t="s">
        <v>167</v>
      </c>
      <c r="D39" s="311"/>
      <c r="E39" s="109"/>
      <c r="F39" s="106">
        <v>1</v>
      </c>
      <c r="G39" s="106">
        <v>1</v>
      </c>
      <c r="H39" s="106">
        <v>1</v>
      </c>
      <c r="I39" s="106">
        <v>1</v>
      </c>
      <c r="J39" s="105">
        <v>1</v>
      </c>
      <c r="K39" s="105">
        <v>1</v>
      </c>
      <c r="L39" s="105">
        <v>1</v>
      </c>
      <c r="M39" s="105">
        <v>1</v>
      </c>
      <c r="N39" s="105">
        <v>1</v>
      </c>
      <c r="O39" s="105">
        <v>1</v>
      </c>
      <c r="P39" s="105">
        <v>1</v>
      </c>
      <c r="Q39" s="105">
        <v>1</v>
      </c>
      <c r="R39" s="319"/>
      <c r="S39" s="320"/>
      <c r="T39" s="320"/>
      <c r="U39" s="320"/>
      <c r="V39" s="320"/>
      <c r="W39" s="320"/>
      <c r="X39" s="320"/>
      <c r="Y39" s="320"/>
      <c r="Z39" s="320"/>
      <c r="AA39" s="321"/>
      <c r="AB39" s="308"/>
      <c r="AC39" s="308"/>
      <c r="AD39" s="308"/>
      <c r="AE39" s="308"/>
      <c r="AF39" s="308"/>
      <c r="AG39" s="309"/>
      <c r="AH39" s="20"/>
    </row>
    <row r="40" spans="1:34" ht="17.25" customHeight="1" x14ac:dyDescent="0.2">
      <c r="A40" s="10"/>
      <c r="B40" s="15"/>
      <c r="C40" s="310" t="s">
        <v>168</v>
      </c>
      <c r="D40" s="311"/>
      <c r="E40" s="109"/>
      <c r="F40" s="106">
        <v>1</v>
      </c>
      <c r="G40" s="106">
        <v>1</v>
      </c>
      <c r="H40" s="106">
        <v>1</v>
      </c>
      <c r="I40" s="106">
        <v>1</v>
      </c>
      <c r="J40" s="105">
        <v>1</v>
      </c>
      <c r="K40" s="105">
        <v>1</v>
      </c>
      <c r="L40" s="105">
        <v>1</v>
      </c>
      <c r="M40" s="105">
        <v>1</v>
      </c>
      <c r="N40" s="105">
        <v>1</v>
      </c>
      <c r="O40" s="105">
        <v>1</v>
      </c>
      <c r="P40" s="105">
        <v>1</v>
      </c>
      <c r="Q40" s="105">
        <v>1</v>
      </c>
      <c r="R40" s="335" t="s">
        <v>169</v>
      </c>
      <c r="S40" s="336"/>
      <c r="T40" s="336"/>
      <c r="U40" s="336"/>
      <c r="V40" s="337"/>
      <c r="W40" s="335" t="s">
        <v>156</v>
      </c>
      <c r="X40" s="336"/>
      <c r="Y40" s="336"/>
      <c r="Z40" s="336"/>
      <c r="AA40" s="337"/>
      <c r="AB40" s="308"/>
      <c r="AC40" s="308"/>
      <c r="AD40" s="308"/>
      <c r="AE40" s="308"/>
      <c r="AF40" s="308"/>
      <c r="AG40" s="309"/>
      <c r="AH40" s="20"/>
    </row>
    <row r="41" spans="1:34" ht="17.25" customHeight="1" x14ac:dyDescent="0.2">
      <c r="A41" s="10"/>
      <c r="B41" s="15"/>
      <c r="C41" s="329" t="s">
        <v>170</v>
      </c>
      <c r="D41" s="330"/>
      <c r="E41" s="109"/>
      <c r="F41" s="105"/>
      <c r="G41" s="105"/>
      <c r="H41" s="105"/>
      <c r="I41" s="105"/>
      <c r="J41" s="105"/>
      <c r="K41" s="105"/>
      <c r="L41" s="105"/>
      <c r="M41" s="105"/>
      <c r="N41" s="105"/>
      <c r="O41" s="105"/>
      <c r="P41" s="105"/>
      <c r="Q41" s="105"/>
      <c r="R41" s="319"/>
      <c r="S41" s="320"/>
      <c r="T41" s="320"/>
      <c r="U41" s="320"/>
      <c r="V41" s="320"/>
      <c r="W41" s="320"/>
      <c r="X41" s="320"/>
      <c r="Y41" s="320"/>
      <c r="Z41" s="320"/>
      <c r="AA41" s="321"/>
      <c r="AB41" s="308"/>
      <c r="AC41" s="308"/>
      <c r="AD41" s="308"/>
      <c r="AE41" s="308"/>
      <c r="AF41" s="308"/>
      <c r="AG41" s="309"/>
      <c r="AH41" s="20"/>
    </row>
    <row r="42" spans="1:34" ht="28.5" customHeight="1" x14ac:dyDescent="0.2">
      <c r="A42" s="10"/>
      <c r="B42" s="15"/>
      <c r="C42" s="310" t="s">
        <v>171</v>
      </c>
      <c r="D42" s="311"/>
      <c r="E42" s="110"/>
      <c r="F42" s="105"/>
      <c r="G42" s="106">
        <v>1</v>
      </c>
      <c r="H42" s="105"/>
      <c r="I42" s="105"/>
      <c r="J42" s="105"/>
      <c r="K42" s="105"/>
      <c r="L42" s="105"/>
      <c r="M42" s="105">
        <v>1</v>
      </c>
      <c r="N42" s="105"/>
      <c r="O42" s="105"/>
      <c r="P42" s="105"/>
      <c r="Q42" s="105"/>
      <c r="R42" s="335" t="s">
        <v>172</v>
      </c>
      <c r="S42" s="336"/>
      <c r="T42" s="336"/>
      <c r="U42" s="336"/>
      <c r="V42" s="337"/>
      <c r="W42" s="332" t="s">
        <v>173</v>
      </c>
      <c r="X42" s="333"/>
      <c r="Y42" s="333"/>
      <c r="Z42" s="333"/>
      <c r="AA42" s="334"/>
      <c r="AB42" s="308"/>
      <c r="AC42" s="308"/>
      <c r="AD42" s="308"/>
      <c r="AE42" s="308"/>
      <c r="AF42" s="308"/>
      <c r="AG42" s="309"/>
      <c r="AH42" s="20"/>
    </row>
    <row r="43" spans="1:34" ht="26.25" customHeight="1" x14ac:dyDescent="0.2">
      <c r="A43" s="10"/>
      <c r="B43" s="15"/>
      <c r="C43" s="310" t="s">
        <v>174</v>
      </c>
      <c r="D43" s="311"/>
      <c r="E43" s="111"/>
      <c r="F43" s="112"/>
      <c r="G43" s="112"/>
      <c r="H43" s="106">
        <v>1</v>
      </c>
      <c r="I43" s="112"/>
      <c r="J43" s="112"/>
      <c r="K43" s="112"/>
      <c r="L43" s="112">
        <v>1</v>
      </c>
      <c r="M43" s="112"/>
      <c r="N43" s="112"/>
      <c r="O43" s="112"/>
      <c r="P43" s="112">
        <v>1</v>
      </c>
      <c r="Q43" s="112"/>
      <c r="R43" s="319"/>
      <c r="S43" s="320"/>
      <c r="T43" s="320"/>
      <c r="U43" s="320"/>
      <c r="V43" s="320"/>
      <c r="W43" s="320"/>
      <c r="X43" s="320"/>
      <c r="Y43" s="320"/>
      <c r="Z43" s="320"/>
      <c r="AA43" s="321"/>
      <c r="AB43" s="308"/>
      <c r="AC43" s="308"/>
      <c r="AD43" s="308"/>
      <c r="AE43" s="308"/>
      <c r="AF43" s="308"/>
      <c r="AG43" s="309"/>
      <c r="AH43" s="20"/>
    </row>
    <row r="44" spans="1:34" ht="15" customHeight="1" x14ac:dyDescent="0.2">
      <c r="A44" s="10"/>
      <c r="B44" s="15"/>
      <c r="C44" s="310" t="s">
        <v>175</v>
      </c>
      <c r="D44" s="311"/>
      <c r="E44" s="109"/>
      <c r="F44" s="105"/>
      <c r="G44" s="105"/>
      <c r="H44" s="106">
        <v>1</v>
      </c>
      <c r="I44" s="105"/>
      <c r="J44" s="105"/>
      <c r="K44" s="105"/>
      <c r="L44" s="105">
        <v>1</v>
      </c>
      <c r="M44" s="105"/>
      <c r="N44" s="105"/>
      <c r="O44" s="105"/>
      <c r="P44" s="105">
        <v>1</v>
      </c>
      <c r="Q44" s="105"/>
      <c r="R44" s="335" t="s">
        <v>176</v>
      </c>
      <c r="S44" s="336"/>
      <c r="T44" s="336"/>
      <c r="U44" s="336"/>
      <c r="V44" s="337"/>
      <c r="W44" s="335" t="s">
        <v>164</v>
      </c>
      <c r="X44" s="336"/>
      <c r="Y44" s="336"/>
      <c r="Z44" s="336"/>
      <c r="AA44" s="337"/>
      <c r="AB44" s="308"/>
      <c r="AC44" s="308"/>
      <c r="AD44" s="308"/>
      <c r="AE44" s="308"/>
      <c r="AF44" s="308"/>
      <c r="AG44" s="309"/>
      <c r="AH44" s="20"/>
    </row>
    <row r="45" spans="1:34" ht="26.25" customHeight="1" x14ac:dyDescent="0.2">
      <c r="A45" s="10"/>
      <c r="B45" s="15"/>
      <c r="C45" s="310" t="s">
        <v>177</v>
      </c>
      <c r="D45" s="311"/>
      <c r="E45" s="109"/>
      <c r="F45" s="105"/>
      <c r="G45" s="105"/>
      <c r="H45" s="105"/>
      <c r="I45" s="105"/>
      <c r="J45" s="105"/>
      <c r="K45" s="105"/>
      <c r="L45" s="105">
        <v>1</v>
      </c>
      <c r="M45" s="105"/>
      <c r="N45" s="105"/>
      <c r="O45" s="105"/>
      <c r="P45" s="105"/>
      <c r="Q45" s="105"/>
      <c r="R45" s="338"/>
      <c r="S45" s="339"/>
      <c r="T45" s="339"/>
      <c r="U45" s="339"/>
      <c r="V45" s="339"/>
      <c r="W45" s="339"/>
      <c r="X45" s="339"/>
      <c r="Y45" s="339"/>
      <c r="Z45" s="339"/>
      <c r="AA45" s="340"/>
      <c r="AB45" s="308"/>
      <c r="AC45" s="308"/>
      <c r="AD45" s="308"/>
      <c r="AE45" s="308"/>
      <c r="AF45" s="308"/>
      <c r="AG45" s="309"/>
      <c r="AH45" s="20"/>
    </row>
    <row r="46" spans="1:34" ht="26.25" customHeight="1" x14ac:dyDescent="0.2">
      <c r="A46" s="10"/>
      <c r="B46" s="15"/>
      <c r="C46" s="310" t="s">
        <v>178</v>
      </c>
      <c r="D46" s="311"/>
      <c r="E46" s="111"/>
      <c r="F46" s="112"/>
      <c r="G46" s="112"/>
      <c r="H46" s="112"/>
      <c r="I46" s="112"/>
      <c r="J46" s="112">
        <v>1</v>
      </c>
      <c r="K46" s="112"/>
      <c r="L46" s="112"/>
      <c r="M46" s="112"/>
      <c r="N46" s="112"/>
      <c r="O46" s="112"/>
      <c r="P46" s="112">
        <v>1</v>
      </c>
      <c r="Q46" s="112"/>
      <c r="R46" s="332" t="s">
        <v>179</v>
      </c>
      <c r="S46" s="333"/>
      <c r="T46" s="333"/>
      <c r="U46" s="333"/>
      <c r="V46" s="334"/>
      <c r="W46" s="335" t="s">
        <v>156</v>
      </c>
      <c r="X46" s="336"/>
      <c r="Y46" s="336"/>
      <c r="Z46" s="336"/>
      <c r="AA46" s="337"/>
      <c r="AB46" s="308"/>
      <c r="AC46" s="308"/>
      <c r="AD46" s="308"/>
      <c r="AE46" s="308"/>
      <c r="AF46" s="308"/>
      <c r="AG46" s="309"/>
      <c r="AH46" s="20"/>
    </row>
    <row r="47" spans="1:34" ht="31.5" customHeight="1" x14ac:dyDescent="0.2">
      <c r="A47" s="10"/>
      <c r="B47" s="15"/>
      <c r="C47" s="310" t="s">
        <v>180</v>
      </c>
      <c r="D47" s="311"/>
      <c r="E47" s="109"/>
      <c r="F47" s="105"/>
      <c r="G47" s="105"/>
      <c r="H47" s="105"/>
      <c r="I47" s="105"/>
      <c r="J47" s="105"/>
      <c r="K47" s="105"/>
      <c r="L47" s="105"/>
      <c r="M47" s="105"/>
      <c r="N47" s="105"/>
      <c r="O47" s="105"/>
      <c r="P47" s="105"/>
      <c r="Q47" s="105">
        <v>1</v>
      </c>
      <c r="R47" s="319"/>
      <c r="S47" s="320"/>
      <c r="T47" s="320"/>
      <c r="U47" s="320"/>
      <c r="V47" s="320"/>
      <c r="W47" s="320"/>
      <c r="X47" s="320"/>
      <c r="Y47" s="320"/>
      <c r="Z47" s="320"/>
      <c r="AA47" s="321"/>
      <c r="AB47" s="308"/>
      <c r="AC47" s="308"/>
      <c r="AD47" s="308"/>
      <c r="AE47" s="308"/>
      <c r="AF47" s="308"/>
      <c r="AG47" s="309"/>
      <c r="AH47" s="20"/>
    </row>
    <row r="48" spans="1:34" ht="25.5" customHeight="1" x14ac:dyDescent="0.2">
      <c r="A48" s="10"/>
      <c r="B48" s="15"/>
      <c r="C48" s="329" t="s">
        <v>181</v>
      </c>
      <c r="D48" s="330"/>
      <c r="E48" s="109"/>
      <c r="F48" s="105"/>
      <c r="G48" s="105"/>
      <c r="H48" s="105"/>
      <c r="I48" s="105"/>
      <c r="J48" s="105"/>
      <c r="K48" s="105"/>
      <c r="L48" s="105"/>
      <c r="M48" s="105"/>
      <c r="N48" s="105"/>
      <c r="O48" s="105"/>
      <c r="P48" s="105"/>
      <c r="Q48" s="105"/>
      <c r="R48" s="332" t="s">
        <v>182</v>
      </c>
      <c r="S48" s="333"/>
      <c r="T48" s="333"/>
      <c r="U48" s="333"/>
      <c r="V48" s="334"/>
      <c r="W48" s="335" t="s">
        <v>183</v>
      </c>
      <c r="X48" s="336"/>
      <c r="Y48" s="336"/>
      <c r="Z48" s="336"/>
      <c r="AA48" s="337"/>
      <c r="AB48" s="308"/>
      <c r="AC48" s="308"/>
      <c r="AD48" s="308"/>
      <c r="AE48" s="308"/>
      <c r="AF48" s="308"/>
      <c r="AG48" s="309"/>
      <c r="AH48" s="20"/>
    </row>
    <row r="49" spans="1:34" ht="25.5" customHeight="1" x14ac:dyDescent="0.2">
      <c r="A49" s="10"/>
      <c r="B49" s="15"/>
      <c r="C49" s="310" t="s">
        <v>184</v>
      </c>
      <c r="D49" s="311"/>
      <c r="E49" s="109"/>
      <c r="F49" s="107">
        <v>1</v>
      </c>
      <c r="G49" s="105"/>
      <c r="H49" s="105"/>
      <c r="I49" s="105"/>
      <c r="J49" s="105"/>
      <c r="K49" s="105"/>
      <c r="L49" s="105"/>
      <c r="M49" s="105"/>
      <c r="N49" s="105"/>
      <c r="O49" s="105"/>
      <c r="P49" s="105"/>
      <c r="Q49" s="105"/>
      <c r="R49" s="338"/>
      <c r="S49" s="339"/>
      <c r="T49" s="339"/>
      <c r="U49" s="339"/>
      <c r="V49" s="339"/>
      <c r="W49" s="339"/>
      <c r="X49" s="339"/>
      <c r="Y49" s="339"/>
      <c r="Z49" s="339"/>
      <c r="AA49" s="340"/>
      <c r="AB49" s="308"/>
      <c r="AC49" s="308"/>
      <c r="AD49" s="308"/>
      <c r="AE49" s="308"/>
      <c r="AF49" s="308"/>
      <c r="AG49" s="309"/>
      <c r="AH49" s="20"/>
    </row>
    <row r="50" spans="1:34" ht="22.5" customHeight="1" x14ac:dyDescent="0.2">
      <c r="A50" s="10"/>
      <c r="B50" s="15"/>
      <c r="C50" s="310" t="s">
        <v>185</v>
      </c>
      <c r="D50" s="311"/>
      <c r="E50" s="109"/>
      <c r="F50" s="105"/>
      <c r="G50" s="105"/>
      <c r="H50" s="105"/>
      <c r="I50" s="106">
        <v>1</v>
      </c>
      <c r="J50" s="105"/>
      <c r="K50" s="105"/>
      <c r="L50" s="105"/>
      <c r="M50" s="105"/>
      <c r="N50" s="105"/>
      <c r="O50" s="105"/>
      <c r="P50" s="105"/>
      <c r="Q50" s="105"/>
      <c r="R50" s="335" t="s">
        <v>186</v>
      </c>
      <c r="S50" s="336"/>
      <c r="T50" s="336"/>
      <c r="U50" s="336"/>
      <c r="V50" s="337"/>
      <c r="W50" s="335" t="s">
        <v>164</v>
      </c>
      <c r="X50" s="336"/>
      <c r="Y50" s="336"/>
      <c r="Z50" s="336"/>
      <c r="AA50" s="337"/>
      <c r="AB50" s="308"/>
      <c r="AC50" s="308"/>
      <c r="AD50" s="308"/>
      <c r="AE50" s="308"/>
      <c r="AF50" s="308"/>
      <c r="AG50" s="309"/>
      <c r="AH50" s="20"/>
    </row>
    <row r="51" spans="1:34" ht="15" customHeight="1" x14ac:dyDescent="0.2">
      <c r="A51" s="10"/>
      <c r="B51" s="15"/>
      <c r="C51" s="310" t="s">
        <v>187</v>
      </c>
      <c r="D51" s="311"/>
      <c r="E51" s="109"/>
      <c r="F51" s="105"/>
      <c r="G51" s="107">
        <v>1</v>
      </c>
      <c r="H51" s="105"/>
      <c r="I51" s="105"/>
      <c r="J51" s="105"/>
      <c r="K51" s="105"/>
      <c r="L51" s="105"/>
      <c r="M51" s="105"/>
      <c r="N51" s="105"/>
      <c r="O51" s="105"/>
      <c r="P51" s="105"/>
      <c r="Q51" s="105"/>
      <c r="R51" s="113"/>
      <c r="S51" s="114"/>
      <c r="T51" s="114"/>
      <c r="U51" s="114"/>
      <c r="V51" s="114"/>
      <c r="W51" s="114"/>
      <c r="X51" s="114"/>
      <c r="Y51" s="114"/>
      <c r="Z51" s="114"/>
      <c r="AA51" s="115"/>
      <c r="AB51" s="308"/>
      <c r="AC51" s="308"/>
      <c r="AD51" s="308"/>
      <c r="AE51" s="308"/>
      <c r="AF51" s="308"/>
      <c r="AG51" s="309"/>
      <c r="AH51" s="20"/>
    </row>
    <row r="52" spans="1:34" ht="17.25" customHeight="1" x14ac:dyDescent="0.2">
      <c r="A52" s="10"/>
      <c r="B52" s="15"/>
      <c r="C52" s="310" t="s">
        <v>188</v>
      </c>
      <c r="D52" s="311"/>
      <c r="E52" s="109"/>
      <c r="F52" s="105"/>
      <c r="G52" s="105"/>
      <c r="H52" s="105"/>
      <c r="I52" s="105"/>
      <c r="J52" s="105"/>
      <c r="K52" s="105"/>
      <c r="L52" s="105"/>
      <c r="M52" s="105">
        <v>1</v>
      </c>
      <c r="N52" s="105"/>
      <c r="O52" s="105"/>
      <c r="P52" s="105"/>
      <c r="Q52" s="105"/>
      <c r="R52" s="341" t="s">
        <v>189</v>
      </c>
      <c r="S52" s="342"/>
      <c r="T52" s="342"/>
      <c r="U52" s="342"/>
      <c r="V52" s="343"/>
      <c r="W52" s="341" t="s">
        <v>149</v>
      </c>
      <c r="X52" s="342"/>
      <c r="Y52" s="342"/>
      <c r="Z52" s="342"/>
      <c r="AA52" s="343"/>
      <c r="AB52" s="308"/>
      <c r="AC52" s="308"/>
      <c r="AD52" s="308"/>
      <c r="AE52" s="308"/>
      <c r="AF52" s="308"/>
      <c r="AG52" s="309"/>
      <c r="AH52" s="20"/>
    </row>
    <row r="53" spans="1:34" ht="17.25" customHeight="1" x14ac:dyDescent="0.2">
      <c r="A53" s="10"/>
      <c r="B53" s="15"/>
      <c r="C53" s="310" t="s">
        <v>190</v>
      </c>
      <c r="D53" s="311"/>
      <c r="E53" s="109"/>
      <c r="F53" s="105"/>
      <c r="G53" s="106">
        <v>1</v>
      </c>
      <c r="H53" s="105"/>
      <c r="I53" s="105"/>
      <c r="J53" s="105"/>
      <c r="K53" s="105"/>
      <c r="L53" s="105"/>
      <c r="M53" s="105"/>
      <c r="N53" s="105"/>
      <c r="O53" s="105"/>
      <c r="P53" s="105"/>
      <c r="Q53" s="105"/>
      <c r="R53" s="332" t="s">
        <v>191</v>
      </c>
      <c r="S53" s="333"/>
      <c r="T53" s="333"/>
      <c r="U53" s="333"/>
      <c r="V53" s="334"/>
      <c r="W53" s="335" t="s">
        <v>192</v>
      </c>
      <c r="X53" s="336"/>
      <c r="Y53" s="336"/>
      <c r="Z53" s="336"/>
      <c r="AA53" s="337"/>
      <c r="AB53" s="308"/>
      <c r="AC53" s="308"/>
      <c r="AD53" s="308"/>
      <c r="AE53" s="308"/>
      <c r="AF53" s="308"/>
      <c r="AG53" s="309"/>
      <c r="AH53" s="20"/>
    </row>
    <row r="54" spans="1:34" ht="29.25" customHeight="1" x14ac:dyDescent="0.2">
      <c r="A54" s="10"/>
      <c r="B54" s="15"/>
      <c r="C54" s="310" t="s">
        <v>193</v>
      </c>
      <c r="D54" s="311"/>
      <c r="E54" s="109"/>
      <c r="F54" s="105"/>
      <c r="G54" s="107">
        <v>1</v>
      </c>
      <c r="H54" s="105"/>
      <c r="I54" s="105"/>
      <c r="J54" s="105"/>
      <c r="K54" s="105"/>
      <c r="L54" s="105"/>
      <c r="M54" s="105"/>
      <c r="N54" s="105"/>
      <c r="O54" s="105"/>
      <c r="P54" s="105"/>
      <c r="Q54" s="105"/>
      <c r="R54" s="332" t="s">
        <v>194</v>
      </c>
      <c r="S54" s="333"/>
      <c r="T54" s="333"/>
      <c r="U54" s="333"/>
      <c r="V54" s="334"/>
      <c r="W54" s="335" t="s">
        <v>195</v>
      </c>
      <c r="X54" s="336"/>
      <c r="Y54" s="336"/>
      <c r="Z54" s="336"/>
      <c r="AA54" s="337"/>
      <c r="AB54" s="308"/>
      <c r="AC54" s="308"/>
      <c r="AD54" s="308"/>
      <c r="AE54" s="308"/>
      <c r="AF54" s="308"/>
      <c r="AG54" s="309"/>
      <c r="AH54" s="20"/>
    </row>
    <row r="55" spans="1:34" ht="26.25" customHeight="1" x14ac:dyDescent="0.2">
      <c r="A55" s="10"/>
      <c r="B55" s="15"/>
      <c r="C55" s="116" t="s">
        <v>196</v>
      </c>
      <c r="D55" s="117"/>
      <c r="E55" s="109"/>
      <c r="F55" s="106">
        <v>1</v>
      </c>
      <c r="G55" s="105"/>
      <c r="H55" s="105"/>
      <c r="I55" s="105"/>
      <c r="J55" s="105"/>
      <c r="K55" s="105"/>
      <c r="L55" s="105"/>
      <c r="M55" s="105"/>
      <c r="N55" s="105"/>
      <c r="O55" s="105"/>
      <c r="P55" s="105"/>
      <c r="Q55" s="105"/>
      <c r="R55" s="335" t="s">
        <v>197</v>
      </c>
      <c r="S55" s="336"/>
      <c r="T55" s="336"/>
      <c r="U55" s="336"/>
      <c r="V55" s="337"/>
      <c r="W55" s="335" t="s">
        <v>198</v>
      </c>
      <c r="X55" s="336"/>
      <c r="Y55" s="336"/>
      <c r="Z55" s="336"/>
      <c r="AA55" s="337"/>
      <c r="AB55" s="308"/>
      <c r="AC55" s="308"/>
      <c r="AD55" s="308"/>
      <c r="AE55" s="308"/>
      <c r="AF55" s="308"/>
      <c r="AG55" s="309"/>
      <c r="AH55" s="20"/>
    </row>
    <row r="56" spans="1:34" ht="17.25" customHeight="1" x14ac:dyDescent="0.2">
      <c r="A56" s="10"/>
      <c r="B56" s="15"/>
      <c r="C56" s="310" t="s">
        <v>199</v>
      </c>
      <c r="D56" s="311"/>
      <c r="E56" s="109"/>
      <c r="F56" s="105"/>
      <c r="G56" s="105"/>
      <c r="H56" s="118">
        <v>1</v>
      </c>
      <c r="I56" s="105"/>
      <c r="J56" s="105"/>
      <c r="K56" s="105"/>
      <c r="L56" s="105"/>
      <c r="M56" s="105"/>
      <c r="N56" s="105"/>
      <c r="O56" s="105"/>
      <c r="P56" s="105"/>
      <c r="Q56" s="105"/>
      <c r="R56" s="335" t="s">
        <v>200</v>
      </c>
      <c r="S56" s="336"/>
      <c r="T56" s="336"/>
      <c r="U56" s="336"/>
      <c r="V56" s="337"/>
      <c r="W56" s="335" t="s">
        <v>201</v>
      </c>
      <c r="X56" s="336"/>
      <c r="Y56" s="336"/>
      <c r="Z56" s="336"/>
      <c r="AA56" s="337"/>
      <c r="AB56" s="308"/>
      <c r="AC56" s="308"/>
      <c r="AD56" s="308"/>
      <c r="AE56" s="308"/>
      <c r="AF56" s="308"/>
      <c r="AG56" s="309"/>
      <c r="AH56" s="20"/>
    </row>
    <row r="57" spans="1:34" ht="17.25" customHeight="1" x14ac:dyDescent="0.2">
      <c r="A57" s="10"/>
      <c r="B57" s="15"/>
      <c r="C57" s="344" t="s">
        <v>202</v>
      </c>
      <c r="D57" s="345"/>
      <c r="E57" s="109"/>
      <c r="F57" s="105"/>
      <c r="G57" s="105"/>
      <c r="H57" s="105"/>
      <c r="I57" s="105"/>
      <c r="J57" s="105"/>
      <c r="K57" s="105"/>
      <c r="L57" s="105"/>
      <c r="M57" s="105"/>
      <c r="N57" s="105">
        <v>1</v>
      </c>
      <c r="O57" s="105"/>
      <c r="P57" s="105"/>
      <c r="Q57" s="105"/>
      <c r="R57" s="335" t="s">
        <v>203</v>
      </c>
      <c r="S57" s="336"/>
      <c r="T57" s="336"/>
      <c r="U57" s="336"/>
      <c r="V57" s="337"/>
      <c r="W57" s="335" t="s">
        <v>204</v>
      </c>
      <c r="X57" s="336"/>
      <c r="Y57" s="336"/>
      <c r="Z57" s="336"/>
      <c r="AA57" s="337"/>
      <c r="AB57" s="308"/>
      <c r="AC57" s="308"/>
      <c r="AD57" s="308"/>
      <c r="AE57" s="308"/>
      <c r="AF57" s="308"/>
      <c r="AG57" s="309"/>
      <c r="AH57" s="20"/>
    </row>
    <row r="58" spans="1:34" ht="17.25" customHeight="1" x14ac:dyDescent="0.2">
      <c r="A58" s="10"/>
      <c r="B58" s="15"/>
      <c r="C58" s="119" t="s">
        <v>205</v>
      </c>
      <c r="D58" s="120"/>
      <c r="E58" s="109"/>
      <c r="F58" s="105"/>
      <c r="G58" s="105"/>
      <c r="H58" s="105"/>
      <c r="I58" s="105"/>
      <c r="J58" s="105"/>
      <c r="K58" s="105"/>
      <c r="L58" s="105">
        <v>1</v>
      </c>
      <c r="M58" s="105"/>
      <c r="N58" s="105"/>
      <c r="O58" s="105"/>
      <c r="P58" s="105"/>
      <c r="Q58" s="105"/>
      <c r="R58" s="335" t="s">
        <v>206</v>
      </c>
      <c r="S58" s="336"/>
      <c r="T58" s="336"/>
      <c r="U58" s="336"/>
      <c r="V58" s="337"/>
      <c r="W58" s="335" t="s">
        <v>207</v>
      </c>
      <c r="X58" s="336"/>
      <c r="Y58" s="336"/>
      <c r="Z58" s="336"/>
      <c r="AA58" s="337"/>
      <c r="AB58" s="308"/>
      <c r="AC58" s="308"/>
      <c r="AD58" s="308"/>
      <c r="AE58" s="308"/>
      <c r="AF58" s="308"/>
      <c r="AG58" s="309"/>
      <c r="AH58" s="20"/>
    </row>
    <row r="59" spans="1:34" ht="17.25" customHeight="1" x14ac:dyDescent="0.2">
      <c r="A59" s="10"/>
      <c r="B59" s="15"/>
      <c r="C59" s="310" t="s">
        <v>208</v>
      </c>
      <c r="D59" s="311"/>
      <c r="E59" s="109"/>
      <c r="F59" s="105"/>
      <c r="G59" s="105"/>
      <c r="H59" s="105"/>
      <c r="I59" s="105"/>
      <c r="J59" s="105">
        <v>1</v>
      </c>
      <c r="K59" s="105"/>
      <c r="L59" s="105"/>
      <c r="M59" s="105"/>
      <c r="N59" s="105"/>
      <c r="O59" s="105"/>
      <c r="P59" s="105"/>
      <c r="Q59" s="105"/>
      <c r="R59" s="346"/>
      <c r="S59" s="346"/>
      <c r="T59" s="346"/>
      <c r="U59" s="346"/>
      <c r="V59" s="346"/>
      <c r="W59" s="346"/>
      <c r="X59" s="346"/>
      <c r="Y59" s="346"/>
      <c r="Z59" s="346"/>
      <c r="AA59" s="346"/>
      <c r="AB59" s="308"/>
      <c r="AC59" s="308"/>
      <c r="AD59" s="308"/>
      <c r="AE59" s="308"/>
      <c r="AF59" s="308"/>
      <c r="AG59" s="309"/>
      <c r="AH59" s="20"/>
    </row>
    <row r="60" spans="1:34" x14ac:dyDescent="0.2">
      <c r="A60" s="10"/>
      <c r="B60" s="15"/>
      <c r="C60" s="348"/>
      <c r="D60" s="349"/>
      <c r="E60" s="109"/>
      <c r="F60" s="121"/>
      <c r="G60" s="121"/>
      <c r="H60" s="122"/>
      <c r="I60" s="122"/>
      <c r="J60" s="122"/>
      <c r="K60" s="122"/>
      <c r="L60" s="122"/>
      <c r="M60" s="122"/>
      <c r="N60" s="123"/>
      <c r="O60" s="122"/>
      <c r="P60" s="122"/>
      <c r="Q60" s="122"/>
      <c r="R60" s="347"/>
      <c r="S60" s="347"/>
      <c r="T60" s="347"/>
      <c r="U60" s="347"/>
      <c r="V60" s="347"/>
      <c r="W60" s="347"/>
      <c r="X60" s="347"/>
      <c r="Y60" s="347"/>
      <c r="Z60" s="347"/>
      <c r="AA60" s="347"/>
      <c r="AB60" s="308"/>
      <c r="AC60" s="308"/>
      <c r="AD60" s="308"/>
      <c r="AE60" s="308"/>
      <c r="AF60" s="308"/>
      <c r="AG60" s="309"/>
      <c r="AH60" s="20"/>
    </row>
    <row r="61" spans="1:34" x14ac:dyDescent="0.2">
      <c r="A61" s="10"/>
      <c r="B61" s="15"/>
      <c r="C61" s="348"/>
      <c r="D61" s="349"/>
      <c r="E61" s="109"/>
      <c r="F61" s="121"/>
      <c r="G61" s="121"/>
      <c r="H61" s="122"/>
      <c r="I61" s="122"/>
      <c r="J61" s="122"/>
      <c r="K61" s="122"/>
      <c r="L61" s="122"/>
      <c r="M61" s="122"/>
      <c r="N61" s="122"/>
      <c r="O61" s="122"/>
      <c r="P61" s="122"/>
      <c r="Q61" s="122"/>
      <c r="R61" s="347"/>
      <c r="S61" s="347"/>
      <c r="T61" s="347"/>
      <c r="U61" s="347"/>
      <c r="V61" s="347"/>
      <c r="W61" s="347"/>
      <c r="X61" s="347"/>
      <c r="Y61" s="347"/>
      <c r="Z61" s="347"/>
      <c r="AA61" s="347"/>
      <c r="AB61" s="308"/>
      <c r="AC61" s="308"/>
      <c r="AD61" s="308"/>
      <c r="AE61" s="308"/>
      <c r="AF61" s="308"/>
      <c r="AG61" s="309"/>
      <c r="AH61" s="20"/>
    </row>
    <row r="62" spans="1:34" ht="13.5" thickBot="1" x14ac:dyDescent="0.25">
      <c r="A62" s="10"/>
      <c r="B62" s="124"/>
      <c r="C62" s="125"/>
      <c r="D62" s="125"/>
      <c r="E62" s="125"/>
      <c r="F62" s="125"/>
      <c r="G62" s="125"/>
      <c r="H62" s="125"/>
      <c r="I62" s="125"/>
      <c r="J62" s="125"/>
      <c r="K62" s="125"/>
      <c r="L62" s="125"/>
      <c r="M62" s="125"/>
      <c r="N62" s="125"/>
      <c r="O62" s="125"/>
      <c r="P62" s="125"/>
      <c r="Q62" s="125"/>
      <c r="R62" s="125"/>
      <c r="S62" s="125"/>
      <c r="T62" s="125"/>
      <c r="U62" s="125"/>
      <c r="V62" s="125"/>
      <c r="W62" s="125"/>
      <c r="X62" s="125"/>
      <c r="Y62" s="125"/>
      <c r="Z62" s="125"/>
      <c r="AA62" s="125"/>
      <c r="AB62" s="125"/>
      <c r="AC62" s="125"/>
      <c r="AD62" s="125"/>
      <c r="AE62" s="125"/>
      <c r="AF62" s="125"/>
      <c r="AG62" s="125"/>
      <c r="AH62" s="126"/>
    </row>
    <row r="63" spans="1:34" x14ac:dyDescent="0.2">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row>
  </sheetData>
  <mergeCells count="129">
    <mergeCell ref="C57:D57"/>
    <mergeCell ref="R57:V57"/>
    <mergeCell ref="W57:AA57"/>
    <mergeCell ref="R58:V58"/>
    <mergeCell ref="W58:AA58"/>
    <mergeCell ref="C59:D59"/>
    <mergeCell ref="R59:AA61"/>
    <mergeCell ref="C60:D60"/>
    <mergeCell ref="C61:D61"/>
    <mergeCell ref="C54:D54"/>
    <mergeCell ref="R54:V54"/>
    <mergeCell ref="W54:AA54"/>
    <mergeCell ref="R55:V55"/>
    <mergeCell ref="W55:AA55"/>
    <mergeCell ref="C56:D56"/>
    <mergeCell ref="R56:V56"/>
    <mergeCell ref="W56:AA56"/>
    <mergeCell ref="C52:D52"/>
    <mergeCell ref="R52:V52"/>
    <mergeCell ref="W52:AA52"/>
    <mergeCell ref="C53:D53"/>
    <mergeCell ref="R53:V53"/>
    <mergeCell ref="W53:AA53"/>
    <mergeCell ref="C49:D49"/>
    <mergeCell ref="R49:AA49"/>
    <mergeCell ref="C50:D50"/>
    <mergeCell ref="R50:V50"/>
    <mergeCell ref="W50:AA50"/>
    <mergeCell ref="C51:D51"/>
    <mergeCell ref="C46:D46"/>
    <mergeCell ref="R46:V46"/>
    <mergeCell ref="W46:AA46"/>
    <mergeCell ref="C47:D47"/>
    <mergeCell ref="R47:AA47"/>
    <mergeCell ref="C48:D48"/>
    <mergeCell ref="R48:V48"/>
    <mergeCell ref="W48:AA48"/>
    <mergeCell ref="C43:D43"/>
    <mergeCell ref="R43:AA43"/>
    <mergeCell ref="C44:D44"/>
    <mergeCell ref="R44:V44"/>
    <mergeCell ref="W44:AA44"/>
    <mergeCell ref="C45:D45"/>
    <mergeCell ref="R45:AA45"/>
    <mergeCell ref="C40:D40"/>
    <mergeCell ref="R40:V40"/>
    <mergeCell ref="W40:AA40"/>
    <mergeCell ref="C41:D41"/>
    <mergeCell ref="R41:AA41"/>
    <mergeCell ref="C42:D42"/>
    <mergeCell ref="R42:V42"/>
    <mergeCell ref="W42:AA42"/>
    <mergeCell ref="C39:D39"/>
    <mergeCell ref="R39:AA39"/>
    <mergeCell ref="C34:D34"/>
    <mergeCell ref="R34:V34"/>
    <mergeCell ref="W34:AA34"/>
    <mergeCell ref="C35:D35"/>
    <mergeCell ref="R35:AA35"/>
    <mergeCell ref="C36:D36"/>
    <mergeCell ref="R36:V36"/>
    <mergeCell ref="W36:AA36"/>
    <mergeCell ref="S27:U27"/>
    <mergeCell ref="C29:D29"/>
    <mergeCell ref="R29:V29"/>
    <mergeCell ref="W29:AA29"/>
    <mergeCell ref="C37:D37"/>
    <mergeCell ref="R37:AA37"/>
    <mergeCell ref="C38:D38"/>
    <mergeCell ref="R38:V38"/>
    <mergeCell ref="W38:AA38"/>
    <mergeCell ref="C22:E23"/>
    <mergeCell ref="F22:H22"/>
    <mergeCell ref="I22:K22"/>
    <mergeCell ref="L22:N22"/>
    <mergeCell ref="O22:Q22"/>
    <mergeCell ref="S22:U23"/>
    <mergeCell ref="AB29:AG61"/>
    <mergeCell ref="C30:D30"/>
    <mergeCell ref="R30:V30"/>
    <mergeCell ref="W30:AA30"/>
    <mergeCell ref="C31:D31"/>
    <mergeCell ref="V22:X22"/>
    <mergeCell ref="Y22:AA22"/>
    <mergeCell ref="AB22:AD22"/>
    <mergeCell ref="AE22:AG22"/>
    <mergeCell ref="S24:U24"/>
    <mergeCell ref="S25:U25"/>
    <mergeCell ref="R31:AA31"/>
    <mergeCell ref="C32:D32"/>
    <mergeCell ref="R32:V32"/>
    <mergeCell ref="W32:AA32"/>
    <mergeCell ref="C33:D33"/>
    <mergeCell ref="R33:AA33"/>
    <mergeCell ref="S26:U26"/>
    <mergeCell ref="U13:V13"/>
    <mergeCell ref="Z13:AF13"/>
    <mergeCell ref="H14:M14"/>
    <mergeCell ref="R14:S14"/>
    <mergeCell ref="U14:V14"/>
    <mergeCell ref="Z14:AF14"/>
    <mergeCell ref="Z17:AF17"/>
    <mergeCell ref="Z18:AF18"/>
    <mergeCell ref="C20:Q21"/>
    <mergeCell ref="S20:AG21"/>
    <mergeCell ref="D4:Q4"/>
    <mergeCell ref="V4:Z4"/>
    <mergeCell ref="D6:Q6"/>
    <mergeCell ref="F9:M9"/>
    <mergeCell ref="Q9:V9"/>
    <mergeCell ref="Z9:AF9"/>
    <mergeCell ref="D10:D16"/>
    <mergeCell ref="Z10:AF10"/>
    <mergeCell ref="H11:M11"/>
    <mergeCell ref="R11:S11"/>
    <mergeCell ref="U11:V11"/>
    <mergeCell ref="Z11:AF11"/>
    <mergeCell ref="H12:M12"/>
    <mergeCell ref="R12:S12"/>
    <mergeCell ref="U12:V12"/>
    <mergeCell ref="Z12:AF12"/>
    <mergeCell ref="R15:S15"/>
    <mergeCell ref="U15:V15"/>
    <mergeCell ref="Z15:AF15"/>
    <mergeCell ref="R16:S16"/>
    <mergeCell ref="U16:V16"/>
    <mergeCell ref="Z16:AF16"/>
    <mergeCell ref="H13:M13"/>
    <mergeCell ref="R13:S13"/>
  </mergeCells>
  <pageMargins left="0.7" right="0.7" top="0.75" bottom="0.75" header="0.3" footer="0.3"/>
  <drawing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1EF5B1-893C-406A-9D7C-5F70D95C11D3}">
  <dimension ref="A1:BF53"/>
  <sheetViews>
    <sheetView showGridLines="0" showRowColHeaders="0" zoomScale="84" zoomScaleNormal="84" workbookViewId="0">
      <selection activeCell="AJ1" sqref="AJ1:AS45"/>
    </sheetView>
  </sheetViews>
  <sheetFormatPr defaultRowHeight="12.75" x14ac:dyDescent="0.2"/>
  <sheetData>
    <row r="1" spans="1:58" ht="12.75" customHeight="1" x14ac:dyDescent="0.2">
      <c r="A1" s="350"/>
      <c r="B1" s="351"/>
      <c r="C1" s="351"/>
      <c r="D1" s="351"/>
      <c r="E1" s="351"/>
      <c r="F1" s="351"/>
      <c r="G1" s="351"/>
      <c r="H1" s="351"/>
      <c r="I1" s="351"/>
      <c r="J1" s="351"/>
      <c r="K1" s="351"/>
      <c r="L1" s="351"/>
      <c r="M1" s="351"/>
      <c r="N1" s="351"/>
      <c r="O1" s="351"/>
      <c r="P1" s="351"/>
      <c r="Q1" s="351"/>
      <c r="R1" s="351"/>
      <c r="S1" s="351"/>
      <c r="T1" s="351"/>
      <c r="U1" s="351"/>
      <c r="V1" s="351"/>
      <c r="W1" s="351"/>
      <c r="X1" s="351"/>
      <c r="Y1" s="351"/>
      <c r="Z1" s="351"/>
      <c r="AA1" s="351"/>
      <c r="AB1" s="351"/>
      <c r="AC1" s="351"/>
      <c r="AD1" s="351"/>
      <c r="AE1" s="351"/>
      <c r="AF1" s="351"/>
      <c r="AG1" s="351"/>
      <c r="AH1" s="351"/>
      <c r="AI1" s="351"/>
      <c r="AJ1" s="371"/>
      <c r="AK1" s="372"/>
      <c r="AL1" s="372"/>
      <c r="AM1" s="372"/>
      <c r="AN1" s="372"/>
      <c r="AO1" s="372"/>
      <c r="AP1" s="372"/>
      <c r="AQ1" s="372"/>
      <c r="AR1" s="372"/>
      <c r="AS1" s="373"/>
      <c r="AT1" s="370"/>
      <c r="AU1" s="229"/>
      <c r="AV1" s="229"/>
      <c r="AW1" s="229"/>
      <c r="AX1" s="229"/>
      <c r="AY1" s="229"/>
      <c r="AZ1" s="229"/>
      <c r="BA1" s="229"/>
      <c r="BB1" s="229"/>
      <c r="BC1" s="229"/>
      <c r="BD1" s="229"/>
      <c r="BE1" s="229"/>
      <c r="BF1" s="229"/>
    </row>
    <row r="2" spans="1:58" ht="12.75" customHeight="1" x14ac:dyDescent="0.2">
      <c r="A2" s="352"/>
      <c r="B2" s="353"/>
      <c r="C2" s="353"/>
      <c r="D2" s="353"/>
      <c r="E2" s="353"/>
      <c r="F2" s="353"/>
      <c r="G2" s="353"/>
      <c r="H2" s="353"/>
      <c r="I2" s="353"/>
      <c r="J2" s="353"/>
      <c r="K2" s="353"/>
      <c r="L2" s="353"/>
      <c r="M2" s="353"/>
      <c r="N2" s="353"/>
      <c r="O2" s="353"/>
      <c r="P2" s="353"/>
      <c r="Q2" s="353"/>
      <c r="R2" s="353"/>
      <c r="S2" s="353"/>
      <c r="T2" s="353"/>
      <c r="U2" s="353"/>
      <c r="V2" s="353"/>
      <c r="W2" s="353"/>
      <c r="X2" s="353"/>
      <c r="Y2" s="353"/>
      <c r="Z2" s="353"/>
      <c r="AA2" s="353"/>
      <c r="AB2" s="353"/>
      <c r="AC2" s="353"/>
      <c r="AD2" s="353"/>
      <c r="AE2" s="353"/>
      <c r="AF2" s="353"/>
      <c r="AG2" s="353"/>
      <c r="AH2" s="353"/>
      <c r="AI2" s="353"/>
      <c r="AJ2" s="374"/>
      <c r="AK2" s="375"/>
      <c r="AL2" s="375"/>
      <c r="AM2" s="375"/>
      <c r="AN2" s="375"/>
      <c r="AO2" s="375"/>
      <c r="AP2" s="375"/>
      <c r="AQ2" s="375"/>
      <c r="AR2" s="375"/>
      <c r="AS2" s="376"/>
      <c r="AT2" s="370"/>
      <c r="AU2" s="229"/>
      <c r="AV2" s="229"/>
      <c r="AW2" s="229"/>
      <c r="AX2" s="229"/>
      <c r="AY2" s="229"/>
      <c r="AZ2" s="229"/>
      <c r="BA2" s="229"/>
      <c r="BB2" s="229"/>
      <c r="BC2" s="229"/>
      <c r="BD2" s="229"/>
      <c r="BE2" s="229"/>
      <c r="BF2" s="229"/>
    </row>
    <row r="3" spans="1:58" ht="12.75" customHeight="1" x14ac:dyDescent="0.2">
      <c r="A3" s="352"/>
      <c r="B3" s="353"/>
      <c r="C3" s="353"/>
      <c r="D3" s="353"/>
      <c r="E3" s="353"/>
      <c r="F3" s="353"/>
      <c r="G3" s="353"/>
      <c r="H3" s="353"/>
      <c r="I3" s="353"/>
      <c r="J3" s="353"/>
      <c r="K3" s="353"/>
      <c r="L3" s="353"/>
      <c r="M3" s="353"/>
      <c r="N3" s="353"/>
      <c r="O3" s="353"/>
      <c r="P3" s="353"/>
      <c r="Q3" s="353"/>
      <c r="R3" s="353"/>
      <c r="S3" s="353"/>
      <c r="T3" s="353"/>
      <c r="U3" s="353"/>
      <c r="V3" s="353"/>
      <c r="W3" s="353"/>
      <c r="X3" s="353"/>
      <c r="Y3" s="353"/>
      <c r="Z3" s="353"/>
      <c r="AA3" s="353"/>
      <c r="AB3" s="353"/>
      <c r="AC3" s="353"/>
      <c r="AD3" s="353"/>
      <c r="AE3" s="353"/>
      <c r="AF3" s="353"/>
      <c r="AG3" s="353"/>
      <c r="AH3" s="353"/>
      <c r="AI3" s="353"/>
      <c r="AJ3" s="374"/>
      <c r="AK3" s="375"/>
      <c r="AL3" s="375"/>
      <c r="AM3" s="375"/>
      <c r="AN3" s="375"/>
      <c r="AO3" s="375"/>
      <c r="AP3" s="375"/>
      <c r="AQ3" s="375"/>
      <c r="AR3" s="375"/>
      <c r="AS3" s="376"/>
      <c r="AT3" s="370"/>
      <c r="AU3" s="229"/>
      <c r="AV3" s="229"/>
      <c r="AW3" s="229"/>
      <c r="AX3" s="229"/>
      <c r="AY3" s="229"/>
      <c r="AZ3" s="229"/>
      <c r="BA3" s="229"/>
      <c r="BB3" s="229"/>
      <c r="BC3" s="229"/>
      <c r="BD3" s="229"/>
      <c r="BE3" s="229"/>
      <c r="BF3" s="229"/>
    </row>
    <row r="4" spans="1:58" ht="12.75" customHeight="1" x14ac:dyDescent="0.2">
      <c r="A4" s="354"/>
      <c r="B4" s="355"/>
      <c r="C4" s="355"/>
      <c r="D4" s="355"/>
      <c r="E4" s="355"/>
      <c r="F4" s="355"/>
      <c r="G4" s="355"/>
      <c r="H4" s="355"/>
      <c r="I4" s="355"/>
      <c r="J4" s="355"/>
      <c r="K4" s="355"/>
      <c r="L4" s="355"/>
      <c r="M4" s="355"/>
      <c r="N4" s="355"/>
      <c r="O4" s="355"/>
      <c r="P4" s="355"/>
      <c r="Q4" s="355"/>
      <c r="R4" s="355"/>
      <c r="S4" s="355"/>
      <c r="T4" s="355"/>
      <c r="U4" s="355"/>
      <c r="V4" s="355"/>
      <c r="W4" s="355"/>
      <c r="X4" s="355"/>
      <c r="Y4" s="355"/>
      <c r="Z4" s="355"/>
      <c r="AA4" s="355"/>
      <c r="AB4" s="355"/>
      <c r="AC4" s="355"/>
      <c r="AD4" s="355"/>
      <c r="AE4" s="355"/>
      <c r="AF4" s="355"/>
      <c r="AG4" s="355"/>
      <c r="AH4" s="355"/>
      <c r="AI4" s="355"/>
      <c r="AJ4" s="374"/>
      <c r="AK4" s="375"/>
      <c r="AL4" s="375"/>
      <c r="AM4" s="375"/>
      <c r="AN4" s="375"/>
      <c r="AO4" s="375"/>
      <c r="AP4" s="375"/>
      <c r="AQ4" s="375"/>
      <c r="AR4" s="375"/>
      <c r="AS4" s="376"/>
      <c r="AT4" s="370"/>
      <c r="AU4" s="229"/>
      <c r="AV4" s="229"/>
      <c r="AW4" s="229"/>
      <c r="AX4" s="229"/>
      <c r="AY4" s="229"/>
      <c r="AZ4" s="229"/>
      <c r="BA4" s="229"/>
      <c r="BB4" s="229"/>
      <c r="BC4" s="229"/>
      <c r="BD4" s="229"/>
      <c r="BE4" s="229"/>
      <c r="BF4" s="229"/>
    </row>
    <row r="5" spans="1:58" x14ac:dyDescent="0.2">
      <c r="A5" s="356" t="s">
        <v>419</v>
      </c>
      <c r="B5" s="357"/>
      <c r="C5" s="357"/>
      <c r="D5" s="357"/>
      <c r="E5" s="357"/>
      <c r="F5" s="357"/>
      <c r="G5" s="357"/>
      <c r="H5" s="357"/>
      <c r="I5" s="357"/>
      <c r="J5" s="357"/>
      <c r="K5" s="357"/>
      <c r="L5" s="357"/>
      <c r="M5" s="357"/>
      <c r="N5" s="357"/>
      <c r="O5" s="357"/>
      <c r="P5" s="357"/>
      <c r="Q5" s="357"/>
      <c r="R5" s="357"/>
      <c r="S5" s="357"/>
      <c r="T5" s="357"/>
      <c r="U5" s="357"/>
      <c r="V5" s="357"/>
      <c r="W5" s="357"/>
      <c r="X5" s="357"/>
      <c r="Y5" s="357"/>
      <c r="Z5" s="357"/>
      <c r="AA5" s="357"/>
      <c r="AB5" s="357"/>
      <c r="AC5" s="357"/>
      <c r="AD5" s="357"/>
      <c r="AE5" s="357"/>
      <c r="AF5" s="357"/>
      <c r="AG5" s="357"/>
      <c r="AH5" s="357"/>
      <c r="AI5" s="357"/>
      <c r="AJ5" s="374"/>
      <c r="AK5" s="375"/>
      <c r="AL5" s="375"/>
      <c r="AM5" s="375"/>
      <c r="AN5" s="375"/>
      <c r="AO5" s="375"/>
      <c r="AP5" s="375"/>
      <c r="AQ5" s="375"/>
      <c r="AR5" s="375"/>
      <c r="AS5" s="376"/>
      <c r="AT5" s="370"/>
      <c r="AU5" s="229"/>
      <c r="AV5" s="229"/>
      <c r="AW5" s="229"/>
      <c r="AX5" s="229"/>
      <c r="AY5" s="229"/>
      <c r="AZ5" s="229"/>
      <c r="BA5" s="229"/>
      <c r="BB5" s="229"/>
      <c r="BC5" s="229"/>
      <c r="BD5" s="229"/>
      <c r="BE5" s="229"/>
      <c r="BF5" s="229"/>
    </row>
    <row r="6" spans="1:58" x14ac:dyDescent="0.2">
      <c r="A6" s="358"/>
      <c r="B6" s="359"/>
      <c r="C6" s="359"/>
      <c r="D6" s="359"/>
      <c r="E6" s="359"/>
      <c r="F6" s="359"/>
      <c r="G6" s="359"/>
      <c r="H6" s="359"/>
      <c r="I6" s="359"/>
      <c r="J6" s="359"/>
      <c r="K6" s="359"/>
      <c r="L6" s="359"/>
      <c r="M6" s="359"/>
      <c r="N6" s="359"/>
      <c r="O6" s="359"/>
      <c r="P6" s="359"/>
      <c r="Q6" s="359"/>
      <c r="R6" s="359"/>
      <c r="S6" s="359"/>
      <c r="T6" s="359"/>
      <c r="U6" s="359"/>
      <c r="V6" s="359"/>
      <c r="W6" s="359"/>
      <c r="X6" s="359"/>
      <c r="Y6" s="359"/>
      <c r="Z6" s="359"/>
      <c r="AA6" s="359"/>
      <c r="AB6" s="359"/>
      <c r="AC6" s="359"/>
      <c r="AD6" s="359"/>
      <c r="AE6" s="359"/>
      <c r="AF6" s="359"/>
      <c r="AG6" s="359"/>
      <c r="AH6" s="359"/>
      <c r="AI6" s="359"/>
      <c r="AJ6" s="374"/>
      <c r="AK6" s="375"/>
      <c r="AL6" s="375"/>
      <c r="AM6" s="375"/>
      <c r="AN6" s="375"/>
      <c r="AO6" s="375"/>
      <c r="AP6" s="375"/>
      <c r="AQ6" s="375"/>
      <c r="AR6" s="375"/>
      <c r="AS6" s="376"/>
      <c r="AT6" s="370"/>
      <c r="AU6" s="229"/>
      <c r="AV6" s="229"/>
      <c r="AW6" s="229"/>
      <c r="AX6" s="229"/>
      <c r="AY6" s="229"/>
      <c r="AZ6" s="229"/>
      <c r="BA6" s="229"/>
      <c r="BB6" s="229"/>
      <c r="BC6" s="229"/>
      <c r="BD6" s="229"/>
      <c r="BE6" s="229"/>
      <c r="BF6" s="229"/>
    </row>
    <row r="7" spans="1:58" x14ac:dyDescent="0.2">
      <c r="A7" s="358"/>
      <c r="B7" s="359"/>
      <c r="C7" s="359"/>
      <c r="D7" s="359"/>
      <c r="E7" s="359"/>
      <c r="F7" s="359"/>
      <c r="G7" s="359"/>
      <c r="H7" s="359"/>
      <c r="I7" s="359"/>
      <c r="J7" s="359"/>
      <c r="K7" s="359"/>
      <c r="L7" s="359"/>
      <c r="M7" s="359"/>
      <c r="N7" s="359"/>
      <c r="O7" s="359"/>
      <c r="P7" s="359"/>
      <c r="Q7" s="359"/>
      <c r="R7" s="359"/>
      <c r="S7" s="359"/>
      <c r="T7" s="359"/>
      <c r="U7" s="359"/>
      <c r="V7" s="359"/>
      <c r="W7" s="359"/>
      <c r="X7" s="359"/>
      <c r="Y7" s="359"/>
      <c r="Z7" s="359"/>
      <c r="AA7" s="359"/>
      <c r="AB7" s="359"/>
      <c r="AC7" s="359"/>
      <c r="AD7" s="359"/>
      <c r="AE7" s="359"/>
      <c r="AF7" s="359"/>
      <c r="AG7" s="359"/>
      <c r="AH7" s="359"/>
      <c r="AI7" s="359"/>
      <c r="AJ7" s="374"/>
      <c r="AK7" s="375"/>
      <c r="AL7" s="375"/>
      <c r="AM7" s="375"/>
      <c r="AN7" s="375"/>
      <c r="AO7" s="375"/>
      <c r="AP7" s="375"/>
      <c r="AQ7" s="375"/>
      <c r="AR7" s="375"/>
      <c r="AS7" s="376"/>
      <c r="AT7" s="370"/>
      <c r="AU7" s="229"/>
      <c r="AV7" s="229"/>
      <c r="AW7" s="229"/>
      <c r="AX7" s="229"/>
      <c r="AY7" s="229"/>
      <c r="AZ7" s="229"/>
      <c r="BA7" s="229"/>
      <c r="BB7" s="229"/>
      <c r="BC7" s="229"/>
      <c r="BD7" s="229"/>
      <c r="BE7" s="229"/>
      <c r="BF7" s="229"/>
    </row>
    <row r="8" spans="1:58" x14ac:dyDescent="0.2">
      <c r="A8" s="358"/>
      <c r="B8" s="359"/>
      <c r="C8" s="359"/>
      <c r="D8" s="359"/>
      <c r="E8" s="359"/>
      <c r="F8" s="359"/>
      <c r="G8" s="359"/>
      <c r="H8" s="359"/>
      <c r="I8" s="359"/>
      <c r="J8" s="359"/>
      <c r="K8" s="359"/>
      <c r="L8" s="359"/>
      <c r="M8" s="359"/>
      <c r="N8" s="359"/>
      <c r="O8" s="359"/>
      <c r="P8" s="359"/>
      <c r="Q8" s="359"/>
      <c r="R8" s="359"/>
      <c r="S8" s="359"/>
      <c r="T8" s="359"/>
      <c r="U8" s="359"/>
      <c r="V8" s="359"/>
      <c r="W8" s="359"/>
      <c r="X8" s="359"/>
      <c r="Y8" s="359"/>
      <c r="Z8" s="359"/>
      <c r="AA8" s="359"/>
      <c r="AB8" s="359"/>
      <c r="AC8" s="359"/>
      <c r="AD8" s="359"/>
      <c r="AE8" s="359"/>
      <c r="AF8" s="359"/>
      <c r="AG8" s="359"/>
      <c r="AH8" s="359"/>
      <c r="AI8" s="359"/>
      <c r="AJ8" s="374"/>
      <c r="AK8" s="375"/>
      <c r="AL8" s="375"/>
      <c r="AM8" s="375"/>
      <c r="AN8" s="375"/>
      <c r="AO8" s="375"/>
      <c r="AP8" s="375"/>
      <c r="AQ8" s="375"/>
      <c r="AR8" s="375"/>
      <c r="AS8" s="376"/>
      <c r="AT8" s="370"/>
      <c r="AU8" s="229"/>
      <c r="AV8" s="229"/>
      <c r="AW8" s="229"/>
      <c r="AX8" s="229"/>
      <c r="AY8" s="229"/>
      <c r="AZ8" s="229"/>
      <c r="BA8" s="229"/>
      <c r="BB8" s="229"/>
      <c r="BC8" s="229"/>
      <c r="BD8" s="229"/>
      <c r="BE8" s="229"/>
      <c r="BF8" s="229"/>
    </row>
    <row r="9" spans="1:58" x14ac:dyDescent="0.2">
      <c r="A9" s="358"/>
      <c r="B9" s="359"/>
      <c r="C9" s="359"/>
      <c r="D9" s="359"/>
      <c r="E9" s="359"/>
      <c r="F9" s="359"/>
      <c r="G9" s="359"/>
      <c r="H9" s="359"/>
      <c r="I9" s="359"/>
      <c r="J9" s="359"/>
      <c r="K9" s="359"/>
      <c r="L9" s="359"/>
      <c r="M9" s="359"/>
      <c r="N9" s="359"/>
      <c r="O9" s="359"/>
      <c r="P9" s="359"/>
      <c r="Q9" s="359"/>
      <c r="R9" s="359"/>
      <c r="S9" s="359"/>
      <c r="T9" s="359"/>
      <c r="U9" s="359"/>
      <c r="V9" s="359"/>
      <c r="W9" s="359"/>
      <c r="X9" s="359"/>
      <c r="Y9" s="359"/>
      <c r="Z9" s="359"/>
      <c r="AA9" s="359"/>
      <c r="AB9" s="359"/>
      <c r="AC9" s="359"/>
      <c r="AD9" s="359"/>
      <c r="AE9" s="359"/>
      <c r="AF9" s="359"/>
      <c r="AG9" s="359"/>
      <c r="AH9" s="359"/>
      <c r="AI9" s="359"/>
      <c r="AJ9" s="374"/>
      <c r="AK9" s="375"/>
      <c r="AL9" s="375"/>
      <c r="AM9" s="375"/>
      <c r="AN9" s="375"/>
      <c r="AO9" s="375"/>
      <c r="AP9" s="375"/>
      <c r="AQ9" s="375"/>
      <c r="AR9" s="375"/>
      <c r="AS9" s="376"/>
      <c r="AT9" s="370"/>
      <c r="AU9" s="229"/>
      <c r="AV9" s="229"/>
      <c r="AW9" s="229"/>
      <c r="AX9" s="229"/>
      <c r="AY9" s="229"/>
      <c r="AZ9" s="229"/>
      <c r="BA9" s="229"/>
      <c r="BB9" s="229"/>
      <c r="BC9" s="229"/>
      <c r="BD9" s="229"/>
      <c r="BE9" s="229"/>
      <c r="BF9" s="229"/>
    </row>
    <row r="10" spans="1:58" x14ac:dyDescent="0.2">
      <c r="A10" s="358"/>
      <c r="B10" s="359"/>
      <c r="C10" s="359"/>
      <c r="D10" s="359"/>
      <c r="E10" s="359"/>
      <c r="F10" s="359"/>
      <c r="G10" s="359"/>
      <c r="H10" s="359"/>
      <c r="I10" s="359"/>
      <c r="J10" s="359"/>
      <c r="K10" s="359"/>
      <c r="L10" s="359"/>
      <c r="M10" s="359"/>
      <c r="N10" s="359"/>
      <c r="O10" s="359"/>
      <c r="P10" s="359"/>
      <c r="Q10" s="359"/>
      <c r="R10" s="359"/>
      <c r="S10" s="359"/>
      <c r="T10" s="359"/>
      <c r="U10" s="359"/>
      <c r="V10" s="359"/>
      <c r="W10" s="359"/>
      <c r="X10" s="359"/>
      <c r="Y10" s="359"/>
      <c r="Z10" s="359"/>
      <c r="AA10" s="359"/>
      <c r="AB10" s="359"/>
      <c r="AC10" s="359"/>
      <c r="AD10" s="359"/>
      <c r="AE10" s="359"/>
      <c r="AF10" s="359"/>
      <c r="AG10" s="359"/>
      <c r="AH10" s="359"/>
      <c r="AI10" s="359"/>
      <c r="AJ10" s="374"/>
      <c r="AK10" s="375"/>
      <c r="AL10" s="375"/>
      <c r="AM10" s="375"/>
      <c r="AN10" s="375"/>
      <c r="AO10" s="375"/>
      <c r="AP10" s="375"/>
      <c r="AQ10" s="375"/>
      <c r="AR10" s="375"/>
      <c r="AS10" s="376"/>
      <c r="AT10" s="370"/>
      <c r="AU10" s="229"/>
      <c r="AV10" s="229"/>
      <c r="AW10" s="229"/>
      <c r="AX10" s="229"/>
      <c r="AY10" s="229"/>
      <c r="AZ10" s="229"/>
      <c r="BA10" s="229"/>
      <c r="BB10" s="229"/>
      <c r="BC10" s="229"/>
      <c r="BD10" s="229"/>
      <c r="BE10" s="229"/>
      <c r="BF10" s="229"/>
    </row>
    <row r="11" spans="1:58" x14ac:dyDescent="0.2">
      <c r="A11" s="358"/>
      <c r="B11" s="359"/>
      <c r="C11" s="359"/>
      <c r="D11" s="359"/>
      <c r="E11" s="359"/>
      <c r="F11" s="359"/>
      <c r="G11" s="359"/>
      <c r="H11" s="359"/>
      <c r="I11" s="359"/>
      <c r="J11" s="359"/>
      <c r="K11" s="359"/>
      <c r="L11" s="359"/>
      <c r="M11" s="359"/>
      <c r="N11" s="359"/>
      <c r="O11" s="359"/>
      <c r="P11" s="359"/>
      <c r="Q11" s="359"/>
      <c r="R11" s="359"/>
      <c r="S11" s="359"/>
      <c r="T11" s="359"/>
      <c r="U11" s="359"/>
      <c r="V11" s="359"/>
      <c r="W11" s="359"/>
      <c r="X11" s="359"/>
      <c r="Y11" s="359"/>
      <c r="Z11" s="359"/>
      <c r="AA11" s="359"/>
      <c r="AB11" s="359"/>
      <c r="AC11" s="359"/>
      <c r="AD11" s="359"/>
      <c r="AE11" s="359"/>
      <c r="AF11" s="359"/>
      <c r="AG11" s="359"/>
      <c r="AH11" s="359"/>
      <c r="AI11" s="359"/>
      <c r="AJ11" s="374"/>
      <c r="AK11" s="375"/>
      <c r="AL11" s="375"/>
      <c r="AM11" s="375"/>
      <c r="AN11" s="375"/>
      <c r="AO11" s="375"/>
      <c r="AP11" s="375"/>
      <c r="AQ11" s="375"/>
      <c r="AR11" s="375"/>
      <c r="AS11" s="376"/>
      <c r="AT11" s="370"/>
      <c r="AU11" s="229"/>
      <c r="AV11" s="229"/>
      <c r="AW11" s="229"/>
      <c r="AX11" s="229"/>
      <c r="AY11" s="229"/>
      <c r="AZ11" s="229"/>
      <c r="BA11" s="229"/>
      <c r="BB11" s="229"/>
      <c r="BC11" s="229"/>
      <c r="BD11" s="229"/>
      <c r="BE11" s="229"/>
      <c r="BF11" s="229"/>
    </row>
    <row r="12" spans="1:58" x14ac:dyDescent="0.2">
      <c r="A12" s="358"/>
      <c r="B12" s="359"/>
      <c r="C12" s="359"/>
      <c r="D12" s="359"/>
      <c r="E12" s="359"/>
      <c r="F12" s="359"/>
      <c r="G12" s="359"/>
      <c r="H12" s="359"/>
      <c r="I12" s="359"/>
      <c r="J12" s="359"/>
      <c r="K12" s="359"/>
      <c r="L12" s="359"/>
      <c r="M12" s="359"/>
      <c r="N12" s="359"/>
      <c r="O12" s="359"/>
      <c r="P12" s="359"/>
      <c r="Q12" s="359"/>
      <c r="R12" s="359"/>
      <c r="S12" s="359"/>
      <c r="T12" s="359"/>
      <c r="U12" s="359"/>
      <c r="V12" s="359"/>
      <c r="W12" s="359"/>
      <c r="X12" s="359"/>
      <c r="Y12" s="359"/>
      <c r="Z12" s="359"/>
      <c r="AA12" s="359"/>
      <c r="AB12" s="359"/>
      <c r="AC12" s="359"/>
      <c r="AD12" s="359"/>
      <c r="AE12" s="359"/>
      <c r="AF12" s="359"/>
      <c r="AG12" s="359"/>
      <c r="AH12" s="359"/>
      <c r="AI12" s="359"/>
      <c r="AJ12" s="374"/>
      <c r="AK12" s="375"/>
      <c r="AL12" s="375"/>
      <c r="AM12" s="375"/>
      <c r="AN12" s="375"/>
      <c r="AO12" s="375"/>
      <c r="AP12" s="375"/>
      <c r="AQ12" s="375"/>
      <c r="AR12" s="375"/>
      <c r="AS12" s="376"/>
      <c r="AT12" s="370"/>
      <c r="AU12" s="229"/>
      <c r="AV12" s="229"/>
      <c r="AW12" s="229"/>
      <c r="AX12" s="229"/>
      <c r="AY12" s="229"/>
      <c r="AZ12" s="229"/>
      <c r="BA12" s="229"/>
      <c r="BB12" s="229"/>
      <c r="BC12" s="229"/>
      <c r="BD12" s="229"/>
      <c r="BE12" s="229"/>
      <c r="BF12" s="229"/>
    </row>
    <row r="13" spans="1:58" x14ac:dyDescent="0.2">
      <c r="A13" s="358"/>
      <c r="B13" s="359"/>
      <c r="C13" s="359"/>
      <c r="D13" s="359"/>
      <c r="E13" s="359"/>
      <c r="F13" s="359"/>
      <c r="G13" s="359"/>
      <c r="H13" s="359"/>
      <c r="I13" s="359"/>
      <c r="J13" s="359"/>
      <c r="K13" s="359"/>
      <c r="L13" s="359"/>
      <c r="M13" s="359"/>
      <c r="N13" s="359"/>
      <c r="O13" s="359"/>
      <c r="P13" s="359"/>
      <c r="Q13" s="359"/>
      <c r="R13" s="359"/>
      <c r="S13" s="359"/>
      <c r="T13" s="359"/>
      <c r="U13" s="359"/>
      <c r="V13" s="359"/>
      <c r="W13" s="359"/>
      <c r="X13" s="359"/>
      <c r="Y13" s="359"/>
      <c r="Z13" s="359"/>
      <c r="AA13" s="359"/>
      <c r="AB13" s="359"/>
      <c r="AC13" s="359"/>
      <c r="AD13" s="359"/>
      <c r="AE13" s="359"/>
      <c r="AF13" s="359"/>
      <c r="AG13" s="359"/>
      <c r="AH13" s="359"/>
      <c r="AI13" s="359"/>
      <c r="AJ13" s="374"/>
      <c r="AK13" s="375"/>
      <c r="AL13" s="375"/>
      <c r="AM13" s="375"/>
      <c r="AN13" s="375"/>
      <c r="AO13" s="375"/>
      <c r="AP13" s="375"/>
      <c r="AQ13" s="375"/>
      <c r="AR13" s="375"/>
      <c r="AS13" s="376"/>
      <c r="AT13" s="370"/>
      <c r="AU13" s="229"/>
      <c r="AV13" s="229"/>
      <c r="AW13" s="229"/>
      <c r="AX13" s="229"/>
      <c r="AY13" s="229"/>
      <c r="AZ13" s="229"/>
      <c r="BA13" s="229"/>
      <c r="BB13" s="229"/>
      <c r="BC13" s="229"/>
      <c r="BD13" s="229"/>
      <c r="BE13" s="229"/>
      <c r="BF13" s="229"/>
    </row>
    <row r="14" spans="1:58" x14ac:dyDescent="0.2">
      <c r="A14" s="358"/>
      <c r="B14" s="359"/>
      <c r="C14" s="359"/>
      <c r="D14" s="359"/>
      <c r="E14" s="359"/>
      <c r="F14" s="359"/>
      <c r="G14" s="359"/>
      <c r="H14" s="359"/>
      <c r="I14" s="359"/>
      <c r="J14" s="359"/>
      <c r="K14" s="359"/>
      <c r="L14" s="359"/>
      <c r="M14" s="359"/>
      <c r="N14" s="359"/>
      <c r="O14" s="359"/>
      <c r="P14" s="359"/>
      <c r="Q14" s="359"/>
      <c r="R14" s="359"/>
      <c r="S14" s="359"/>
      <c r="T14" s="359"/>
      <c r="U14" s="359"/>
      <c r="V14" s="359"/>
      <c r="W14" s="359"/>
      <c r="X14" s="359"/>
      <c r="Y14" s="359"/>
      <c r="Z14" s="359"/>
      <c r="AA14" s="359"/>
      <c r="AB14" s="359"/>
      <c r="AC14" s="359"/>
      <c r="AD14" s="359"/>
      <c r="AE14" s="359"/>
      <c r="AF14" s="359"/>
      <c r="AG14" s="359"/>
      <c r="AH14" s="359"/>
      <c r="AI14" s="359"/>
      <c r="AJ14" s="374"/>
      <c r="AK14" s="375"/>
      <c r="AL14" s="375"/>
      <c r="AM14" s="375"/>
      <c r="AN14" s="375"/>
      <c r="AO14" s="375"/>
      <c r="AP14" s="375"/>
      <c r="AQ14" s="375"/>
      <c r="AR14" s="375"/>
      <c r="AS14" s="376"/>
      <c r="AT14" s="370"/>
      <c r="AU14" s="229"/>
      <c r="AV14" s="229"/>
      <c r="AW14" s="229"/>
      <c r="AX14" s="229"/>
      <c r="AY14" s="229"/>
      <c r="AZ14" s="229"/>
      <c r="BA14" s="229"/>
      <c r="BB14" s="229"/>
      <c r="BC14" s="229"/>
      <c r="BD14" s="229"/>
      <c r="BE14" s="229"/>
      <c r="BF14" s="229"/>
    </row>
    <row r="15" spans="1:58" x14ac:dyDescent="0.2">
      <c r="A15" s="358"/>
      <c r="B15" s="359"/>
      <c r="C15" s="359"/>
      <c r="D15" s="359"/>
      <c r="E15" s="359"/>
      <c r="F15" s="359"/>
      <c r="G15" s="359"/>
      <c r="H15" s="359"/>
      <c r="I15" s="359"/>
      <c r="J15" s="359"/>
      <c r="K15" s="359"/>
      <c r="L15" s="359"/>
      <c r="M15" s="359"/>
      <c r="N15" s="359"/>
      <c r="O15" s="359"/>
      <c r="P15" s="359"/>
      <c r="Q15" s="359"/>
      <c r="R15" s="359"/>
      <c r="S15" s="359"/>
      <c r="T15" s="359"/>
      <c r="U15" s="359"/>
      <c r="V15" s="359"/>
      <c r="W15" s="359"/>
      <c r="X15" s="359"/>
      <c r="Y15" s="359"/>
      <c r="Z15" s="359"/>
      <c r="AA15" s="359"/>
      <c r="AB15" s="359"/>
      <c r="AC15" s="359"/>
      <c r="AD15" s="359"/>
      <c r="AE15" s="359"/>
      <c r="AF15" s="359"/>
      <c r="AG15" s="359"/>
      <c r="AH15" s="359"/>
      <c r="AI15" s="359"/>
      <c r="AJ15" s="374"/>
      <c r="AK15" s="375"/>
      <c r="AL15" s="375"/>
      <c r="AM15" s="375"/>
      <c r="AN15" s="375"/>
      <c r="AO15" s="375"/>
      <c r="AP15" s="375"/>
      <c r="AQ15" s="375"/>
      <c r="AR15" s="375"/>
      <c r="AS15" s="376"/>
      <c r="AT15" s="370"/>
      <c r="AU15" s="229"/>
      <c r="AV15" s="229"/>
      <c r="AW15" s="229"/>
      <c r="AX15" s="229"/>
      <c r="AY15" s="229"/>
      <c r="AZ15" s="229"/>
      <c r="BA15" s="229"/>
      <c r="BB15" s="229"/>
      <c r="BC15" s="229"/>
      <c r="BD15" s="229"/>
      <c r="BE15" s="229"/>
      <c r="BF15" s="229"/>
    </row>
    <row r="16" spans="1:58" x14ac:dyDescent="0.2">
      <c r="A16" s="358"/>
      <c r="B16" s="359"/>
      <c r="C16" s="359"/>
      <c r="D16" s="359"/>
      <c r="E16" s="359"/>
      <c r="F16" s="359"/>
      <c r="G16" s="359"/>
      <c r="H16" s="359"/>
      <c r="I16" s="359"/>
      <c r="J16" s="359"/>
      <c r="K16" s="359"/>
      <c r="L16" s="359"/>
      <c r="M16" s="359"/>
      <c r="N16" s="359"/>
      <c r="O16" s="359"/>
      <c r="P16" s="359"/>
      <c r="Q16" s="359"/>
      <c r="R16" s="359"/>
      <c r="S16" s="359"/>
      <c r="T16" s="359"/>
      <c r="U16" s="359"/>
      <c r="V16" s="359"/>
      <c r="W16" s="359"/>
      <c r="X16" s="359"/>
      <c r="Y16" s="359"/>
      <c r="Z16" s="359"/>
      <c r="AA16" s="359"/>
      <c r="AB16" s="359"/>
      <c r="AC16" s="359"/>
      <c r="AD16" s="359"/>
      <c r="AE16" s="359"/>
      <c r="AF16" s="359"/>
      <c r="AG16" s="359"/>
      <c r="AH16" s="359"/>
      <c r="AI16" s="359"/>
      <c r="AJ16" s="374"/>
      <c r="AK16" s="375"/>
      <c r="AL16" s="375"/>
      <c r="AM16" s="375"/>
      <c r="AN16" s="375"/>
      <c r="AO16" s="375"/>
      <c r="AP16" s="375"/>
      <c r="AQ16" s="375"/>
      <c r="AR16" s="375"/>
      <c r="AS16" s="376"/>
      <c r="AT16" s="370"/>
      <c r="AU16" s="229"/>
      <c r="AV16" s="229"/>
      <c r="AW16" s="229"/>
      <c r="AX16" s="229"/>
      <c r="AY16" s="229"/>
      <c r="AZ16" s="229"/>
      <c r="BA16" s="229"/>
      <c r="BB16" s="229"/>
      <c r="BC16" s="229"/>
      <c r="BD16" s="229"/>
      <c r="BE16" s="229"/>
      <c r="BF16" s="229"/>
    </row>
    <row r="17" spans="1:58" x14ac:dyDescent="0.2">
      <c r="A17" s="358"/>
      <c r="B17" s="359"/>
      <c r="C17" s="359"/>
      <c r="D17" s="359"/>
      <c r="E17" s="359"/>
      <c r="F17" s="359"/>
      <c r="G17" s="359"/>
      <c r="H17" s="359"/>
      <c r="I17" s="359"/>
      <c r="J17" s="359"/>
      <c r="K17" s="359"/>
      <c r="L17" s="359"/>
      <c r="M17" s="359"/>
      <c r="N17" s="359"/>
      <c r="O17" s="359"/>
      <c r="P17" s="359"/>
      <c r="Q17" s="359"/>
      <c r="R17" s="359"/>
      <c r="S17" s="359"/>
      <c r="T17" s="359"/>
      <c r="U17" s="359"/>
      <c r="V17" s="359"/>
      <c r="W17" s="359"/>
      <c r="X17" s="359"/>
      <c r="Y17" s="359"/>
      <c r="Z17" s="359"/>
      <c r="AA17" s="359"/>
      <c r="AB17" s="359"/>
      <c r="AC17" s="359"/>
      <c r="AD17" s="359"/>
      <c r="AE17" s="359"/>
      <c r="AF17" s="359"/>
      <c r="AG17" s="359"/>
      <c r="AH17" s="359"/>
      <c r="AI17" s="359"/>
      <c r="AJ17" s="374"/>
      <c r="AK17" s="375"/>
      <c r="AL17" s="375"/>
      <c r="AM17" s="375"/>
      <c r="AN17" s="375"/>
      <c r="AO17" s="375"/>
      <c r="AP17" s="375"/>
      <c r="AQ17" s="375"/>
      <c r="AR17" s="375"/>
      <c r="AS17" s="376"/>
      <c r="AT17" s="370"/>
      <c r="AU17" s="229"/>
      <c r="AV17" s="229"/>
      <c r="AW17" s="229"/>
      <c r="AX17" s="229"/>
      <c r="AY17" s="229"/>
      <c r="AZ17" s="229"/>
      <c r="BA17" s="229"/>
      <c r="BB17" s="229"/>
      <c r="BC17" s="229"/>
      <c r="BD17" s="229"/>
      <c r="BE17" s="229"/>
      <c r="BF17" s="229"/>
    </row>
    <row r="18" spans="1:58" x14ac:dyDescent="0.2">
      <c r="A18" s="358"/>
      <c r="B18" s="359"/>
      <c r="C18" s="359"/>
      <c r="D18" s="359"/>
      <c r="E18" s="359"/>
      <c r="F18" s="359"/>
      <c r="G18" s="359"/>
      <c r="H18" s="359"/>
      <c r="I18" s="359"/>
      <c r="J18" s="359"/>
      <c r="K18" s="359"/>
      <c r="L18" s="359"/>
      <c r="M18" s="359"/>
      <c r="N18" s="359"/>
      <c r="O18" s="359"/>
      <c r="P18" s="359"/>
      <c r="Q18" s="359"/>
      <c r="R18" s="359"/>
      <c r="S18" s="359"/>
      <c r="T18" s="359"/>
      <c r="U18" s="359"/>
      <c r="V18" s="359"/>
      <c r="W18" s="359"/>
      <c r="X18" s="359"/>
      <c r="Y18" s="359"/>
      <c r="Z18" s="359"/>
      <c r="AA18" s="359"/>
      <c r="AB18" s="359"/>
      <c r="AC18" s="359"/>
      <c r="AD18" s="359"/>
      <c r="AE18" s="359"/>
      <c r="AF18" s="359"/>
      <c r="AG18" s="359"/>
      <c r="AH18" s="359"/>
      <c r="AI18" s="359"/>
      <c r="AJ18" s="374"/>
      <c r="AK18" s="375"/>
      <c r="AL18" s="375"/>
      <c r="AM18" s="375"/>
      <c r="AN18" s="375"/>
      <c r="AO18" s="375"/>
      <c r="AP18" s="375"/>
      <c r="AQ18" s="375"/>
      <c r="AR18" s="375"/>
      <c r="AS18" s="376"/>
      <c r="AT18" s="370"/>
      <c r="AU18" s="229"/>
      <c r="AV18" s="229"/>
      <c r="AW18" s="229"/>
      <c r="AX18" s="229"/>
      <c r="AY18" s="229"/>
      <c r="AZ18" s="229"/>
      <c r="BA18" s="229"/>
      <c r="BB18" s="229"/>
      <c r="BC18" s="229"/>
      <c r="BD18" s="229"/>
      <c r="BE18" s="229"/>
      <c r="BF18" s="229"/>
    </row>
    <row r="19" spans="1:58" x14ac:dyDescent="0.2">
      <c r="A19" s="358"/>
      <c r="B19" s="359"/>
      <c r="C19" s="359"/>
      <c r="D19" s="359"/>
      <c r="E19" s="359"/>
      <c r="F19" s="359"/>
      <c r="G19" s="359"/>
      <c r="H19" s="359"/>
      <c r="I19" s="359"/>
      <c r="J19" s="359"/>
      <c r="K19" s="359"/>
      <c r="L19" s="359"/>
      <c r="M19" s="359"/>
      <c r="N19" s="359"/>
      <c r="O19" s="359"/>
      <c r="P19" s="359"/>
      <c r="Q19" s="359"/>
      <c r="R19" s="359"/>
      <c r="S19" s="359"/>
      <c r="T19" s="359"/>
      <c r="U19" s="359"/>
      <c r="V19" s="359"/>
      <c r="W19" s="359"/>
      <c r="X19" s="359"/>
      <c r="Y19" s="359"/>
      <c r="Z19" s="359"/>
      <c r="AA19" s="359"/>
      <c r="AB19" s="359"/>
      <c r="AC19" s="359"/>
      <c r="AD19" s="359"/>
      <c r="AE19" s="359"/>
      <c r="AF19" s="359"/>
      <c r="AG19" s="359"/>
      <c r="AH19" s="359"/>
      <c r="AI19" s="359"/>
      <c r="AJ19" s="374"/>
      <c r="AK19" s="375"/>
      <c r="AL19" s="375"/>
      <c r="AM19" s="375"/>
      <c r="AN19" s="375"/>
      <c r="AO19" s="375"/>
      <c r="AP19" s="375"/>
      <c r="AQ19" s="375"/>
      <c r="AR19" s="375"/>
      <c r="AS19" s="376"/>
      <c r="AT19" s="370"/>
      <c r="AU19" s="229"/>
      <c r="AV19" s="229"/>
      <c r="AW19" s="229"/>
      <c r="AX19" s="229"/>
      <c r="AY19" s="229"/>
      <c r="AZ19" s="229"/>
      <c r="BA19" s="229"/>
      <c r="BB19" s="229"/>
      <c r="BC19" s="229"/>
      <c r="BD19" s="229"/>
      <c r="BE19" s="229"/>
      <c r="BF19" s="229"/>
    </row>
    <row r="20" spans="1:58" x14ac:dyDescent="0.2">
      <c r="A20" s="358"/>
      <c r="B20" s="359"/>
      <c r="C20" s="359"/>
      <c r="D20" s="359"/>
      <c r="E20" s="359"/>
      <c r="F20" s="359"/>
      <c r="G20" s="359"/>
      <c r="H20" s="359"/>
      <c r="I20" s="359"/>
      <c r="J20" s="359"/>
      <c r="K20" s="359"/>
      <c r="L20" s="359"/>
      <c r="M20" s="359"/>
      <c r="N20" s="359"/>
      <c r="O20" s="359"/>
      <c r="P20" s="359"/>
      <c r="Q20" s="359"/>
      <c r="R20" s="359"/>
      <c r="S20" s="359"/>
      <c r="T20" s="359"/>
      <c r="U20" s="359"/>
      <c r="V20" s="359"/>
      <c r="W20" s="359"/>
      <c r="X20" s="359"/>
      <c r="Y20" s="359"/>
      <c r="Z20" s="359"/>
      <c r="AA20" s="359"/>
      <c r="AB20" s="359"/>
      <c r="AC20" s="359"/>
      <c r="AD20" s="359"/>
      <c r="AE20" s="359"/>
      <c r="AF20" s="359"/>
      <c r="AG20" s="359"/>
      <c r="AH20" s="359"/>
      <c r="AI20" s="359"/>
      <c r="AJ20" s="374"/>
      <c r="AK20" s="375"/>
      <c r="AL20" s="375"/>
      <c r="AM20" s="375"/>
      <c r="AN20" s="375"/>
      <c r="AO20" s="375"/>
      <c r="AP20" s="375"/>
      <c r="AQ20" s="375"/>
      <c r="AR20" s="375"/>
      <c r="AS20" s="376"/>
      <c r="AT20" s="370"/>
      <c r="AU20" s="229"/>
      <c r="AV20" s="229"/>
      <c r="AW20" s="229"/>
      <c r="AX20" s="229"/>
      <c r="AY20" s="229"/>
      <c r="AZ20" s="229"/>
      <c r="BA20" s="229"/>
      <c r="BB20" s="229"/>
      <c r="BC20" s="229"/>
      <c r="BD20" s="229"/>
      <c r="BE20" s="229"/>
      <c r="BF20" s="229"/>
    </row>
    <row r="21" spans="1:58" x14ac:dyDescent="0.2">
      <c r="A21" s="358"/>
      <c r="B21" s="359"/>
      <c r="C21" s="359"/>
      <c r="D21" s="359"/>
      <c r="E21" s="359"/>
      <c r="F21" s="359"/>
      <c r="G21" s="359"/>
      <c r="H21" s="359"/>
      <c r="I21" s="359"/>
      <c r="J21" s="359"/>
      <c r="K21" s="359"/>
      <c r="L21" s="359"/>
      <c r="M21" s="359"/>
      <c r="N21" s="359"/>
      <c r="O21" s="359"/>
      <c r="P21" s="359"/>
      <c r="Q21" s="359"/>
      <c r="R21" s="359"/>
      <c r="S21" s="359"/>
      <c r="T21" s="359"/>
      <c r="U21" s="359"/>
      <c r="V21" s="359"/>
      <c r="W21" s="359"/>
      <c r="X21" s="359"/>
      <c r="Y21" s="359"/>
      <c r="Z21" s="359"/>
      <c r="AA21" s="359"/>
      <c r="AB21" s="359"/>
      <c r="AC21" s="359"/>
      <c r="AD21" s="359"/>
      <c r="AE21" s="359"/>
      <c r="AF21" s="359"/>
      <c r="AG21" s="359"/>
      <c r="AH21" s="359"/>
      <c r="AI21" s="359"/>
      <c r="AJ21" s="374"/>
      <c r="AK21" s="375"/>
      <c r="AL21" s="375"/>
      <c r="AM21" s="375"/>
      <c r="AN21" s="375"/>
      <c r="AO21" s="375"/>
      <c r="AP21" s="375"/>
      <c r="AQ21" s="375"/>
      <c r="AR21" s="375"/>
      <c r="AS21" s="376"/>
      <c r="AT21" s="370"/>
      <c r="AU21" s="229"/>
      <c r="AV21" s="229"/>
      <c r="AW21" s="229"/>
      <c r="AX21" s="229"/>
      <c r="AY21" s="229"/>
      <c r="AZ21" s="229"/>
      <c r="BA21" s="229"/>
      <c r="BB21" s="229"/>
      <c r="BC21" s="229"/>
      <c r="BD21" s="229"/>
      <c r="BE21" s="229"/>
      <c r="BF21" s="229"/>
    </row>
    <row r="22" spans="1:58" x14ac:dyDescent="0.2">
      <c r="A22" s="358"/>
      <c r="B22" s="359"/>
      <c r="C22" s="359"/>
      <c r="D22" s="359"/>
      <c r="E22" s="359"/>
      <c r="F22" s="359"/>
      <c r="G22" s="359"/>
      <c r="H22" s="359"/>
      <c r="I22" s="359"/>
      <c r="J22" s="359"/>
      <c r="K22" s="359"/>
      <c r="L22" s="359"/>
      <c r="M22" s="359"/>
      <c r="N22" s="359"/>
      <c r="O22" s="359"/>
      <c r="P22" s="359"/>
      <c r="Q22" s="359"/>
      <c r="R22" s="359"/>
      <c r="S22" s="359"/>
      <c r="T22" s="359"/>
      <c r="U22" s="359"/>
      <c r="V22" s="359"/>
      <c r="W22" s="359"/>
      <c r="X22" s="359"/>
      <c r="Y22" s="359"/>
      <c r="Z22" s="359"/>
      <c r="AA22" s="359"/>
      <c r="AB22" s="359"/>
      <c r="AC22" s="359"/>
      <c r="AD22" s="359"/>
      <c r="AE22" s="359"/>
      <c r="AF22" s="359"/>
      <c r="AG22" s="359"/>
      <c r="AH22" s="359"/>
      <c r="AI22" s="359"/>
      <c r="AJ22" s="374"/>
      <c r="AK22" s="375"/>
      <c r="AL22" s="375"/>
      <c r="AM22" s="375"/>
      <c r="AN22" s="375"/>
      <c r="AO22" s="375"/>
      <c r="AP22" s="375"/>
      <c r="AQ22" s="375"/>
      <c r="AR22" s="375"/>
      <c r="AS22" s="376"/>
      <c r="AT22" s="370"/>
      <c r="AU22" s="229"/>
      <c r="AV22" s="229"/>
      <c r="AW22" s="229"/>
      <c r="AX22" s="229"/>
      <c r="AY22" s="229"/>
      <c r="AZ22" s="229"/>
      <c r="BA22" s="229"/>
      <c r="BB22" s="229"/>
      <c r="BC22" s="229"/>
      <c r="BD22" s="229"/>
      <c r="BE22" s="229"/>
      <c r="BF22" s="229"/>
    </row>
    <row r="23" spans="1:58" x14ac:dyDescent="0.2">
      <c r="A23" s="358"/>
      <c r="B23" s="359"/>
      <c r="C23" s="359"/>
      <c r="D23" s="359"/>
      <c r="E23" s="359"/>
      <c r="F23" s="359"/>
      <c r="G23" s="359"/>
      <c r="H23" s="359"/>
      <c r="I23" s="359"/>
      <c r="J23" s="359"/>
      <c r="K23" s="359"/>
      <c r="L23" s="359"/>
      <c r="M23" s="359"/>
      <c r="N23" s="359"/>
      <c r="O23" s="359"/>
      <c r="P23" s="359"/>
      <c r="Q23" s="359"/>
      <c r="R23" s="359"/>
      <c r="S23" s="359"/>
      <c r="T23" s="359"/>
      <c r="U23" s="359"/>
      <c r="V23" s="359"/>
      <c r="W23" s="359"/>
      <c r="X23" s="359"/>
      <c r="Y23" s="359"/>
      <c r="Z23" s="359"/>
      <c r="AA23" s="359"/>
      <c r="AB23" s="359"/>
      <c r="AC23" s="359"/>
      <c r="AD23" s="359"/>
      <c r="AE23" s="359"/>
      <c r="AF23" s="359"/>
      <c r="AG23" s="359"/>
      <c r="AH23" s="359"/>
      <c r="AI23" s="359"/>
      <c r="AJ23" s="374"/>
      <c r="AK23" s="375"/>
      <c r="AL23" s="375"/>
      <c r="AM23" s="375"/>
      <c r="AN23" s="375"/>
      <c r="AO23" s="375"/>
      <c r="AP23" s="375"/>
      <c r="AQ23" s="375"/>
      <c r="AR23" s="375"/>
      <c r="AS23" s="376"/>
      <c r="AT23" s="370"/>
      <c r="AU23" s="229"/>
      <c r="AV23" s="229"/>
      <c r="AW23" s="229"/>
      <c r="AX23" s="229"/>
      <c r="AY23" s="229"/>
      <c r="AZ23" s="229"/>
      <c r="BA23" s="229"/>
      <c r="BB23" s="229"/>
      <c r="BC23" s="229"/>
      <c r="BD23" s="229"/>
      <c r="BE23" s="229"/>
      <c r="BF23" s="229"/>
    </row>
    <row r="24" spans="1:58" x14ac:dyDescent="0.2">
      <c r="A24" s="358"/>
      <c r="B24" s="359"/>
      <c r="C24" s="359"/>
      <c r="D24" s="359"/>
      <c r="E24" s="359"/>
      <c r="F24" s="359"/>
      <c r="G24" s="359"/>
      <c r="H24" s="359"/>
      <c r="I24" s="359"/>
      <c r="J24" s="359"/>
      <c r="K24" s="359"/>
      <c r="L24" s="359"/>
      <c r="M24" s="359"/>
      <c r="N24" s="359"/>
      <c r="O24" s="359"/>
      <c r="P24" s="359"/>
      <c r="Q24" s="359"/>
      <c r="R24" s="359"/>
      <c r="S24" s="359"/>
      <c r="T24" s="359"/>
      <c r="U24" s="359"/>
      <c r="V24" s="359"/>
      <c r="W24" s="359"/>
      <c r="X24" s="359"/>
      <c r="Y24" s="359"/>
      <c r="Z24" s="359"/>
      <c r="AA24" s="359"/>
      <c r="AB24" s="359"/>
      <c r="AC24" s="359"/>
      <c r="AD24" s="359"/>
      <c r="AE24" s="359"/>
      <c r="AF24" s="359"/>
      <c r="AG24" s="359"/>
      <c r="AH24" s="359"/>
      <c r="AI24" s="359"/>
      <c r="AJ24" s="374"/>
      <c r="AK24" s="375"/>
      <c r="AL24" s="375"/>
      <c r="AM24" s="375"/>
      <c r="AN24" s="375"/>
      <c r="AO24" s="375"/>
      <c r="AP24" s="375"/>
      <c r="AQ24" s="375"/>
      <c r="AR24" s="375"/>
      <c r="AS24" s="376"/>
      <c r="AT24" s="370"/>
      <c r="AU24" s="229"/>
      <c r="AV24" s="229"/>
      <c r="AW24" s="229"/>
      <c r="AX24" s="229"/>
      <c r="AY24" s="229"/>
      <c r="AZ24" s="229"/>
      <c r="BA24" s="229"/>
      <c r="BB24" s="229"/>
      <c r="BC24" s="229"/>
      <c r="BD24" s="229"/>
      <c r="BE24" s="229"/>
      <c r="BF24" s="229"/>
    </row>
    <row r="25" spans="1:58" x14ac:dyDescent="0.2">
      <c r="A25" s="358"/>
      <c r="B25" s="359"/>
      <c r="C25" s="359"/>
      <c r="D25" s="359"/>
      <c r="E25" s="359"/>
      <c r="F25" s="359"/>
      <c r="G25" s="359"/>
      <c r="H25" s="359"/>
      <c r="I25" s="359"/>
      <c r="J25" s="359"/>
      <c r="K25" s="359"/>
      <c r="L25" s="359"/>
      <c r="M25" s="359"/>
      <c r="N25" s="359"/>
      <c r="O25" s="359"/>
      <c r="P25" s="359"/>
      <c r="Q25" s="359"/>
      <c r="R25" s="359"/>
      <c r="S25" s="359"/>
      <c r="T25" s="359"/>
      <c r="U25" s="359"/>
      <c r="V25" s="359"/>
      <c r="W25" s="359"/>
      <c r="X25" s="359"/>
      <c r="Y25" s="359"/>
      <c r="Z25" s="359"/>
      <c r="AA25" s="359"/>
      <c r="AB25" s="359"/>
      <c r="AC25" s="359"/>
      <c r="AD25" s="359"/>
      <c r="AE25" s="359"/>
      <c r="AF25" s="359"/>
      <c r="AG25" s="359"/>
      <c r="AH25" s="359"/>
      <c r="AI25" s="359"/>
      <c r="AJ25" s="374"/>
      <c r="AK25" s="375"/>
      <c r="AL25" s="375"/>
      <c r="AM25" s="375"/>
      <c r="AN25" s="375"/>
      <c r="AO25" s="375"/>
      <c r="AP25" s="375"/>
      <c r="AQ25" s="375"/>
      <c r="AR25" s="375"/>
      <c r="AS25" s="376"/>
      <c r="AT25" s="370"/>
      <c r="AU25" s="229"/>
      <c r="AV25" s="229"/>
      <c r="AW25" s="229"/>
      <c r="AX25" s="229"/>
      <c r="AY25" s="229"/>
      <c r="AZ25" s="229"/>
      <c r="BA25" s="229"/>
      <c r="BB25" s="229"/>
      <c r="BC25" s="229"/>
      <c r="BD25" s="229"/>
      <c r="BE25" s="229"/>
      <c r="BF25" s="229"/>
    </row>
    <row r="26" spans="1:58" x14ac:dyDescent="0.2">
      <c r="A26" s="358"/>
      <c r="B26" s="359"/>
      <c r="C26" s="359"/>
      <c r="D26" s="359"/>
      <c r="E26" s="359"/>
      <c r="F26" s="359"/>
      <c r="G26" s="359"/>
      <c r="H26" s="359"/>
      <c r="I26" s="359"/>
      <c r="J26" s="359"/>
      <c r="K26" s="359"/>
      <c r="L26" s="359"/>
      <c r="M26" s="359"/>
      <c r="N26" s="359"/>
      <c r="O26" s="359"/>
      <c r="P26" s="359"/>
      <c r="Q26" s="359"/>
      <c r="R26" s="359"/>
      <c r="S26" s="359"/>
      <c r="T26" s="359"/>
      <c r="U26" s="359"/>
      <c r="V26" s="359"/>
      <c r="W26" s="359"/>
      <c r="X26" s="359"/>
      <c r="Y26" s="359"/>
      <c r="Z26" s="359"/>
      <c r="AA26" s="359"/>
      <c r="AB26" s="359"/>
      <c r="AC26" s="359"/>
      <c r="AD26" s="359"/>
      <c r="AE26" s="359"/>
      <c r="AF26" s="359"/>
      <c r="AG26" s="359"/>
      <c r="AH26" s="359"/>
      <c r="AI26" s="359"/>
      <c r="AJ26" s="374"/>
      <c r="AK26" s="375"/>
      <c r="AL26" s="375"/>
      <c r="AM26" s="375"/>
      <c r="AN26" s="375"/>
      <c r="AO26" s="375"/>
      <c r="AP26" s="375"/>
      <c r="AQ26" s="375"/>
      <c r="AR26" s="375"/>
      <c r="AS26" s="376"/>
      <c r="AT26" s="370"/>
      <c r="AU26" s="229"/>
      <c r="AV26" s="229"/>
      <c r="AW26" s="229"/>
      <c r="AX26" s="229"/>
      <c r="AY26" s="229"/>
      <c r="AZ26" s="229"/>
      <c r="BA26" s="229"/>
      <c r="BB26" s="229"/>
      <c r="BC26" s="229"/>
      <c r="BD26" s="229"/>
      <c r="BE26" s="229"/>
      <c r="BF26" s="229"/>
    </row>
    <row r="27" spans="1:58" x14ac:dyDescent="0.2">
      <c r="A27" s="358"/>
      <c r="B27" s="359"/>
      <c r="C27" s="359"/>
      <c r="D27" s="359"/>
      <c r="E27" s="359"/>
      <c r="F27" s="359"/>
      <c r="G27" s="359"/>
      <c r="H27" s="359"/>
      <c r="I27" s="359"/>
      <c r="J27" s="359"/>
      <c r="K27" s="359"/>
      <c r="L27" s="359"/>
      <c r="M27" s="359"/>
      <c r="N27" s="359"/>
      <c r="O27" s="359"/>
      <c r="P27" s="359"/>
      <c r="Q27" s="359"/>
      <c r="R27" s="359"/>
      <c r="S27" s="359"/>
      <c r="T27" s="359"/>
      <c r="U27" s="359"/>
      <c r="V27" s="359"/>
      <c r="W27" s="359"/>
      <c r="X27" s="359"/>
      <c r="Y27" s="359"/>
      <c r="Z27" s="359"/>
      <c r="AA27" s="359"/>
      <c r="AB27" s="359"/>
      <c r="AC27" s="359"/>
      <c r="AD27" s="359"/>
      <c r="AE27" s="359"/>
      <c r="AF27" s="359"/>
      <c r="AG27" s="359"/>
      <c r="AH27" s="359"/>
      <c r="AI27" s="359"/>
      <c r="AJ27" s="374"/>
      <c r="AK27" s="375"/>
      <c r="AL27" s="375"/>
      <c r="AM27" s="375"/>
      <c r="AN27" s="375"/>
      <c r="AO27" s="375"/>
      <c r="AP27" s="375"/>
      <c r="AQ27" s="375"/>
      <c r="AR27" s="375"/>
      <c r="AS27" s="376"/>
      <c r="AT27" s="370"/>
      <c r="AU27" s="229"/>
      <c r="AV27" s="229"/>
      <c r="AW27" s="229"/>
      <c r="AX27" s="229"/>
      <c r="AY27" s="229"/>
      <c r="AZ27" s="229"/>
      <c r="BA27" s="229"/>
      <c r="BB27" s="229"/>
      <c r="BC27" s="229"/>
      <c r="BD27" s="229"/>
      <c r="BE27" s="229"/>
      <c r="BF27" s="229"/>
    </row>
    <row r="28" spans="1:58" x14ac:dyDescent="0.2">
      <c r="A28" s="358"/>
      <c r="B28" s="359"/>
      <c r="C28" s="359"/>
      <c r="D28" s="359"/>
      <c r="E28" s="359"/>
      <c r="F28" s="359"/>
      <c r="G28" s="359"/>
      <c r="H28" s="359"/>
      <c r="I28" s="359"/>
      <c r="J28" s="359"/>
      <c r="K28" s="359"/>
      <c r="L28" s="359"/>
      <c r="M28" s="359"/>
      <c r="N28" s="359"/>
      <c r="O28" s="359"/>
      <c r="P28" s="359"/>
      <c r="Q28" s="359"/>
      <c r="R28" s="359"/>
      <c r="S28" s="359"/>
      <c r="T28" s="359"/>
      <c r="U28" s="359"/>
      <c r="V28" s="359"/>
      <c r="W28" s="359"/>
      <c r="X28" s="359"/>
      <c r="Y28" s="359"/>
      <c r="Z28" s="359"/>
      <c r="AA28" s="359"/>
      <c r="AB28" s="359"/>
      <c r="AC28" s="359"/>
      <c r="AD28" s="359"/>
      <c r="AE28" s="359"/>
      <c r="AF28" s="359"/>
      <c r="AG28" s="359"/>
      <c r="AH28" s="359"/>
      <c r="AI28" s="359"/>
      <c r="AJ28" s="374"/>
      <c r="AK28" s="375"/>
      <c r="AL28" s="375"/>
      <c r="AM28" s="375"/>
      <c r="AN28" s="375"/>
      <c r="AO28" s="375"/>
      <c r="AP28" s="375"/>
      <c r="AQ28" s="375"/>
      <c r="AR28" s="375"/>
      <c r="AS28" s="376"/>
      <c r="AT28" s="370"/>
      <c r="AU28" s="229"/>
      <c r="AV28" s="229"/>
      <c r="AW28" s="229"/>
      <c r="AX28" s="229"/>
      <c r="AY28" s="229"/>
      <c r="AZ28" s="229"/>
      <c r="BA28" s="229"/>
      <c r="BB28" s="229"/>
      <c r="BC28" s="229"/>
      <c r="BD28" s="229"/>
      <c r="BE28" s="229"/>
      <c r="BF28" s="229"/>
    </row>
    <row r="29" spans="1:58" x14ac:dyDescent="0.2">
      <c r="A29" s="358"/>
      <c r="B29" s="359"/>
      <c r="C29" s="359"/>
      <c r="D29" s="359"/>
      <c r="E29" s="359"/>
      <c r="F29" s="359"/>
      <c r="G29" s="359"/>
      <c r="H29" s="359"/>
      <c r="I29" s="359"/>
      <c r="J29" s="359"/>
      <c r="K29" s="359"/>
      <c r="L29" s="359"/>
      <c r="M29" s="359"/>
      <c r="N29" s="359"/>
      <c r="O29" s="359"/>
      <c r="P29" s="359"/>
      <c r="Q29" s="359"/>
      <c r="R29" s="359"/>
      <c r="S29" s="359"/>
      <c r="T29" s="359"/>
      <c r="U29" s="359"/>
      <c r="V29" s="359"/>
      <c r="W29" s="359"/>
      <c r="X29" s="359"/>
      <c r="Y29" s="359"/>
      <c r="Z29" s="359"/>
      <c r="AA29" s="359"/>
      <c r="AB29" s="359"/>
      <c r="AC29" s="359"/>
      <c r="AD29" s="359"/>
      <c r="AE29" s="359"/>
      <c r="AF29" s="359"/>
      <c r="AG29" s="359"/>
      <c r="AH29" s="359"/>
      <c r="AI29" s="359"/>
      <c r="AJ29" s="374"/>
      <c r="AK29" s="375"/>
      <c r="AL29" s="375"/>
      <c r="AM29" s="375"/>
      <c r="AN29" s="375"/>
      <c r="AO29" s="375"/>
      <c r="AP29" s="375"/>
      <c r="AQ29" s="375"/>
      <c r="AR29" s="375"/>
      <c r="AS29" s="376"/>
      <c r="AT29" s="370"/>
      <c r="AU29" s="229"/>
      <c r="AV29" s="229"/>
      <c r="AW29" s="229"/>
      <c r="AX29" s="229"/>
      <c r="AY29" s="229"/>
      <c r="AZ29" s="229"/>
      <c r="BA29" s="229"/>
      <c r="BB29" s="229"/>
      <c r="BC29" s="229"/>
      <c r="BD29" s="229"/>
      <c r="BE29" s="229"/>
      <c r="BF29" s="229"/>
    </row>
    <row r="30" spans="1:58" x14ac:dyDescent="0.2">
      <c r="A30" s="358"/>
      <c r="B30" s="359"/>
      <c r="C30" s="359"/>
      <c r="D30" s="359"/>
      <c r="E30" s="359"/>
      <c r="F30" s="359"/>
      <c r="G30" s="359"/>
      <c r="H30" s="359"/>
      <c r="I30" s="359"/>
      <c r="J30" s="359"/>
      <c r="K30" s="359"/>
      <c r="L30" s="359"/>
      <c r="M30" s="359"/>
      <c r="N30" s="359"/>
      <c r="O30" s="359"/>
      <c r="P30" s="359"/>
      <c r="Q30" s="359"/>
      <c r="R30" s="359"/>
      <c r="S30" s="359"/>
      <c r="T30" s="359"/>
      <c r="U30" s="359"/>
      <c r="V30" s="359"/>
      <c r="W30" s="359"/>
      <c r="X30" s="359"/>
      <c r="Y30" s="359"/>
      <c r="Z30" s="359"/>
      <c r="AA30" s="359"/>
      <c r="AB30" s="359"/>
      <c r="AC30" s="359"/>
      <c r="AD30" s="359"/>
      <c r="AE30" s="359"/>
      <c r="AF30" s="359"/>
      <c r="AG30" s="359"/>
      <c r="AH30" s="359"/>
      <c r="AI30" s="359"/>
      <c r="AJ30" s="374"/>
      <c r="AK30" s="375"/>
      <c r="AL30" s="375"/>
      <c r="AM30" s="375"/>
      <c r="AN30" s="375"/>
      <c r="AO30" s="375"/>
      <c r="AP30" s="375"/>
      <c r="AQ30" s="375"/>
      <c r="AR30" s="375"/>
      <c r="AS30" s="376"/>
      <c r="AT30" s="370"/>
      <c r="AU30" s="229"/>
      <c r="AV30" s="229"/>
      <c r="AW30" s="229"/>
      <c r="AX30" s="229"/>
      <c r="AY30" s="229"/>
      <c r="AZ30" s="229"/>
      <c r="BA30" s="229"/>
      <c r="BB30" s="229"/>
      <c r="BC30" s="229"/>
      <c r="BD30" s="229"/>
      <c r="BE30" s="229"/>
      <c r="BF30" s="229"/>
    </row>
    <row r="31" spans="1:58" x14ac:dyDescent="0.2">
      <c r="A31" s="358"/>
      <c r="B31" s="359"/>
      <c r="C31" s="359"/>
      <c r="D31" s="359"/>
      <c r="E31" s="359"/>
      <c r="F31" s="359"/>
      <c r="G31" s="359"/>
      <c r="H31" s="359"/>
      <c r="I31" s="359"/>
      <c r="J31" s="359"/>
      <c r="K31" s="359"/>
      <c r="L31" s="359"/>
      <c r="M31" s="359"/>
      <c r="N31" s="359"/>
      <c r="O31" s="359"/>
      <c r="P31" s="359"/>
      <c r="Q31" s="359"/>
      <c r="R31" s="359"/>
      <c r="S31" s="359"/>
      <c r="T31" s="359"/>
      <c r="U31" s="359"/>
      <c r="V31" s="359"/>
      <c r="W31" s="359"/>
      <c r="X31" s="359"/>
      <c r="Y31" s="359"/>
      <c r="Z31" s="359"/>
      <c r="AA31" s="359"/>
      <c r="AB31" s="359"/>
      <c r="AC31" s="359"/>
      <c r="AD31" s="359"/>
      <c r="AE31" s="359"/>
      <c r="AF31" s="359"/>
      <c r="AG31" s="359"/>
      <c r="AH31" s="359"/>
      <c r="AI31" s="359"/>
      <c r="AJ31" s="374"/>
      <c r="AK31" s="375"/>
      <c r="AL31" s="375"/>
      <c r="AM31" s="375"/>
      <c r="AN31" s="375"/>
      <c r="AO31" s="375"/>
      <c r="AP31" s="375"/>
      <c r="AQ31" s="375"/>
      <c r="AR31" s="375"/>
      <c r="AS31" s="376"/>
      <c r="AT31" s="370"/>
      <c r="AU31" s="229"/>
      <c r="AV31" s="229"/>
      <c r="AW31" s="229"/>
      <c r="AX31" s="229"/>
      <c r="AY31" s="229"/>
      <c r="AZ31" s="229"/>
      <c r="BA31" s="229"/>
      <c r="BB31" s="229"/>
      <c r="BC31" s="229"/>
      <c r="BD31" s="229"/>
      <c r="BE31" s="229"/>
      <c r="BF31" s="229"/>
    </row>
    <row r="32" spans="1:58" x14ac:dyDescent="0.2">
      <c r="A32" s="358"/>
      <c r="B32" s="359"/>
      <c r="C32" s="359"/>
      <c r="D32" s="359"/>
      <c r="E32" s="359"/>
      <c r="F32" s="359"/>
      <c r="G32" s="359"/>
      <c r="H32" s="359"/>
      <c r="I32" s="359"/>
      <c r="J32" s="359"/>
      <c r="K32" s="359"/>
      <c r="L32" s="359"/>
      <c r="M32" s="359"/>
      <c r="N32" s="359"/>
      <c r="O32" s="359"/>
      <c r="P32" s="359"/>
      <c r="Q32" s="359"/>
      <c r="R32" s="359"/>
      <c r="S32" s="359"/>
      <c r="T32" s="359"/>
      <c r="U32" s="359"/>
      <c r="V32" s="359"/>
      <c r="W32" s="359"/>
      <c r="X32" s="359"/>
      <c r="Y32" s="359"/>
      <c r="Z32" s="359"/>
      <c r="AA32" s="359"/>
      <c r="AB32" s="359"/>
      <c r="AC32" s="359"/>
      <c r="AD32" s="359"/>
      <c r="AE32" s="359"/>
      <c r="AF32" s="359"/>
      <c r="AG32" s="359"/>
      <c r="AH32" s="359"/>
      <c r="AI32" s="359"/>
      <c r="AJ32" s="374"/>
      <c r="AK32" s="375"/>
      <c r="AL32" s="375"/>
      <c r="AM32" s="375"/>
      <c r="AN32" s="375"/>
      <c r="AO32" s="375"/>
      <c r="AP32" s="375"/>
      <c r="AQ32" s="375"/>
      <c r="AR32" s="375"/>
      <c r="AS32" s="376"/>
      <c r="AT32" s="370"/>
      <c r="AU32" s="229"/>
      <c r="AV32" s="229"/>
      <c r="AW32" s="229"/>
      <c r="AX32" s="229"/>
      <c r="AY32" s="229"/>
      <c r="AZ32" s="229"/>
      <c r="BA32" s="229"/>
      <c r="BB32" s="229"/>
      <c r="BC32" s="229"/>
      <c r="BD32" s="229"/>
      <c r="BE32" s="229"/>
      <c r="BF32" s="229"/>
    </row>
    <row r="33" spans="1:58" x14ac:dyDescent="0.2">
      <c r="A33" s="358"/>
      <c r="B33" s="359"/>
      <c r="C33" s="359"/>
      <c r="D33" s="359"/>
      <c r="E33" s="359"/>
      <c r="F33" s="359"/>
      <c r="G33" s="359"/>
      <c r="H33" s="359"/>
      <c r="I33" s="359"/>
      <c r="J33" s="359"/>
      <c r="K33" s="359"/>
      <c r="L33" s="359"/>
      <c r="M33" s="359"/>
      <c r="N33" s="359"/>
      <c r="O33" s="359"/>
      <c r="P33" s="359"/>
      <c r="Q33" s="359"/>
      <c r="R33" s="359"/>
      <c r="S33" s="359"/>
      <c r="T33" s="359"/>
      <c r="U33" s="359"/>
      <c r="V33" s="359"/>
      <c r="W33" s="359"/>
      <c r="X33" s="359"/>
      <c r="Y33" s="359"/>
      <c r="Z33" s="359"/>
      <c r="AA33" s="359"/>
      <c r="AB33" s="359"/>
      <c r="AC33" s="359"/>
      <c r="AD33" s="359"/>
      <c r="AE33" s="359"/>
      <c r="AF33" s="359"/>
      <c r="AG33" s="359"/>
      <c r="AH33" s="359"/>
      <c r="AI33" s="359"/>
      <c r="AJ33" s="374"/>
      <c r="AK33" s="375"/>
      <c r="AL33" s="375"/>
      <c r="AM33" s="375"/>
      <c r="AN33" s="375"/>
      <c r="AO33" s="375"/>
      <c r="AP33" s="375"/>
      <c r="AQ33" s="375"/>
      <c r="AR33" s="375"/>
      <c r="AS33" s="376"/>
      <c r="AT33" s="370"/>
      <c r="AU33" s="229"/>
      <c r="AV33" s="229"/>
      <c r="AW33" s="229"/>
      <c r="AX33" s="229"/>
      <c r="AY33" s="229"/>
      <c r="AZ33" s="229"/>
      <c r="BA33" s="229"/>
      <c r="BB33" s="229"/>
      <c r="BC33" s="229"/>
      <c r="BD33" s="229"/>
      <c r="BE33" s="229"/>
      <c r="BF33" s="229"/>
    </row>
    <row r="34" spans="1:58" x14ac:dyDescent="0.2">
      <c r="A34" s="358"/>
      <c r="B34" s="359"/>
      <c r="C34" s="359"/>
      <c r="D34" s="359"/>
      <c r="E34" s="359"/>
      <c r="F34" s="359"/>
      <c r="G34" s="359"/>
      <c r="H34" s="359"/>
      <c r="I34" s="359"/>
      <c r="J34" s="359"/>
      <c r="K34" s="359"/>
      <c r="L34" s="359"/>
      <c r="M34" s="359"/>
      <c r="N34" s="359"/>
      <c r="O34" s="359"/>
      <c r="P34" s="359"/>
      <c r="Q34" s="359"/>
      <c r="R34" s="359"/>
      <c r="S34" s="359"/>
      <c r="T34" s="359"/>
      <c r="U34" s="359"/>
      <c r="V34" s="359"/>
      <c r="W34" s="359"/>
      <c r="X34" s="359"/>
      <c r="Y34" s="359"/>
      <c r="Z34" s="359"/>
      <c r="AA34" s="359"/>
      <c r="AB34" s="359"/>
      <c r="AC34" s="359"/>
      <c r="AD34" s="359"/>
      <c r="AE34" s="359"/>
      <c r="AF34" s="359"/>
      <c r="AG34" s="359"/>
      <c r="AH34" s="359"/>
      <c r="AI34" s="359"/>
      <c r="AJ34" s="374"/>
      <c r="AK34" s="375"/>
      <c r="AL34" s="375"/>
      <c r="AM34" s="375"/>
      <c r="AN34" s="375"/>
      <c r="AO34" s="375"/>
      <c r="AP34" s="375"/>
      <c r="AQ34" s="375"/>
      <c r="AR34" s="375"/>
      <c r="AS34" s="376"/>
      <c r="AT34" s="370"/>
      <c r="AU34" s="229"/>
      <c r="AV34" s="229"/>
      <c r="AW34" s="229"/>
      <c r="AX34" s="229"/>
      <c r="AY34" s="229"/>
      <c r="AZ34" s="229"/>
      <c r="BA34" s="229"/>
      <c r="BB34" s="229"/>
      <c r="BC34" s="229"/>
      <c r="BD34" s="229"/>
      <c r="BE34" s="229"/>
      <c r="BF34" s="229"/>
    </row>
    <row r="35" spans="1:58" x14ac:dyDescent="0.2">
      <c r="A35" s="358"/>
      <c r="B35" s="359"/>
      <c r="C35" s="359"/>
      <c r="D35" s="359"/>
      <c r="E35" s="359"/>
      <c r="F35" s="359"/>
      <c r="G35" s="359"/>
      <c r="H35" s="359"/>
      <c r="I35" s="359"/>
      <c r="J35" s="359"/>
      <c r="K35" s="359"/>
      <c r="L35" s="359"/>
      <c r="M35" s="359"/>
      <c r="N35" s="359"/>
      <c r="O35" s="359"/>
      <c r="P35" s="359"/>
      <c r="Q35" s="359"/>
      <c r="R35" s="359"/>
      <c r="S35" s="359"/>
      <c r="T35" s="359"/>
      <c r="U35" s="359"/>
      <c r="V35" s="359"/>
      <c r="W35" s="359"/>
      <c r="X35" s="359"/>
      <c r="Y35" s="359"/>
      <c r="Z35" s="359"/>
      <c r="AA35" s="359"/>
      <c r="AB35" s="359"/>
      <c r="AC35" s="359"/>
      <c r="AD35" s="359"/>
      <c r="AE35" s="359"/>
      <c r="AF35" s="359"/>
      <c r="AG35" s="359"/>
      <c r="AH35" s="359"/>
      <c r="AI35" s="359"/>
      <c r="AJ35" s="374"/>
      <c r="AK35" s="375"/>
      <c r="AL35" s="375"/>
      <c r="AM35" s="375"/>
      <c r="AN35" s="375"/>
      <c r="AO35" s="375"/>
      <c r="AP35" s="375"/>
      <c r="AQ35" s="375"/>
      <c r="AR35" s="375"/>
      <c r="AS35" s="376"/>
      <c r="AT35" s="370"/>
      <c r="AU35" s="229"/>
      <c r="AV35" s="229"/>
      <c r="AW35" s="229"/>
      <c r="AX35" s="229"/>
      <c r="AY35" s="229"/>
      <c r="AZ35" s="229"/>
      <c r="BA35" s="229"/>
      <c r="BB35" s="229"/>
      <c r="BC35" s="229"/>
      <c r="BD35" s="229"/>
      <c r="BE35" s="229"/>
      <c r="BF35" s="229"/>
    </row>
    <row r="36" spans="1:58" x14ac:dyDescent="0.2">
      <c r="A36" s="358"/>
      <c r="B36" s="359"/>
      <c r="C36" s="359"/>
      <c r="D36" s="359"/>
      <c r="E36" s="359"/>
      <c r="F36" s="359"/>
      <c r="G36" s="359"/>
      <c r="H36" s="359"/>
      <c r="I36" s="359"/>
      <c r="J36" s="359"/>
      <c r="K36" s="359"/>
      <c r="L36" s="359"/>
      <c r="M36" s="359"/>
      <c r="N36" s="359"/>
      <c r="O36" s="359"/>
      <c r="P36" s="359"/>
      <c r="Q36" s="359"/>
      <c r="R36" s="359"/>
      <c r="S36" s="359"/>
      <c r="T36" s="359"/>
      <c r="U36" s="359"/>
      <c r="V36" s="359"/>
      <c r="W36" s="359"/>
      <c r="X36" s="359"/>
      <c r="Y36" s="359"/>
      <c r="Z36" s="359"/>
      <c r="AA36" s="359"/>
      <c r="AB36" s="359"/>
      <c r="AC36" s="359"/>
      <c r="AD36" s="359"/>
      <c r="AE36" s="359"/>
      <c r="AF36" s="359"/>
      <c r="AG36" s="359"/>
      <c r="AH36" s="359"/>
      <c r="AI36" s="359"/>
      <c r="AJ36" s="374"/>
      <c r="AK36" s="375"/>
      <c r="AL36" s="375"/>
      <c r="AM36" s="375"/>
      <c r="AN36" s="375"/>
      <c r="AO36" s="375"/>
      <c r="AP36" s="375"/>
      <c r="AQ36" s="375"/>
      <c r="AR36" s="375"/>
      <c r="AS36" s="376"/>
      <c r="AT36" s="370"/>
      <c r="AU36" s="229"/>
      <c r="AV36" s="229"/>
      <c r="AW36" s="229"/>
      <c r="AX36" s="229"/>
      <c r="AY36" s="229"/>
      <c r="AZ36" s="229"/>
      <c r="BA36" s="229"/>
      <c r="BB36" s="229"/>
      <c r="BC36" s="229"/>
      <c r="BD36" s="229"/>
      <c r="BE36" s="229"/>
      <c r="BF36" s="229"/>
    </row>
    <row r="37" spans="1:58" x14ac:dyDescent="0.2">
      <c r="A37" s="358"/>
      <c r="B37" s="359"/>
      <c r="C37" s="359"/>
      <c r="D37" s="359"/>
      <c r="E37" s="359"/>
      <c r="F37" s="359"/>
      <c r="G37" s="359"/>
      <c r="H37" s="359"/>
      <c r="I37" s="359"/>
      <c r="J37" s="359"/>
      <c r="K37" s="359"/>
      <c r="L37" s="359"/>
      <c r="M37" s="359"/>
      <c r="N37" s="359"/>
      <c r="O37" s="359"/>
      <c r="P37" s="359"/>
      <c r="Q37" s="359"/>
      <c r="R37" s="359"/>
      <c r="S37" s="359"/>
      <c r="T37" s="359"/>
      <c r="U37" s="359"/>
      <c r="V37" s="359"/>
      <c r="W37" s="359"/>
      <c r="X37" s="359"/>
      <c r="Y37" s="359"/>
      <c r="Z37" s="359"/>
      <c r="AA37" s="359"/>
      <c r="AB37" s="359"/>
      <c r="AC37" s="359"/>
      <c r="AD37" s="359"/>
      <c r="AE37" s="359"/>
      <c r="AF37" s="359"/>
      <c r="AG37" s="359"/>
      <c r="AH37" s="359"/>
      <c r="AI37" s="359"/>
      <c r="AJ37" s="374"/>
      <c r="AK37" s="375"/>
      <c r="AL37" s="375"/>
      <c r="AM37" s="375"/>
      <c r="AN37" s="375"/>
      <c r="AO37" s="375"/>
      <c r="AP37" s="375"/>
      <c r="AQ37" s="375"/>
      <c r="AR37" s="375"/>
      <c r="AS37" s="376"/>
      <c r="AT37" s="370"/>
      <c r="AU37" s="229"/>
      <c r="AV37" s="229"/>
      <c r="AW37" s="229"/>
      <c r="AX37" s="229"/>
      <c r="AY37" s="229"/>
      <c r="AZ37" s="229"/>
      <c r="BA37" s="229"/>
      <c r="BB37" s="229"/>
      <c r="BC37" s="229"/>
      <c r="BD37" s="229"/>
      <c r="BE37" s="229"/>
      <c r="BF37" s="229"/>
    </row>
    <row r="38" spans="1:58" x14ac:dyDescent="0.2">
      <c r="A38" s="358"/>
      <c r="B38" s="359"/>
      <c r="C38" s="359"/>
      <c r="D38" s="359"/>
      <c r="E38" s="359"/>
      <c r="F38" s="359"/>
      <c r="G38" s="359"/>
      <c r="H38" s="359"/>
      <c r="I38" s="359"/>
      <c r="J38" s="359"/>
      <c r="K38" s="359"/>
      <c r="L38" s="359"/>
      <c r="M38" s="359"/>
      <c r="N38" s="359"/>
      <c r="O38" s="359"/>
      <c r="P38" s="359"/>
      <c r="Q38" s="359"/>
      <c r="R38" s="359"/>
      <c r="S38" s="359"/>
      <c r="T38" s="359"/>
      <c r="U38" s="359"/>
      <c r="V38" s="359"/>
      <c r="W38" s="359"/>
      <c r="X38" s="359"/>
      <c r="Y38" s="359"/>
      <c r="Z38" s="359"/>
      <c r="AA38" s="359"/>
      <c r="AB38" s="359"/>
      <c r="AC38" s="359"/>
      <c r="AD38" s="359"/>
      <c r="AE38" s="359"/>
      <c r="AF38" s="359"/>
      <c r="AG38" s="359"/>
      <c r="AH38" s="359"/>
      <c r="AI38" s="359"/>
      <c r="AJ38" s="374"/>
      <c r="AK38" s="375"/>
      <c r="AL38" s="375"/>
      <c r="AM38" s="375"/>
      <c r="AN38" s="375"/>
      <c r="AO38" s="375"/>
      <c r="AP38" s="375"/>
      <c r="AQ38" s="375"/>
      <c r="AR38" s="375"/>
      <c r="AS38" s="376"/>
      <c r="AT38" s="370"/>
      <c r="AU38" s="229"/>
      <c r="AV38" s="229"/>
      <c r="AW38" s="229"/>
      <c r="AX38" s="229"/>
      <c r="AY38" s="229"/>
      <c r="AZ38" s="229"/>
      <c r="BA38" s="229"/>
      <c r="BB38" s="229"/>
      <c r="BC38" s="229"/>
      <c r="BD38" s="229"/>
      <c r="BE38" s="229"/>
      <c r="BF38" s="229"/>
    </row>
    <row r="39" spans="1:58" x14ac:dyDescent="0.2">
      <c r="A39" s="358"/>
      <c r="B39" s="359"/>
      <c r="C39" s="359"/>
      <c r="D39" s="359"/>
      <c r="E39" s="359"/>
      <c r="F39" s="359"/>
      <c r="G39" s="359"/>
      <c r="H39" s="359"/>
      <c r="I39" s="359"/>
      <c r="J39" s="359"/>
      <c r="K39" s="359"/>
      <c r="L39" s="359"/>
      <c r="M39" s="359"/>
      <c r="N39" s="359"/>
      <c r="O39" s="359"/>
      <c r="P39" s="359"/>
      <c r="Q39" s="359"/>
      <c r="R39" s="359"/>
      <c r="S39" s="359"/>
      <c r="T39" s="359"/>
      <c r="U39" s="359"/>
      <c r="V39" s="359"/>
      <c r="W39" s="359"/>
      <c r="X39" s="359"/>
      <c r="Y39" s="359"/>
      <c r="Z39" s="359"/>
      <c r="AA39" s="359"/>
      <c r="AB39" s="359"/>
      <c r="AC39" s="359"/>
      <c r="AD39" s="359"/>
      <c r="AE39" s="359"/>
      <c r="AF39" s="359"/>
      <c r="AG39" s="359"/>
      <c r="AH39" s="359"/>
      <c r="AI39" s="359"/>
      <c r="AJ39" s="374"/>
      <c r="AK39" s="375"/>
      <c r="AL39" s="375"/>
      <c r="AM39" s="375"/>
      <c r="AN39" s="375"/>
      <c r="AO39" s="375"/>
      <c r="AP39" s="375"/>
      <c r="AQ39" s="375"/>
      <c r="AR39" s="375"/>
      <c r="AS39" s="376"/>
      <c r="AT39" s="370"/>
      <c r="AU39" s="229"/>
      <c r="AV39" s="229"/>
      <c r="AW39" s="229"/>
      <c r="AX39" s="229"/>
      <c r="AY39" s="229"/>
      <c r="AZ39" s="229"/>
      <c r="BA39" s="229"/>
      <c r="BB39" s="229"/>
      <c r="BC39" s="229"/>
      <c r="BD39" s="229"/>
      <c r="BE39" s="229"/>
      <c r="BF39" s="229"/>
    </row>
    <row r="40" spans="1:58" x14ac:dyDescent="0.2">
      <c r="A40" s="358"/>
      <c r="B40" s="359"/>
      <c r="C40" s="359"/>
      <c r="D40" s="359"/>
      <c r="E40" s="359"/>
      <c r="F40" s="359"/>
      <c r="G40" s="359"/>
      <c r="H40" s="359"/>
      <c r="I40" s="359"/>
      <c r="J40" s="359"/>
      <c r="K40" s="359"/>
      <c r="L40" s="359"/>
      <c r="M40" s="359"/>
      <c r="N40" s="359"/>
      <c r="O40" s="359"/>
      <c r="P40" s="359"/>
      <c r="Q40" s="359"/>
      <c r="R40" s="359"/>
      <c r="S40" s="359"/>
      <c r="T40" s="359"/>
      <c r="U40" s="359"/>
      <c r="V40" s="359"/>
      <c r="W40" s="359"/>
      <c r="X40" s="359"/>
      <c r="Y40" s="359"/>
      <c r="Z40" s="359"/>
      <c r="AA40" s="359"/>
      <c r="AB40" s="359"/>
      <c r="AC40" s="359"/>
      <c r="AD40" s="359"/>
      <c r="AE40" s="359"/>
      <c r="AF40" s="359"/>
      <c r="AG40" s="359"/>
      <c r="AH40" s="359"/>
      <c r="AI40" s="359"/>
      <c r="AJ40" s="374"/>
      <c r="AK40" s="375"/>
      <c r="AL40" s="375"/>
      <c r="AM40" s="375"/>
      <c r="AN40" s="375"/>
      <c r="AO40" s="375"/>
      <c r="AP40" s="375"/>
      <c r="AQ40" s="375"/>
      <c r="AR40" s="375"/>
      <c r="AS40" s="376"/>
      <c r="AT40" s="370"/>
      <c r="AU40" s="229"/>
      <c r="AV40" s="229"/>
      <c r="AW40" s="229"/>
      <c r="AX40" s="229"/>
      <c r="AY40" s="229"/>
      <c r="AZ40" s="229"/>
      <c r="BA40" s="229"/>
      <c r="BB40" s="229"/>
      <c r="BC40" s="229"/>
      <c r="BD40" s="229"/>
      <c r="BE40" s="229"/>
      <c r="BF40" s="229"/>
    </row>
    <row r="41" spans="1:58" x14ac:dyDescent="0.2">
      <c r="A41" s="358"/>
      <c r="B41" s="359"/>
      <c r="C41" s="359"/>
      <c r="D41" s="359"/>
      <c r="E41" s="359"/>
      <c r="F41" s="359"/>
      <c r="G41" s="359"/>
      <c r="H41" s="359"/>
      <c r="I41" s="359"/>
      <c r="J41" s="359"/>
      <c r="K41" s="359"/>
      <c r="L41" s="359"/>
      <c r="M41" s="359"/>
      <c r="N41" s="359"/>
      <c r="O41" s="359"/>
      <c r="P41" s="359"/>
      <c r="Q41" s="359"/>
      <c r="R41" s="359"/>
      <c r="S41" s="359"/>
      <c r="T41" s="359"/>
      <c r="U41" s="359"/>
      <c r="V41" s="359"/>
      <c r="W41" s="359"/>
      <c r="X41" s="359"/>
      <c r="Y41" s="359"/>
      <c r="Z41" s="359"/>
      <c r="AA41" s="359"/>
      <c r="AB41" s="359"/>
      <c r="AC41" s="359"/>
      <c r="AD41" s="359"/>
      <c r="AE41" s="359"/>
      <c r="AF41" s="359"/>
      <c r="AG41" s="359"/>
      <c r="AH41" s="359"/>
      <c r="AI41" s="359"/>
      <c r="AJ41" s="374"/>
      <c r="AK41" s="375"/>
      <c r="AL41" s="375"/>
      <c r="AM41" s="375"/>
      <c r="AN41" s="375"/>
      <c r="AO41" s="375"/>
      <c r="AP41" s="375"/>
      <c r="AQ41" s="375"/>
      <c r="AR41" s="375"/>
      <c r="AS41" s="376"/>
      <c r="AT41" s="370"/>
      <c r="AU41" s="229"/>
      <c r="AV41" s="229"/>
      <c r="AW41" s="229"/>
      <c r="AX41" s="229"/>
      <c r="AY41" s="229"/>
      <c r="AZ41" s="229"/>
      <c r="BA41" s="229"/>
      <c r="BB41" s="229"/>
      <c r="BC41" s="229"/>
      <c r="BD41" s="229"/>
      <c r="BE41" s="229"/>
      <c r="BF41" s="229"/>
    </row>
    <row r="42" spans="1:58" x14ac:dyDescent="0.2">
      <c r="A42" s="358"/>
      <c r="B42" s="359"/>
      <c r="C42" s="359"/>
      <c r="D42" s="359"/>
      <c r="E42" s="359"/>
      <c r="F42" s="359"/>
      <c r="G42" s="359"/>
      <c r="H42" s="359"/>
      <c r="I42" s="359"/>
      <c r="J42" s="359"/>
      <c r="K42" s="359"/>
      <c r="L42" s="359"/>
      <c r="M42" s="359"/>
      <c r="N42" s="359"/>
      <c r="O42" s="359"/>
      <c r="P42" s="359"/>
      <c r="Q42" s="359"/>
      <c r="R42" s="359"/>
      <c r="S42" s="359"/>
      <c r="T42" s="359"/>
      <c r="U42" s="359"/>
      <c r="V42" s="359"/>
      <c r="W42" s="359"/>
      <c r="X42" s="359"/>
      <c r="Y42" s="359"/>
      <c r="Z42" s="359"/>
      <c r="AA42" s="359"/>
      <c r="AB42" s="359"/>
      <c r="AC42" s="359"/>
      <c r="AD42" s="359"/>
      <c r="AE42" s="359"/>
      <c r="AF42" s="359"/>
      <c r="AG42" s="359"/>
      <c r="AH42" s="359"/>
      <c r="AI42" s="359"/>
      <c r="AJ42" s="374"/>
      <c r="AK42" s="375"/>
      <c r="AL42" s="375"/>
      <c r="AM42" s="375"/>
      <c r="AN42" s="375"/>
      <c r="AO42" s="375"/>
      <c r="AP42" s="375"/>
      <c r="AQ42" s="375"/>
      <c r="AR42" s="375"/>
      <c r="AS42" s="376"/>
      <c r="AT42" s="370"/>
      <c r="AU42" s="229"/>
      <c r="AV42" s="229"/>
      <c r="AW42" s="229"/>
      <c r="AX42" s="229"/>
      <c r="AY42" s="229"/>
      <c r="AZ42" s="229"/>
      <c r="BA42" s="229"/>
      <c r="BB42" s="229"/>
      <c r="BC42" s="229"/>
      <c r="BD42" s="229"/>
      <c r="BE42" s="229"/>
      <c r="BF42" s="229"/>
    </row>
    <row r="43" spans="1:58" x14ac:dyDescent="0.2">
      <c r="A43" s="358"/>
      <c r="B43" s="359"/>
      <c r="C43" s="359"/>
      <c r="D43" s="359"/>
      <c r="E43" s="359"/>
      <c r="F43" s="359"/>
      <c r="G43" s="359"/>
      <c r="H43" s="359"/>
      <c r="I43" s="359"/>
      <c r="J43" s="359"/>
      <c r="K43" s="359"/>
      <c r="L43" s="359"/>
      <c r="M43" s="359"/>
      <c r="N43" s="359"/>
      <c r="O43" s="359"/>
      <c r="P43" s="359"/>
      <c r="Q43" s="359"/>
      <c r="R43" s="359"/>
      <c r="S43" s="359"/>
      <c r="T43" s="359"/>
      <c r="U43" s="359"/>
      <c r="V43" s="359"/>
      <c r="W43" s="359"/>
      <c r="X43" s="359"/>
      <c r="Y43" s="359"/>
      <c r="Z43" s="359"/>
      <c r="AA43" s="359"/>
      <c r="AB43" s="359"/>
      <c r="AC43" s="359"/>
      <c r="AD43" s="359"/>
      <c r="AE43" s="359"/>
      <c r="AF43" s="359"/>
      <c r="AG43" s="359"/>
      <c r="AH43" s="359"/>
      <c r="AI43" s="359"/>
      <c r="AJ43" s="374"/>
      <c r="AK43" s="375"/>
      <c r="AL43" s="375"/>
      <c r="AM43" s="375"/>
      <c r="AN43" s="375"/>
      <c r="AO43" s="375"/>
      <c r="AP43" s="375"/>
      <c r="AQ43" s="375"/>
      <c r="AR43" s="375"/>
      <c r="AS43" s="376"/>
      <c r="AT43" s="370"/>
      <c r="AU43" s="229"/>
      <c r="AV43" s="229"/>
      <c r="AW43" s="229"/>
      <c r="AX43" s="229"/>
      <c r="AY43" s="229"/>
      <c r="AZ43" s="229"/>
      <c r="BA43" s="229"/>
      <c r="BB43" s="229"/>
      <c r="BC43" s="229"/>
      <c r="BD43" s="229"/>
      <c r="BE43" s="229"/>
      <c r="BF43" s="229"/>
    </row>
    <row r="44" spans="1:58" x14ac:dyDescent="0.2">
      <c r="A44" s="358"/>
      <c r="B44" s="359"/>
      <c r="C44" s="359"/>
      <c r="D44" s="359"/>
      <c r="E44" s="359"/>
      <c r="F44" s="359"/>
      <c r="G44" s="359"/>
      <c r="H44" s="359"/>
      <c r="I44" s="359"/>
      <c r="J44" s="359"/>
      <c r="K44" s="359"/>
      <c r="L44" s="359"/>
      <c r="M44" s="359"/>
      <c r="N44" s="359"/>
      <c r="O44" s="359"/>
      <c r="P44" s="359"/>
      <c r="Q44" s="359"/>
      <c r="R44" s="359"/>
      <c r="S44" s="359"/>
      <c r="T44" s="359"/>
      <c r="U44" s="359"/>
      <c r="V44" s="359"/>
      <c r="W44" s="359"/>
      <c r="X44" s="359"/>
      <c r="Y44" s="359"/>
      <c r="Z44" s="359"/>
      <c r="AA44" s="359"/>
      <c r="AB44" s="359"/>
      <c r="AC44" s="359"/>
      <c r="AD44" s="359"/>
      <c r="AE44" s="359"/>
      <c r="AF44" s="359"/>
      <c r="AG44" s="359"/>
      <c r="AH44" s="359"/>
      <c r="AI44" s="359"/>
      <c r="AJ44" s="374"/>
      <c r="AK44" s="375"/>
      <c r="AL44" s="375"/>
      <c r="AM44" s="375"/>
      <c r="AN44" s="375"/>
      <c r="AO44" s="375"/>
      <c r="AP44" s="375"/>
      <c r="AQ44" s="375"/>
      <c r="AR44" s="375"/>
      <c r="AS44" s="376"/>
      <c r="AT44" s="370"/>
      <c r="AU44" s="229"/>
      <c r="AV44" s="229"/>
      <c r="AW44" s="229"/>
      <c r="AX44" s="229"/>
      <c r="AY44" s="229"/>
      <c r="AZ44" s="229"/>
      <c r="BA44" s="229"/>
      <c r="BB44" s="229"/>
      <c r="BC44" s="229"/>
      <c r="BD44" s="229"/>
      <c r="BE44" s="229"/>
      <c r="BF44" s="229"/>
    </row>
    <row r="45" spans="1:58" x14ac:dyDescent="0.2">
      <c r="A45" s="360"/>
      <c r="B45" s="361"/>
      <c r="C45" s="361"/>
      <c r="D45" s="361"/>
      <c r="E45" s="361"/>
      <c r="F45" s="361"/>
      <c r="G45" s="361"/>
      <c r="H45" s="361"/>
      <c r="I45" s="361"/>
      <c r="J45" s="361"/>
      <c r="K45" s="361"/>
      <c r="L45" s="361"/>
      <c r="M45" s="361"/>
      <c r="N45" s="361"/>
      <c r="O45" s="361"/>
      <c r="P45" s="361"/>
      <c r="Q45" s="361"/>
      <c r="R45" s="361"/>
      <c r="S45" s="361"/>
      <c r="T45" s="361"/>
      <c r="U45" s="361"/>
      <c r="V45" s="361"/>
      <c r="W45" s="361"/>
      <c r="X45" s="361"/>
      <c r="Y45" s="361"/>
      <c r="Z45" s="361"/>
      <c r="AA45" s="361"/>
      <c r="AB45" s="361"/>
      <c r="AC45" s="361"/>
      <c r="AD45" s="361"/>
      <c r="AE45" s="361"/>
      <c r="AF45" s="361"/>
      <c r="AG45" s="361"/>
      <c r="AH45" s="361"/>
      <c r="AI45" s="361"/>
      <c r="AJ45" s="377"/>
      <c r="AK45" s="378"/>
      <c r="AL45" s="378"/>
      <c r="AM45" s="378"/>
      <c r="AN45" s="378"/>
      <c r="AO45" s="378"/>
      <c r="AP45" s="378"/>
      <c r="AQ45" s="378"/>
      <c r="AR45" s="378"/>
      <c r="AS45" s="379"/>
      <c r="AT45" s="370"/>
      <c r="AU45" s="229"/>
      <c r="AV45" s="229"/>
      <c r="AW45" s="229"/>
      <c r="AX45" s="229"/>
      <c r="AY45" s="229"/>
      <c r="AZ45" s="229"/>
      <c r="BA45" s="229"/>
      <c r="BB45" s="229"/>
      <c r="BC45" s="229"/>
      <c r="BD45" s="229"/>
      <c r="BE45" s="229"/>
      <c r="BF45" s="229"/>
    </row>
    <row r="46" spans="1:58" x14ac:dyDescent="0.2">
      <c r="A46" s="195"/>
      <c r="B46" s="195"/>
      <c r="C46" s="195"/>
      <c r="D46" s="195"/>
      <c r="E46" s="195"/>
      <c r="F46" s="195"/>
      <c r="G46" s="195"/>
      <c r="H46" s="195"/>
      <c r="I46" s="195"/>
      <c r="J46" s="195"/>
      <c r="K46" s="195"/>
      <c r="L46" s="195"/>
      <c r="M46" s="195"/>
      <c r="N46" s="195"/>
      <c r="O46" s="195"/>
      <c r="P46" s="195"/>
      <c r="Q46" s="195"/>
      <c r="R46" s="195"/>
      <c r="S46" s="195"/>
      <c r="T46" s="195"/>
      <c r="U46" s="195"/>
      <c r="V46" s="195"/>
      <c r="W46" s="195"/>
      <c r="X46" s="195"/>
      <c r="Y46" s="195"/>
      <c r="Z46" s="195"/>
      <c r="AA46" s="195"/>
      <c r="AB46" s="195"/>
      <c r="AC46" s="195"/>
      <c r="AD46" s="195"/>
      <c r="AE46" s="195"/>
      <c r="AF46" s="195"/>
      <c r="AG46" s="195"/>
      <c r="AH46" s="195"/>
      <c r="AI46" s="195"/>
    </row>
    <row r="47" spans="1:58" x14ac:dyDescent="0.2">
      <c r="A47" s="195"/>
      <c r="B47" s="195"/>
      <c r="C47" s="195"/>
      <c r="D47" s="195"/>
      <c r="E47" s="195"/>
      <c r="F47" s="195"/>
      <c r="G47" s="195"/>
      <c r="H47" s="195"/>
      <c r="I47" s="195"/>
      <c r="J47" s="195"/>
      <c r="K47" s="195"/>
      <c r="L47" s="195"/>
      <c r="M47" s="195"/>
      <c r="N47" s="195"/>
      <c r="O47" s="195"/>
      <c r="P47" s="195"/>
      <c r="Q47" s="195"/>
      <c r="R47" s="195"/>
      <c r="S47" s="195"/>
      <c r="T47" s="195"/>
      <c r="U47" s="195"/>
      <c r="V47" s="195"/>
      <c r="W47" s="195"/>
      <c r="X47" s="195"/>
      <c r="Y47" s="195"/>
      <c r="Z47" s="195"/>
      <c r="AA47" s="195"/>
      <c r="AB47" s="195"/>
      <c r="AC47" s="195"/>
      <c r="AD47" s="195"/>
      <c r="AE47" s="195"/>
      <c r="AF47" s="195"/>
      <c r="AG47" s="195"/>
      <c r="AH47" s="195"/>
      <c r="AI47" s="195"/>
    </row>
    <row r="48" spans="1:58" x14ac:dyDescent="0.2">
      <c r="A48" s="195"/>
      <c r="B48" s="195"/>
      <c r="C48" s="195"/>
      <c r="D48" s="195"/>
      <c r="E48" s="195"/>
      <c r="F48" s="195"/>
      <c r="G48" s="195"/>
      <c r="H48" s="195"/>
      <c r="I48" s="195"/>
      <c r="J48" s="195"/>
      <c r="K48" s="195"/>
      <c r="L48" s="195"/>
      <c r="M48" s="195"/>
      <c r="N48" s="195"/>
      <c r="O48" s="195"/>
      <c r="P48" s="195"/>
      <c r="Q48" s="195"/>
      <c r="R48" s="195"/>
      <c r="S48" s="195"/>
      <c r="T48" s="195"/>
      <c r="U48" s="195"/>
      <c r="V48" s="195"/>
      <c r="W48" s="195"/>
      <c r="X48" s="195"/>
      <c r="Y48" s="195"/>
      <c r="Z48" s="195"/>
      <c r="AA48" s="195"/>
      <c r="AB48" s="195"/>
      <c r="AC48" s="195"/>
      <c r="AD48" s="195"/>
      <c r="AE48" s="195"/>
      <c r="AF48" s="195"/>
      <c r="AG48" s="195"/>
      <c r="AH48" s="195"/>
      <c r="AI48" s="195"/>
    </row>
    <row r="49" spans="1:35" x14ac:dyDescent="0.2">
      <c r="A49" s="195"/>
      <c r="B49" s="195"/>
      <c r="C49" s="195"/>
      <c r="D49" s="195"/>
      <c r="E49" s="195"/>
      <c r="F49" s="195"/>
      <c r="G49" s="195"/>
      <c r="H49" s="195"/>
      <c r="I49" s="195"/>
      <c r="J49" s="195"/>
      <c r="K49" s="195"/>
      <c r="L49" s="195"/>
      <c r="M49" s="195"/>
      <c r="N49" s="195"/>
      <c r="O49" s="195"/>
      <c r="P49" s="195"/>
      <c r="Q49" s="195"/>
      <c r="R49" s="195"/>
      <c r="S49" s="195"/>
      <c r="T49" s="195"/>
      <c r="U49" s="195"/>
      <c r="V49" s="195"/>
      <c r="W49" s="195"/>
      <c r="X49" s="195"/>
      <c r="Y49" s="195"/>
      <c r="Z49" s="195"/>
      <c r="AA49" s="195"/>
      <c r="AB49" s="195"/>
      <c r="AC49" s="195"/>
      <c r="AD49" s="195"/>
      <c r="AE49" s="195"/>
      <c r="AF49" s="195"/>
      <c r="AG49" s="195"/>
      <c r="AH49" s="195"/>
      <c r="AI49" s="195"/>
    </row>
    <row r="50" spans="1:35" x14ac:dyDescent="0.2">
      <c r="A50" s="195"/>
      <c r="B50" s="195"/>
      <c r="C50" s="195"/>
      <c r="D50" s="195"/>
      <c r="E50" s="195"/>
      <c r="F50" s="195"/>
      <c r="G50" s="195"/>
      <c r="H50" s="195"/>
      <c r="I50" s="195"/>
      <c r="J50" s="195"/>
      <c r="K50" s="195"/>
      <c r="L50" s="195"/>
      <c r="M50" s="195"/>
      <c r="N50" s="195"/>
      <c r="O50" s="195"/>
      <c r="P50" s="195"/>
      <c r="Q50" s="195"/>
      <c r="R50" s="195"/>
      <c r="S50" s="195"/>
      <c r="T50" s="195"/>
      <c r="U50" s="195"/>
      <c r="V50" s="195"/>
      <c r="W50" s="195"/>
      <c r="X50" s="195"/>
      <c r="Y50" s="195"/>
      <c r="Z50" s="195"/>
      <c r="AA50" s="195"/>
      <c r="AB50" s="195"/>
      <c r="AC50" s="195"/>
      <c r="AD50" s="195"/>
      <c r="AE50" s="195"/>
      <c r="AF50" s="195"/>
      <c r="AG50" s="195"/>
      <c r="AH50" s="195"/>
      <c r="AI50" s="195"/>
    </row>
    <row r="51" spans="1:35" x14ac:dyDescent="0.2">
      <c r="A51" s="195"/>
      <c r="B51" s="195"/>
      <c r="C51" s="195"/>
      <c r="D51" s="195"/>
      <c r="E51" s="195"/>
      <c r="F51" s="195"/>
      <c r="G51" s="195"/>
      <c r="H51" s="195"/>
      <c r="I51" s="195"/>
      <c r="J51" s="195"/>
      <c r="K51" s="195"/>
      <c r="L51" s="195"/>
      <c r="M51" s="195"/>
      <c r="N51" s="195"/>
      <c r="O51" s="195"/>
      <c r="P51" s="195"/>
      <c r="Q51" s="195"/>
      <c r="R51" s="195"/>
      <c r="S51" s="195"/>
      <c r="T51" s="195"/>
      <c r="U51" s="195"/>
      <c r="V51" s="195"/>
      <c r="W51" s="195"/>
      <c r="X51" s="195"/>
      <c r="Y51" s="195"/>
      <c r="Z51" s="195"/>
      <c r="AA51" s="195"/>
      <c r="AB51" s="195"/>
      <c r="AC51" s="195"/>
      <c r="AD51" s="195"/>
      <c r="AE51" s="195"/>
      <c r="AF51" s="195"/>
      <c r="AG51" s="195"/>
      <c r="AH51" s="195"/>
      <c r="AI51" s="195"/>
    </row>
    <row r="52" spans="1:35" x14ac:dyDescent="0.2">
      <c r="A52" s="195"/>
      <c r="B52" s="195"/>
      <c r="C52" s="195"/>
      <c r="D52" s="195"/>
      <c r="E52" s="195"/>
      <c r="F52" s="195"/>
      <c r="G52" s="195"/>
      <c r="H52" s="195"/>
      <c r="I52" s="195"/>
      <c r="J52" s="195"/>
      <c r="K52" s="195"/>
      <c r="L52" s="195"/>
      <c r="M52" s="195"/>
      <c r="N52" s="195"/>
      <c r="O52" s="195"/>
      <c r="P52" s="195"/>
      <c r="Q52" s="195"/>
      <c r="R52" s="195"/>
      <c r="S52" s="195"/>
      <c r="T52" s="195"/>
      <c r="U52" s="195"/>
      <c r="V52" s="195"/>
      <c r="W52" s="195"/>
      <c r="X52" s="195"/>
      <c r="Y52" s="195"/>
      <c r="Z52" s="195"/>
      <c r="AA52" s="195"/>
      <c r="AB52" s="195"/>
      <c r="AC52" s="195"/>
      <c r="AD52" s="195"/>
      <c r="AE52" s="195"/>
      <c r="AF52" s="195"/>
      <c r="AG52" s="195"/>
      <c r="AH52" s="195"/>
      <c r="AI52" s="195"/>
    </row>
    <row r="53" spans="1:35" x14ac:dyDescent="0.2">
      <c r="A53" s="195"/>
      <c r="B53" s="195"/>
      <c r="C53" s="195"/>
      <c r="D53" s="195"/>
      <c r="E53" s="195"/>
      <c r="F53" s="195"/>
      <c r="G53" s="195"/>
      <c r="H53" s="195"/>
      <c r="I53" s="195"/>
      <c r="J53" s="195"/>
      <c r="K53" s="195"/>
      <c r="L53" s="195"/>
      <c r="M53" s="195"/>
      <c r="N53" s="195"/>
      <c r="O53" s="195"/>
      <c r="P53" s="195"/>
      <c r="Q53" s="195"/>
      <c r="R53" s="195"/>
      <c r="S53" s="195"/>
      <c r="T53" s="195"/>
      <c r="U53" s="195"/>
      <c r="V53" s="195"/>
      <c r="W53" s="195"/>
      <c r="X53" s="195"/>
      <c r="Y53" s="195"/>
      <c r="Z53" s="195"/>
      <c r="AA53" s="195"/>
      <c r="AB53" s="195"/>
      <c r="AC53" s="195"/>
      <c r="AD53" s="195"/>
      <c r="AE53" s="195"/>
      <c r="AF53" s="195"/>
      <c r="AG53" s="195"/>
      <c r="AH53" s="195"/>
      <c r="AI53" s="195"/>
    </row>
  </sheetData>
  <mergeCells count="3">
    <mergeCell ref="A1:AI4"/>
    <mergeCell ref="A5:AI45"/>
    <mergeCell ref="AJ1:AS45"/>
  </mergeCells>
  <pageMargins left="0.7" right="0.7" top="0.75" bottom="0.75" header="0.3" footer="0.3"/>
  <pageSetup orientation="portrait" verticalDpi="0" r:id="rId1"/>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8F9E5-462F-4A2C-AB0B-CB0FFFB3219B}">
  <dimension ref="B2:K214"/>
  <sheetViews>
    <sheetView tabSelected="1" zoomScale="85" workbookViewId="0">
      <selection activeCell="J31" sqref="J31"/>
    </sheetView>
  </sheetViews>
  <sheetFormatPr defaultRowHeight="12.75" x14ac:dyDescent="0.2"/>
  <cols>
    <col min="1" max="1" width="5.6640625" style="176" customWidth="1"/>
    <col min="2" max="2" width="21" style="176" bestFit="1" customWidth="1"/>
    <col min="3" max="3" width="13.33203125" style="176" bestFit="1" customWidth="1"/>
    <col min="4" max="4" width="12.5" style="176" bestFit="1" customWidth="1"/>
    <col min="5" max="5" width="12.1640625" style="176" bestFit="1" customWidth="1"/>
    <col min="6" max="6" width="18" style="176" bestFit="1" customWidth="1"/>
    <col min="7" max="7" width="18.5" style="176" bestFit="1" customWidth="1"/>
    <col min="8" max="8" width="14.1640625" style="176" bestFit="1" customWidth="1"/>
    <col min="9" max="9" width="18.33203125" style="176" bestFit="1" customWidth="1"/>
    <col min="10" max="10" width="40.83203125" style="176" bestFit="1" customWidth="1"/>
    <col min="11" max="11" width="36" style="176" bestFit="1" customWidth="1"/>
    <col min="12" max="16384" width="9.33203125" style="176"/>
  </cols>
  <sheetData>
    <row r="2" spans="2:11" ht="14.25" x14ac:dyDescent="0.2">
      <c r="B2" s="362" t="s">
        <v>14</v>
      </c>
      <c r="C2" s="362"/>
    </row>
    <row r="3" spans="2:11" x14ac:dyDescent="0.2">
      <c r="B3" s="177" t="s">
        <v>409</v>
      </c>
      <c r="C3" s="176" t="s">
        <v>408</v>
      </c>
    </row>
    <row r="4" spans="2:11" x14ac:dyDescent="0.2">
      <c r="B4" s="177" t="s">
        <v>457</v>
      </c>
      <c r="C4" s="176" t="s">
        <v>408</v>
      </c>
    </row>
    <row r="6" spans="2:11" x14ac:dyDescent="0.2">
      <c r="B6" s="177" t="s">
        <v>467</v>
      </c>
      <c r="C6" s="182" t="s">
        <v>14</v>
      </c>
      <c r="D6"/>
      <c r="E6"/>
      <c r="F6"/>
      <c r="G6"/>
      <c r="H6"/>
      <c r="I6"/>
      <c r="J6"/>
      <c r="K6"/>
    </row>
    <row r="7" spans="2:11" x14ac:dyDescent="0.2">
      <c r="B7" s="178" t="s">
        <v>216</v>
      </c>
      <c r="C7" s="180">
        <v>0</v>
      </c>
      <c r="D7"/>
      <c r="E7"/>
      <c r="F7"/>
      <c r="G7"/>
      <c r="H7"/>
      <c r="I7"/>
      <c r="J7"/>
      <c r="K7"/>
    </row>
    <row r="8" spans="2:11" x14ac:dyDescent="0.2">
      <c r="B8" s="178" t="s">
        <v>2</v>
      </c>
      <c r="C8" s="180">
        <v>1.665</v>
      </c>
      <c r="D8"/>
      <c r="E8"/>
      <c r="F8"/>
      <c r="G8"/>
      <c r="H8"/>
      <c r="I8"/>
      <c r="J8"/>
      <c r="K8"/>
    </row>
    <row r="9" spans="2:11" x14ac:dyDescent="0.2">
      <c r="B9" s="178" t="s">
        <v>407</v>
      </c>
      <c r="C9" s="181">
        <v>1.665</v>
      </c>
      <c r="D9"/>
      <c r="E9"/>
      <c r="F9"/>
      <c r="G9"/>
      <c r="H9"/>
      <c r="I9"/>
      <c r="J9"/>
      <c r="K9"/>
    </row>
    <row r="10" spans="2:11" x14ac:dyDescent="0.2">
      <c r="B10"/>
      <c r="C10"/>
      <c r="D10"/>
      <c r="E10"/>
      <c r="F10"/>
      <c r="G10"/>
      <c r="H10"/>
      <c r="I10"/>
      <c r="J10"/>
      <c r="K10"/>
    </row>
    <row r="11" spans="2:11" x14ac:dyDescent="0.2">
      <c r="B11"/>
      <c r="C11"/>
      <c r="D11"/>
      <c r="E11"/>
      <c r="F11"/>
      <c r="G11"/>
      <c r="H11"/>
      <c r="I11"/>
      <c r="J11"/>
      <c r="K11"/>
    </row>
    <row r="12" spans="2:11" x14ac:dyDescent="0.2">
      <c r="B12"/>
      <c r="C12" t="s">
        <v>417</v>
      </c>
      <c r="D12"/>
      <c r="E12"/>
      <c r="F12"/>
      <c r="G12"/>
      <c r="H12"/>
      <c r="I12"/>
      <c r="J12"/>
      <c r="K12"/>
    </row>
    <row r="13" spans="2:11" x14ac:dyDescent="0.2">
      <c r="B13"/>
      <c r="C13"/>
      <c r="D13"/>
      <c r="E13"/>
      <c r="F13"/>
      <c r="G13"/>
      <c r="H13"/>
      <c r="I13"/>
      <c r="J13"/>
      <c r="K13"/>
    </row>
    <row r="14" spans="2:11" x14ac:dyDescent="0.2">
      <c r="B14"/>
      <c r="C14"/>
      <c r="D14"/>
      <c r="E14"/>
      <c r="F14"/>
      <c r="G14"/>
      <c r="H14"/>
      <c r="I14"/>
      <c r="J14"/>
      <c r="K14"/>
    </row>
    <row r="15" spans="2:11" x14ac:dyDescent="0.2">
      <c r="B15"/>
      <c r="C15"/>
      <c r="D15"/>
      <c r="E15"/>
      <c r="F15"/>
      <c r="G15"/>
      <c r="H15"/>
      <c r="I15"/>
      <c r="J15"/>
      <c r="K15"/>
    </row>
    <row r="16" spans="2:11" x14ac:dyDescent="0.2">
      <c r="B16"/>
      <c r="C16"/>
      <c r="D16"/>
      <c r="E16"/>
      <c r="F16"/>
      <c r="G16"/>
      <c r="H16"/>
      <c r="I16"/>
      <c r="J16"/>
      <c r="K16"/>
    </row>
    <row r="17" spans="2:11" x14ac:dyDescent="0.2">
      <c r="B17"/>
      <c r="C17"/>
      <c r="D17"/>
      <c r="E17"/>
      <c r="F17"/>
      <c r="G17"/>
      <c r="H17"/>
      <c r="I17"/>
      <c r="J17"/>
      <c r="K17"/>
    </row>
    <row r="18" spans="2:11" x14ac:dyDescent="0.2">
      <c r="B18"/>
      <c r="C18"/>
      <c r="D18"/>
      <c r="E18"/>
      <c r="F18"/>
      <c r="G18"/>
      <c r="H18"/>
      <c r="I18"/>
      <c r="J18"/>
      <c r="K18"/>
    </row>
    <row r="19" spans="2:11" x14ac:dyDescent="0.2">
      <c r="B19" s="178"/>
      <c r="C19" s="181"/>
      <c r="D19"/>
      <c r="E19"/>
      <c r="F19"/>
      <c r="G19"/>
      <c r="H19"/>
      <c r="I19"/>
      <c r="J19"/>
      <c r="K19"/>
    </row>
    <row r="21" spans="2:11" ht="14.25" x14ac:dyDescent="0.2">
      <c r="B21" s="365" t="s">
        <v>411</v>
      </c>
      <c r="C21" s="366"/>
    </row>
    <row r="22" spans="2:11" x14ac:dyDescent="0.2">
      <c r="B22" s="177" t="s">
        <v>409</v>
      </c>
      <c r="C22" s="176" t="s">
        <v>408</v>
      </c>
    </row>
    <row r="23" spans="2:11" x14ac:dyDescent="0.2">
      <c r="B23" s="177" t="s">
        <v>457</v>
      </c>
      <c r="C23" s="176" t="s">
        <v>408</v>
      </c>
    </row>
    <row r="25" spans="2:11" ht="51" x14ac:dyDescent="0.2">
      <c r="B25" s="193" t="s">
        <v>467</v>
      </c>
      <c r="C25" s="182" t="s">
        <v>482</v>
      </c>
      <c r="D25" s="182" t="s">
        <v>483</v>
      </c>
      <c r="E25" s="182" t="s">
        <v>12</v>
      </c>
      <c r="F25"/>
    </row>
    <row r="26" spans="2:11" x14ac:dyDescent="0.2">
      <c r="B26" s="178" t="s">
        <v>216</v>
      </c>
      <c r="C26" s="179">
        <v>0</v>
      </c>
      <c r="D26" s="179">
        <v>0</v>
      </c>
      <c r="E26" s="179">
        <v>0</v>
      </c>
      <c r="F26"/>
    </row>
    <row r="27" spans="2:11" x14ac:dyDescent="0.2">
      <c r="B27" s="178" t="s">
        <v>2</v>
      </c>
      <c r="C27" s="179">
        <v>0</v>
      </c>
      <c r="D27" s="179">
        <v>0</v>
      </c>
      <c r="E27" s="179">
        <v>0</v>
      </c>
      <c r="F27"/>
    </row>
    <row r="28" spans="2:11" x14ac:dyDescent="0.2">
      <c r="B28" s="178" t="s">
        <v>407</v>
      </c>
      <c r="C28" s="179">
        <v>0</v>
      </c>
      <c r="D28" s="179">
        <v>0</v>
      </c>
      <c r="E28" s="179">
        <v>0</v>
      </c>
      <c r="F28"/>
    </row>
    <row r="29" spans="2:11" x14ac:dyDescent="0.2">
      <c r="B29"/>
      <c r="C29"/>
      <c r="D29"/>
      <c r="E29"/>
      <c r="F29"/>
    </row>
    <row r="30" spans="2:11" x14ac:dyDescent="0.2">
      <c r="B30"/>
      <c r="C30"/>
      <c r="D30"/>
      <c r="E30"/>
      <c r="F30"/>
    </row>
    <row r="31" spans="2:11" x14ac:dyDescent="0.2">
      <c r="B31"/>
      <c r="C31"/>
      <c r="D31"/>
      <c r="E31"/>
      <c r="F31"/>
    </row>
    <row r="32" spans="2:11" x14ac:dyDescent="0.2">
      <c r="B32"/>
      <c r="C32"/>
      <c r="D32"/>
      <c r="E32"/>
      <c r="F32"/>
    </row>
    <row r="33" spans="2:7" x14ac:dyDescent="0.2">
      <c r="B33"/>
      <c r="C33"/>
      <c r="D33"/>
      <c r="E33"/>
      <c r="F33"/>
    </row>
    <row r="34" spans="2:7" x14ac:dyDescent="0.2">
      <c r="B34"/>
      <c r="C34"/>
      <c r="D34"/>
      <c r="E34"/>
      <c r="F34"/>
    </row>
    <row r="35" spans="2:7" x14ac:dyDescent="0.2">
      <c r="B35"/>
      <c r="C35"/>
      <c r="D35"/>
      <c r="E35"/>
      <c r="F35"/>
    </row>
    <row r="36" spans="2:7" x14ac:dyDescent="0.2">
      <c r="B36"/>
      <c r="C36"/>
      <c r="D36"/>
      <c r="E36"/>
      <c r="F36"/>
    </row>
    <row r="37" spans="2:7" x14ac:dyDescent="0.2">
      <c r="B37"/>
      <c r="C37"/>
      <c r="D37"/>
      <c r="E37"/>
      <c r="F37"/>
    </row>
    <row r="40" spans="2:7" ht="14.25" x14ac:dyDescent="0.2">
      <c r="B40" s="362" t="s">
        <v>412</v>
      </c>
      <c r="C40" s="362"/>
    </row>
    <row r="41" spans="2:7" x14ac:dyDescent="0.2">
      <c r="B41" s="177" t="s">
        <v>409</v>
      </c>
      <c r="C41" s="176" t="s">
        <v>408</v>
      </c>
    </row>
    <row r="42" spans="2:7" x14ac:dyDescent="0.2">
      <c r="B42" s="177" t="s">
        <v>457</v>
      </c>
      <c r="C42" s="176" t="s">
        <v>408</v>
      </c>
    </row>
    <row r="44" spans="2:7" ht="51" x14ac:dyDescent="0.2">
      <c r="B44" s="193" t="s">
        <v>467</v>
      </c>
      <c r="C44" s="182" t="s">
        <v>480</v>
      </c>
      <c r="D44" s="182" t="s">
        <v>481</v>
      </c>
      <c r="E44"/>
      <c r="F44"/>
      <c r="G44"/>
    </row>
    <row r="45" spans="2:7" x14ac:dyDescent="0.2">
      <c r="B45" s="178" t="s">
        <v>216</v>
      </c>
      <c r="C45" s="196">
        <v>0</v>
      </c>
      <c r="D45" s="196">
        <v>70158</v>
      </c>
      <c r="E45"/>
      <c r="F45"/>
      <c r="G45"/>
    </row>
    <row r="46" spans="2:7" x14ac:dyDescent="0.2">
      <c r="B46" s="178" t="s">
        <v>2</v>
      </c>
      <c r="C46" s="196">
        <v>5983</v>
      </c>
      <c r="D46" s="196">
        <v>15807</v>
      </c>
      <c r="E46"/>
      <c r="F46"/>
      <c r="G46"/>
    </row>
    <row r="47" spans="2:7" x14ac:dyDescent="0.2">
      <c r="B47" s="178" t="s">
        <v>407</v>
      </c>
      <c r="C47" s="196">
        <v>5983</v>
      </c>
      <c r="D47" s="196">
        <v>85965</v>
      </c>
      <c r="E47"/>
      <c r="F47"/>
      <c r="G47"/>
    </row>
    <row r="48" spans="2:7" x14ac:dyDescent="0.2">
      <c r="B48"/>
      <c r="C48"/>
      <c r="D48"/>
      <c r="E48"/>
      <c r="F48"/>
      <c r="G48"/>
    </row>
    <row r="49" spans="2:7" x14ac:dyDescent="0.2">
      <c r="B49"/>
      <c r="C49"/>
      <c r="D49"/>
      <c r="E49"/>
      <c r="F49"/>
      <c r="G49"/>
    </row>
    <row r="50" spans="2:7" x14ac:dyDescent="0.2">
      <c r="B50"/>
      <c r="C50"/>
      <c r="D50"/>
      <c r="E50"/>
      <c r="F50"/>
      <c r="G50"/>
    </row>
    <row r="51" spans="2:7" x14ac:dyDescent="0.2">
      <c r="B51"/>
      <c r="C51"/>
      <c r="D51"/>
      <c r="E51"/>
      <c r="F51"/>
      <c r="G51"/>
    </row>
    <row r="52" spans="2:7" x14ac:dyDescent="0.2">
      <c r="B52"/>
      <c r="C52"/>
      <c r="D52"/>
      <c r="E52"/>
      <c r="F52"/>
      <c r="G52"/>
    </row>
    <row r="53" spans="2:7" x14ac:dyDescent="0.2">
      <c r="B53"/>
      <c r="C53"/>
      <c r="D53"/>
      <c r="E53"/>
      <c r="F53"/>
      <c r="G53"/>
    </row>
    <row r="54" spans="2:7" x14ac:dyDescent="0.2">
      <c r="B54"/>
      <c r="C54"/>
      <c r="D54"/>
      <c r="E54"/>
      <c r="F54"/>
      <c r="G54"/>
    </row>
    <row r="55" spans="2:7" x14ac:dyDescent="0.2">
      <c r="B55"/>
      <c r="C55"/>
      <c r="D55"/>
      <c r="E55"/>
      <c r="F55"/>
      <c r="G55"/>
    </row>
    <row r="56" spans="2:7" x14ac:dyDescent="0.2">
      <c r="B56"/>
      <c r="C56"/>
      <c r="D56"/>
      <c r="E56"/>
      <c r="F56"/>
      <c r="G56"/>
    </row>
    <row r="59" spans="2:7" ht="14.25" x14ac:dyDescent="0.2">
      <c r="B59" s="362" t="s">
        <v>413</v>
      </c>
      <c r="C59" s="362"/>
    </row>
    <row r="60" spans="2:7" x14ac:dyDescent="0.2">
      <c r="B60" s="177" t="s">
        <v>409</v>
      </c>
      <c r="C60" s="176" t="s">
        <v>408</v>
      </c>
    </row>
    <row r="61" spans="2:7" x14ac:dyDescent="0.2">
      <c r="B61" s="177" t="s">
        <v>457</v>
      </c>
      <c r="C61" s="176" t="s">
        <v>408</v>
      </c>
    </row>
    <row r="63" spans="2:7" ht="38.25" x14ac:dyDescent="0.2">
      <c r="B63" s="193" t="s">
        <v>467</v>
      </c>
      <c r="C63" s="182" t="s">
        <v>478</v>
      </c>
      <c r="D63" s="182" t="s">
        <v>479</v>
      </c>
      <c r="E63"/>
      <c r="F63" s="177"/>
      <c r="G63" s="177"/>
    </row>
    <row r="64" spans="2:7" x14ac:dyDescent="0.2">
      <c r="B64" s="178" t="s">
        <v>216</v>
      </c>
      <c r="C64" s="196">
        <v>420948</v>
      </c>
      <c r="D64" s="196">
        <v>0</v>
      </c>
      <c r="E64"/>
    </row>
    <row r="65" spans="2:5" x14ac:dyDescent="0.2">
      <c r="B65" s="178" t="s">
        <v>2</v>
      </c>
      <c r="C65" s="196">
        <v>94842</v>
      </c>
      <c r="D65" s="196">
        <v>628215</v>
      </c>
      <c r="E65"/>
    </row>
    <row r="66" spans="2:5" x14ac:dyDescent="0.2">
      <c r="B66" s="178" t="s">
        <v>407</v>
      </c>
      <c r="C66" s="196">
        <v>515790</v>
      </c>
      <c r="D66" s="196">
        <v>628215</v>
      </c>
      <c r="E66"/>
    </row>
    <row r="67" spans="2:5" x14ac:dyDescent="0.2">
      <c r="B67"/>
      <c r="C67"/>
      <c r="D67"/>
      <c r="E67"/>
    </row>
    <row r="68" spans="2:5" x14ac:dyDescent="0.2">
      <c r="B68"/>
      <c r="C68"/>
      <c r="D68"/>
      <c r="E68"/>
    </row>
    <row r="69" spans="2:5" x14ac:dyDescent="0.2">
      <c r="B69"/>
      <c r="C69"/>
      <c r="D69"/>
      <c r="E69"/>
    </row>
    <row r="70" spans="2:5" x14ac:dyDescent="0.2">
      <c r="B70"/>
      <c r="C70"/>
      <c r="D70"/>
      <c r="E70"/>
    </row>
    <row r="71" spans="2:5" x14ac:dyDescent="0.2">
      <c r="B71"/>
      <c r="C71"/>
      <c r="D71"/>
      <c r="E71"/>
    </row>
    <row r="72" spans="2:5" x14ac:dyDescent="0.2">
      <c r="B72"/>
      <c r="C72"/>
      <c r="D72"/>
      <c r="E72"/>
    </row>
    <row r="73" spans="2:5" x14ac:dyDescent="0.2">
      <c r="B73"/>
      <c r="C73"/>
      <c r="D73"/>
      <c r="E73"/>
    </row>
    <row r="74" spans="2:5" x14ac:dyDescent="0.2">
      <c r="B74"/>
      <c r="C74"/>
      <c r="D74"/>
      <c r="E74"/>
    </row>
    <row r="75" spans="2:5" x14ac:dyDescent="0.2">
      <c r="B75"/>
      <c r="C75"/>
      <c r="D75"/>
      <c r="E75"/>
    </row>
    <row r="78" spans="2:5" ht="14.25" x14ac:dyDescent="0.2">
      <c r="B78" s="363" t="s">
        <v>414</v>
      </c>
      <c r="C78" s="363"/>
    </row>
    <row r="79" spans="2:5" x14ac:dyDescent="0.2">
      <c r="B79" s="177" t="s">
        <v>409</v>
      </c>
      <c r="C79" s="176" t="s">
        <v>408</v>
      </c>
    </row>
    <row r="80" spans="2:5" x14ac:dyDescent="0.2">
      <c r="B80" s="177" t="s">
        <v>457</v>
      </c>
      <c r="C80" s="176" t="s">
        <v>408</v>
      </c>
    </row>
    <row r="82" spans="2:7" ht="38.25" x14ac:dyDescent="0.2">
      <c r="B82" s="193" t="s">
        <v>467</v>
      </c>
      <c r="C82" s="182" t="s">
        <v>476</v>
      </c>
      <c r="D82" s="182" t="s">
        <v>477</v>
      </c>
      <c r="E82"/>
      <c r="F82"/>
      <c r="G82"/>
    </row>
    <row r="83" spans="2:7" x14ac:dyDescent="0.2">
      <c r="B83" s="178" t="s">
        <v>216</v>
      </c>
      <c r="C83" s="179">
        <v>11</v>
      </c>
      <c r="D83" s="179">
        <v>8</v>
      </c>
      <c r="E83"/>
      <c r="F83"/>
      <c r="G83"/>
    </row>
    <row r="84" spans="2:7" x14ac:dyDescent="0.2">
      <c r="B84" s="178" t="s">
        <v>2</v>
      </c>
      <c r="C84" s="179">
        <v>207</v>
      </c>
      <c r="D84" s="179">
        <v>197</v>
      </c>
      <c r="E84"/>
      <c r="F84"/>
      <c r="G84"/>
    </row>
    <row r="85" spans="2:7" x14ac:dyDescent="0.2">
      <c r="B85" s="178" t="s">
        <v>407</v>
      </c>
      <c r="C85" s="179">
        <v>218</v>
      </c>
      <c r="D85" s="179">
        <v>205</v>
      </c>
      <c r="E85"/>
      <c r="F85"/>
      <c r="G85"/>
    </row>
    <row r="86" spans="2:7" x14ac:dyDescent="0.2">
      <c r="B86"/>
      <c r="C86"/>
      <c r="D86"/>
      <c r="E86"/>
      <c r="F86"/>
      <c r="G86"/>
    </row>
    <row r="87" spans="2:7" x14ac:dyDescent="0.2">
      <c r="B87"/>
      <c r="C87"/>
      <c r="D87"/>
      <c r="E87"/>
      <c r="F87"/>
      <c r="G87"/>
    </row>
    <row r="88" spans="2:7" x14ac:dyDescent="0.2">
      <c r="B88"/>
      <c r="C88"/>
      <c r="D88"/>
      <c r="E88"/>
      <c r="F88"/>
      <c r="G88"/>
    </row>
    <row r="89" spans="2:7" x14ac:dyDescent="0.2">
      <c r="B89"/>
      <c r="C89"/>
      <c r="D89"/>
      <c r="E89"/>
      <c r="F89"/>
      <c r="G89"/>
    </row>
    <row r="90" spans="2:7" x14ac:dyDescent="0.2">
      <c r="B90"/>
      <c r="C90"/>
      <c r="D90"/>
      <c r="E90"/>
      <c r="F90"/>
      <c r="G90"/>
    </row>
    <row r="91" spans="2:7" x14ac:dyDescent="0.2">
      <c r="B91"/>
      <c r="C91"/>
      <c r="D91"/>
      <c r="E91"/>
      <c r="F91"/>
      <c r="G91"/>
    </row>
    <row r="92" spans="2:7" x14ac:dyDescent="0.2">
      <c r="B92"/>
      <c r="C92"/>
      <c r="D92"/>
      <c r="E92"/>
      <c r="F92"/>
      <c r="G92"/>
    </row>
    <row r="93" spans="2:7" x14ac:dyDescent="0.2">
      <c r="B93"/>
      <c r="C93"/>
      <c r="D93"/>
      <c r="E93"/>
      <c r="F93"/>
      <c r="G93"/>
    </row>
    <row r="94" spans="2:7" x14ac:dyDescent="0.2">
      <c r="B94"/>
      <c r="C94"/>
      <c r="D94"/>
      <c r="E94"/>
      <c r="F94"/>
      <c r="G94"/>
    </row>
    <row r="97" spans="2:5" ht="14.25" x14ac:dyDescent="0.2">
      <c r="B97" s="363" t="s">
        <v>415</v>
      </c>
      <c r="C97" s="363"/>
    </row>
    <row r="98" spans="2:5" x14ac:dyDescent="0.2">
      <c r="B98" s="177" t="s">
        <v>409</v>
      </c>
      <c r="C98" s="176" t="s">
        <v>408</v>
      </c>
    </row>
    <row r="99" spans="2:5" x14ac:dyDescent="0.2">
      <c r="B99" s="177" t="s">
        <v>457</v>
      </c>
      <c r="C99" s="176" t="s">
        <v>408</v>
      </c>
    </row>
    <row r="101" spans="2:5" ht="25.5" x14ac:dyDescent="0.2">
      <c r="B101" s="192" t="s">
        <v>467</v>
      </c>
      <c r="C101" s="183" t="s">
        <v>475</v>
      </c>
      <c r="D101"/>
      <c r="E101"/>
    </row>
    <row r="102" spans="2:5" x14ac:dyDescent="0.2">
      <c r="B102" s="178" t="s">
        <v>216</v>
      </c>
      <c r="C102" s="196">
        <v>0</v>
      </c>
      <c r="D102"/>
      <c r="E102"/>
    </row>
    <row r="103" spans="2:5" x14ac:dyDescent="0.2">
      <c r="B103" s="178" t="s">
        <v>2</v>
      </c>
      <c r="C103" s="196">
        <v>280075.76</v>
      </c>
      <c r="D103"/>
      <c r="E103"/>
    </row>
    <row r="104" spans="2:5" x14ac:dyDescent="0.2">
      <c r="B104" s="178" t="s">
        <v>407</v>
      </c>
      <c r="C104" s="196">
        <v>280075.76</v>
      </c>
      <c r="D104"/>
      <c r="E104"/>
    </row>
    <row r="105" spans="2:5" x14ac:dyDescent="0.2">
      <c r="B105"/>
      <c r="C105"/>
      <c r="D105"/>
      <c r="E105"/>
    </row>
    <row r="106" spans="2:5" x14ac:dyDescent="0.2">
      <c r="B106"/>
      <c r="C106"/>
      <c r="D106"/>
      <c r="E106"/>
    </row>
    <row r="107" spans="2:5" x14ac:dyDescent="0.2">
      <c r="B107"/>
      <c r="C107"/>
      <c r="D107"/>
      <c r="E107"/>
    </row>
    <row r="108" spans="2:5" x14ac:dyDescent="0.2">
      <c r="B108"/>
      <c r="C108"/>
      <c r="D108"/>
      <c r="E108"/>
    </row>
    <row r="109" spans="2:5" x14ac:dyDescent="0.2">
      <c r="B109"/>
      <c r="C109"/>
      <c r="D109"/>
      <c r="E109"/>
    </row>
    <row r="110" spans="2:5" x14ac:dyDescent="0.2">
      <c r="B110"/>
      <c r="C110"/>
      <c r="D110"/>
      <c r="E110"/>
    </row>
    <row r="111" spans="2:5" x14ac:dyDescent="0.2">
      <c r="B111"/>
      <c r="C111"/>
      <c r="D111"/>
      <c r="E111"/>
    </row>
    <row r="112" spans="2:5" x14ac:dyDescent="0.2">
      <c r="B112"/>
      <c r="C112"/>
      <c r="D112"/>
      <c r="E112"/>
    </row>
    <row r="113" spans="2:11" x14ac:dyDescent="0.2">
      <c r="B113"/>
      <c r="C113"/>
      <c r="D113"/>
      <c r="E113"/>
    </row>
    <row r="114" spans="2:11" x14ac:dyDescent="0.2">
      <c r="B114" s="178"/>
      <c r="C114" s="179"/>
      <c r="D114"/>
      <c r="E114"/>
    </row>
    <row r="115" spans="2:11" x14ac:dyDescent="0.2">
      <c r="B115" s="178"/>
      <c r="C115" s="179"/>
      <c r="D115"/>
      <c r="E115"/>
    </row>
    <row r="116" spans="2:11" ht="16.5" x14ac:dyDescent="0.3">
      <c r="B116" s="364" t="s">
        <v>416</v>
      </c>
      <c r="C116" s="364"/>
    </row>
    <row r="117" spans="2:11" x14ac:dyDescent="0.2">
      <c r="B117" s="177" t="s">
        <v>409</v>
      </c>
      <c r="C117" s="176" t="s">
        <v>408</v>
      </c>
    </row>
    <row r="118" spans="2:11" x14ac:dyDescent="0.2">
      <c r="B118" s="177" t="s">
        <v>457</v>
      </c>
      <c r="C118" s="176" t="s">
        <v>408</v>
      </c>
    </row>
    <row r="120" spans="2:11" x14ac:dyDescent="0.2">
      <c r="B120" s="194" t="s">
        <v>467</v>
      </c>
      <c r="C120" s="184" t="s">
        <v>474</v>
      </c>
      <c r="D120" s="177"/>
      <c r="E120" s="177"/>
      <c r="F120" s="177" t="s">
        <v>417</v>
      </c>
      <c r="G120" s="177"/>
      <c r="H120" s="177"/>
      <c r="I120" s="177"/>
      <c r="J120" s="177"/>
      <c r="K120" s="177"/>
    </row>
    <row r="121" spans="2:11" x14ac:dyDescent="0.2">
      <c r="B121" s="178" t="s">
        <v>216</v>
      </c>
      <c r="C121" s="180">
        <v>0</v>
      </c>
    </row>
    <row r="122" spans="2:11" x14ac:dyDescent="0.2">
      <c r="B122" s="178" t="s">
        <v>2</v>
      </c>
      <c r="C122" s="180">
        <v>2.6</v>
      </c>
    </row>
    <row r="123" spans="2:11" x14ac:dyDescent="0.2">
      <c r="B123" s="178" t="s">
        <v>407</v>
      </c>
      <c r="C123" s="180">
        <v>2.6</v>
      </c>
    </row>
    <row r="124" spans="2:11" x14ac:dyDescent="0.2">
      <c r="B124"/>
      <c r="C124"/>
    </row>
    <row r="125" spans="2:11" x14ac:dyDescent="0.2">
      <c r="B125"/>
      <c r="C125"/>
    </row>
    <row r="126" spans="2:11" x14ac:dyDescent="0.2">
      <c r="B126"/>
      <c r="C126"/>
    </row>
    <row r="127" spans="2:11" x14ac:dyDescent="0.2">
      <c r="B127"/>
      <c r="C127"/>
    </row>
    <row r="128" spans="2:11" x14ac:dyDescent="0.2">
      <c r="B128"/>
      <c r="C128"/>
    </row>
    <row r="129" spans="2:8" x14ac:dyDescent="0.2">
      <c r="B129"/>
      <c r="C129"/>
    </row>
    <row r="130" spans="2:8" x14ac:dyDescent="0.2">
      <c r="B130"/>
      <c r="C130"/>
    </row>
    <row r="131" spans="2:8" x14ac:dyDescent="0.2">
      <c r="B131"/>
      <c r="C131"/>
    </row>
    <row r="132" spans="2:8" x14ac:dyDescent="0.2">
      <c r="B132"/>
      <c r="C132"/>
    </row>
    <row r="133" spans="2:8" x14ac:dyDescent="0.2">
      <c r="B133"/>
      <c r="C133"/>
    </row>
    <row r="134" spans="2:8" x14ac:dyDescent="0.2">
      <c r="B134"/>
      <c r="C134"/>
    </row>
    <row r="135" spans="2:8" ht="14.25" x14ac:dyDescent="0.2">
      <c r="B135" s="363" t="s">
        <v>42</v>
      </c>
      <c r="C135" s="363"/>
    </row>
    <row r="136" spans="2:8" x14ac:dyDescent="0.2">
      <c r="B136" s="177" t="s">
        <v>409</v>
      </c>
      <c r="C136" s="176" t="s">
        <v>408</v>
      </c>
    </row>
    <row r="137" spans="2:8" x14ac:dyDescent="0.2">
      <c r="B137" s="177" t="s">
        <v>457</v>
      </c>
      <c r="C137" s="176" t="s">
        <v>408</v>
      </c>
    </row>
    <row r="139" spans="2:8" x14ac:dyDescent="0.2">
      <c r="B139" s="194" t="s">
        <v>467</v>
      </c>
      <c r="C139" s="184" t="s">
        <v>468</v>
      </c>
      <c r="D139" s="184" t="s">
        <v>469</v>
      </c>
      <c r="E139" s="184" t="s">
        <v>470</v>
      </c>
      <c r="F139" s="184" t="s">
        <v>471</v>
      </c>
      <c r="G139" s="184" t="s">
        <v>472</v>
      </c>
      <c r="H139" s="184" t="s">
        <v>473</v>
      </c>
    </row>
    <row r="140" spans="2:8" x14ac:dyDescent="0.2">
      <c r="B140" s="178" t="s">
        <v>216</v>
      </c>
      <c r="C140" s="179">
        <v>0</v>
      </c>
      <c r="D140" s="179">
        <v>0</v>
      </c>
      <c r="E140" s="179">
        <v>2</v>
      </c>
      <c r="F140" s="179">
        <v>0</v>
      </c>
      <c r="G140" s="179">
        <v>1</v>
      </c>
      <c r="H140" s="179">
        <v>0</v>
      </c>
    </row>
    <row r="141" spans="2:8" x14ac:dyDescent="0.2">
      <c r="B141" s="178" t="s">
        <v>2</v>
      </c>
      <c r="C141" s="179">
        <v>0</v>
      </c>
      <c r="D141" s="179">
        <v>0</v>
      </c>
      <c r="E141" s="179">
        <v>2</v>
      </c>
      <c r="F141" s="179">
        <v>3</v>
      </c>
      <c r="G141" s="179">
        <v>1</v>
      </c>
      <c r="H141" s="179">
        <v>3</v>
      </c>
    </row>
    <row r="142" spans="2:8" x14ac:dyDescent="0.2">
      <c r="B142" s="178" t="s">
        <v>407</v>
      </c>
      <c r="C142" s="179">
        <v>0</v>
      </c>
      <c r="D142" s="179">
        <v>0</v>
      </c>
      <c r="E142" s="179">
        <v>4</v>
      </c>
      <c r="F142" s="179">
        <v>3</v>
      </c>
      <c r="G142" s="179">
        <v>2</v>
      </c>
      <c r="H142" s="179">
        <v>3</v>
      </c>
    </row>
    <row r="143" spans="2:8" x14ac:dyDescent="0.2">
      <c r="B143"/>
      <c r="C143"/>
      <c r="D143"/>
      <c r="E143"/>
      <c r="F143"/>
      <c r="G143"/>
      <c r="H143"/>
    </row>
    <row r="144" spans="2:8" x14ac:dyDescent="0.2">
      <c r="B144"/>
      <c r="C144"/>
      <c r="D144"/>
      <c r="E144"/>
      <c r="F144"/>
      <c r="G144"/>
      <c r="H144"/>
    </row>
    <row r="145" spans="2:11" x14ac:dyDescent="0.2">
      <c r="B145"/>
      <c r="C145"/>
      <c r="D145"/>
      <c r="E145"/>
      <c r="F145"/>
      <c r="G145"/>
      <c r="H145"/>
    </row>
    <row r="146" spans="2:11" x14ac:dyDescent="0.2">
      <c r="B146"/>
      <c r="C146"/>
      <c r="D146"/>
      <c r="E146"/>
      <c r="F146"/>
      <c r="G146"/>
      <c r="H146"/>
    </row>
    <row r="147" spans="2:11" x14ac:dyDescent="0.2">
      <c r="B147"/>
      <c r="C147"/>
      <c r="D147"/>
      <c r="E147"/>
      <c r="F147"/>
      <c r="G147"/>
      <c r="H147"/>
    </row>
    <row r="148" spans="2:11" x14ac:dyDescent="0.2">
      <c r="B148"/>
      <c r="C148"/>
      <c r="D148"/>
      <c r="E148"/>
      <c r="F148"/>
      <c r="G148"/>
      <c r="H148"/>
    </row>
    <row r="149" spans="2:11" x14ac:dyDescent="0.2">
      <c r="B149"/>
      <c r="C149"/>
      <c r="D149"/>
      <c r="E149"/>
      <c r="F149"/>
      <c r="G149"/>
      <c r="H149"/>
    </row>
    <row r="150" spans="2:11" x14ac:dyDescent="0.2">
      <c r="B150"/>
      <c r="C150"/>
      <c r="D150"/>
      <c r="E150"/>
      <c r="F150"/>
      <c r="G150"/>
      <c r="H150"/>
    </row>
    <row r="151" spans="2:11" x14ac:dyDescent="0.2">
      <c r="B151"/>
      <c r="C151"/>
      <c r="D151"/>
      <c r="E151"/>
      <c r="F151"/>
      <c r="G151"/>
      <c r="H151"/>
    </row>
    <row r="155" spans="2:11" ht="14.25" x14ac:dyDescent="0.2">
      <c r="B155" s="363" t="s">
        <v>43</v>
      </c>
      <c r="C155" s="363"/>
    </row>
    <row r="156" spans="2:11" x14ac:dyDescent="0.2">
      <c r="B156" s="177" t="s">
        <v>409</v>
      </c>
      <c r="C156" s="176" t="s">
        <v>408</v>
      </c>
    </row>
    <row r="157" spans="2:11" x14ac:dyDescent="0.2">
      <c r="B157" s="177" t="s">
        <v>457</v>
      </c>
      <c r="C157" s="176" t="s">
        <v>408</v>
      </c>
    </row>
    <row r="159" spans="2:11" ht="38.25" x14ac:dyDescent="0.2">
      <c r="B159" s="193" t="s">
        <v>467</v>
      </c>
      <c r="C159" s="182" t="s">
        <v>465</v>
      </c>
      <c r="D159" s="182" t="s">
        <v>459</v>
      </c>
      <c r="E159" s="182" t="s">
        <v>466</v>
      </c>
      <c r="F159" s="182" t="s">
        <v>460</v>
      </c>
      <c r="G159" s="182" t="s">
        <v>461</v>
      </c>
      <c r="H159" s="182" t="s">
        <v>464</v>
      </c>
      <c r="I159" s="182" t="s">
        <v>463</v>
      </c>
      <c r="J159" s="182" t="s">
        <v>462</v>
      </c>
      <c r="K159"/>
    </row>
    <row r="160" spans="2:11" x14ac:dyDescent="0.2">
      <c r="B160" s="178" t="s">
        <v>216</v>
      </c>
      <c r="C160" s="179">
        <v>0</v>
      </c>
      <c r="D160" s="179">
        <v>0</v>
      </c>
      <c r="E160" s="179">
        <v>0</v>
      </c>
      <c r="F160" s="179">
        <v>0</v>
      </c>
      <c r="G160" s="179">
        <v>0</v>
      </c>
      <c r="H160" s="179">
        <v>0</v>
      </c>
      <c r="I160" s="179">
        <v>0</v>
      </c>
      <c r="J160" s="179">
        <v>0</v>
      </c>
      <c r="K160"/>
    </row>
    <row r="161" spans="2:11" x14ac:dyDescent="0.2">
      <c r="B161" s="178" t="s">
        <v>2</v>
      </c>
      <c r="C161" s="179">
        <v>0</v>
      </c>
      <c r="D161" s="179">
        <v>0</v>
      </c>
      <c r="E161" s="179">
        <v>0</v>
      </c>
      <c r="F161" s="179">
        <v>0</v>
      </c>
      <c r="G161" s="179">
        <v>0</v>
      </c>
      <c r="H161" s="179">
        <v>0</v>
      </c>
      <c r="I161" s="179">
        <v>0</v>
      </c>
      <c r="J161" s="179">
        <v>0</v>
      </c>
      <c r="K161"/>
    </row>
    <row r="162" spans="2:11" x14ac:dyDescent="0.2">
      <c r="B162" s="178" t="s">
        <v>407</v>
      </c>
      <c r="C162" s="179">
        <v>0</v>
      </c>
      <c r="D162" s="179">
        <v>0</v>
      </c>
      <c r="E162" s="179">
        <v>0</v>
      </c>
      <c r="F162" s="179">
        <v>0</v>
      </c>
      <c r="G162" s="179">
        <v>0</v>
      </c>
      <c r="H162" s="179">
        <v>0</v>
      </c>
      <c r="I162" s="179">
        <v>0</v>
      </c>
      <c r="J162" s="179">
        <v>0</v>
      </c>
      <c r="K162"/>
    </row>
    <row r="163" spans="2:11" x14ac:dyDescent="0.2">
      <c r="B163"/>
      <c r="C163"/>
      <c r="D163"/>
      <c r="E163"/>
      <c r="F163"/>
      <c r="G163"/>
      <c r="H163"/>
      <c r="I163"/>
      <c r="J163"/>
      <c r="K163"/>
    </row>
    <row r="164" spans="2:11" x14ac:dyDescent="0.2">
      <c r="B164"/>
      <c r="C164"/>
      <c r="D164"/>
      <c r="E164"/>
      <c r="F164"/>
      <c r="G164"/>
      <c r="H164"/>
      <c r="I164"/>
      <c r="J164"/>
      <c r="K164"/>
    </row>
    <row r="165" spans="2:11" x14ac:dyDescent="0.2">
      <c r="B165"/>
      <c r="C165"/>
      <c r="D165"/>
      <c r="E165"/>
      <c r="F165"/>
      <c r="G165"/>
      <c r="H165"/>
      <c r="I165"/>
      <c r="J165"/>
      <c r="K165"/>
    </row>
    <row r="166" spans="2:11" x14ac:dyDescent="0.2">
      <c r="B166"/>
      <c r="C166"/>
      <c r="D166"/>
      <c r="E166"/>
      <c r="F166"/>
      <c r="G166"/>
      <c r="H166"/>
      <c r="I166"/>
      <c r="J166"/>
      <c r="K166"/>
    </row>
    <row r="167" spans="2:11" x14ac:dyDescent="0.2">
      <c r="B167"/>
      <c r="C167"/>
      <c r="D167"/>
      <c r="E167"/>
      <c r="F167"/>
      <c r="G167"/>
      <c r="H167"/>
      <c r="I167"/>
      <c r="J167"/>
      <c r="K167"/>
    </row>
    <row r="168" spans="2:11" x14ac:dyDescent="0.2">
      <c r="B168"/>
      <c r="C168"/>
      <c r="D168"/>
      <c r="E168"/>
      <c r="F168"/>
      <c r="G168"/>
      <c r="H168"/>
      <c r="I168"/>
      <c r="J168"/>
      <c r="K168"/>
    </row>
    <row r="169" spans="2:11" x14ac:dyDescent="0.2">
      <c r="B169"/>
      <c r="C169"/>
      <c r="D169"/>
      <c r="E169"/>
      <c r="F169"/>
      <c r="G169"/>
      <c r="H169"/>
      <c r="I169"/>
      <c r="J169"/>
      <c r="K169"/>
    </row>
    <row r="170" spans="2:11" x14ac:dyDescent="0.2">
      <c r="B170"/>
      <c r="C170"/>
      <c r="D170"/>
      <c r="E170"/>
      <c r="F170"/>
      <c r="G170"/>
      <c r="H170"/>
      <c r="I170"/>
      <c r="J170"/>
      <c r="K170"/>
    </row>
    <row r="171" spans="2:11" x14ac:dyDescent="0.2">
      <c r="B171"/>
      <c r="C171"/>
      <c r="D171"/>
      <c r="E171"/>
      <c r="F171"/>
      <c r="G171"/>
      <c r="H171"/>
      <c r="I171"/>
      <c r="J171"/>
      <c r="K171"/>
    </row>
    <row r="177" spans="2:11" ht="14.25" x14ac:dyDescent="0.2">
      <c r="B177" s="362" t="s">
        <v>418</v>
      </c>
      <c r="C177" s="362"/>
    </row>
    <row r="178" spans="2:11" x14ac:dyDescent="0.2">
      <c r="B178" s="177" t="s">
        <v>409</v>
      </c>
      <c r="C178" s="176" t="s">
        <v>408</v>
      </c>
    </row>
    <row r="179" spans="2:11" x14ac:dyDescent="0.2">
      <c r="B179" s="177" t="s">
        <v>457</v>
      </c>
      <c r="C179" s="176" t="s">
        <v>408</v>
      </c>
    </row>
    <row r="181" spans="2:11" ht="38.25" x14ac:dyDescent="0.2">
      <c r="B181" s="193" t="s">
        <v>467</v>
      </c>
      <c r="C181" s="182" t="s">
        <v>418</v>
      </c>
      <c r="D181"/>
      <c r="E181"/>
      <c r="F181"/>
      <c r="G181"/>
      <c r="H181"/>
      <c r="I181"/>
      <c r="J181"/>
      <c r="K181"/>
    </row>
    <row r="182" spans="2:11" x14ac:dyDescent="0.2">
      <c r="B182" s="178" t="s">
        <v>216</v>
      </c>
      <c r="C182" s="179">
        <v>153</v>
      </c>
      <c r="D182"/>
      <c r="E182"/>
      <c r="F182"/>
      <c r="G182"/>
      <c r="H182"/>
      <c r="I182"/>
      <c r="J182"/>
      <c r="K182"/>
    </row>
    <row r="183" spans="2:11" x14ac:dyDescent="0.2">
      <c r="B183" s="178" t="s">
        <v>2</v>
      </c>
      <c r="C183" s="179">
        <v>153</v>
      </c>
      <c r="D183"/>
      <c r="E183"/>
      <c r="F183"/>
      <c r="G183"/>
      <c r="H183"/>
      <c r="I183"/>
      <c r="J183"/>
      <c r="K183"/>
    </row>
    <row r="184" spans="2:11" x14ac:dyDescent="0.2">
      <c r="B184" s="178" t="s">
        <v>407</v>
      </c>
      <c r="C184" s="179">
        <v>306</v>
      </c>
      <c r="D184"/>
      <c r="E184"/>
      <c r="F184"/>
      <c r="G184"/>
      <c r="H184"/>
      <c r="I184"/>
      <c r="J184"/>
      <c r="K184"/>
    </row>
    <row r="185" spans="2:11" x14ac:dyDescent="0.2">
      <c r="B185"/>
      <c r="C185"/>
      <c r="D185"/>
      <c r="E185"/>
      <c r="F185"/>
      <c r="G185"/>
      <c r="H185"/>
      <c r="I185"/>
      <c r="J185"/>
      <c r="K185"/>
    </row>
    <row r="186" spans="2:11" x14ac:dyDescent="0.2">
      <c r="B186"/>
      <c r="C186"/>
      <c r="D186"/>
      <c r="E186"/>
      <c r="F186"/>
      <c r="G186"/>
      <c r="H186"/>
      <c r="I186"/>
      <c r="J186"/>
      <c r="K186"/>
    </row>
    <row r="187" spans="2:11" x14ac:dyDescent="0.2">
      <c r="B187"/>
      <c r="C187"/>
      <c r="D187"/>
      <c r="E187"/>
      <c r="F187"/>
      <c r="G187"/>
      <c r="H187"/>
      <c r="I187"/>
      <c r="J187"/>
      <c r="K187"/>
    </row>
    <row r="188" spans="2:11" x14ac:dyDescent="0.2">
      <c r="B188"/>
      <c r="C188"/>
      <c r="D188"/>
      <c r="E188"/>
      <c r="F188"/>
      <c r="G188"/>
      <c r="H188"/>
      <c r="I188"/>
      <c r="J188"/>
      <c r="K188"/>
    </row>
    <row r="189" spans="2:11" x14ac:dyDescent="0.2">
      <c r="B189"/>
      <c r="C189"/>
      <c r="D189"/>
      <c r="E189"/>
      <c r="F189"/>
      <c r="G189"/>
      <c r="H189"/>
      <c r="I189"/>
      <c r="J189"/>
      <c r="K189"/>
    </row>
    <row r="190" spans="2:11" x14ac:dyDescent="0.2">
      <c r="B190"/>
      <c r="C190"/>
      <c r="D190"/>
      <c r="E190"/>
      <c r="F190"/>
      <c r="G190"/>
      <c r="H190"/>
      <c r="I190"/>
      <c r="J190"/>
      <c r="K190"/>
    </row>
    <row r="191" spans="2:11" x14ac:dyDescent="0.2">
      <c r="B191"/>
      <c r="C191"/>
      <c r="D191"/>
      <c r="E191"/>
      <c r="F191"/>
      <c r="G191"/>
      <c r="H191"/>
      <c r="I191"/>
      <c r="J191"/>
      <c r="K191"/>
    </row>
    <row r="192" spans="2:11" x14ac:dyDescent="0.2">
      <c r="B192"/>
      <c r="C192"/>
      <c r="D192"/>
      <c r="E192"/>
      <c r="F192"/>
      <c r="G192"/>
      <c r="H192"/>
      <c r="I192"/>
      <c r="J192"/>
      <c r="K192"/>
    </row>
    <row r="193" spans="2:11" x14ac:dyDescent="0.2">
      <c r="B193"/>
      <c r="C193"/>
      <c r="D193"/>
      <c r="E193"/>
      <c r="F193"/>
      <c r="G193"/>
      <c r="H193"/>
      <c r="I193"/>
      <c r="J193"/>
      <c r="K193"/>
    </row>
    <row r="198" spans="2:11" ht="14.25" x14ac:dyDescent="0.2">
      <c r="B198" s="362" t="s">
        <v>485</v>
      </c>
      <c r="C198" s="362"/>
    </row>
    <row r="199" spans="2:11" x14ac:dyDescent="0.2">
      <c r="B199" s="177" t="s">
        <v>409</v>
      </c>
      <c r="C199" s="176" t="s">
        <v>408</v>
      </c>
    </row>
    <row r="200" spans="2:11" x14ac:dyDescent="0.2">
      <c r="B200" s="177" t="s">
        <v>457</v>
      </c>
      <c r="C200" s="176" t="s">
        <v>408</v>
      </c>
    </row>
    <row r="202" spans="2:11" ht="25.5" x14ac:dyDescent="0.2">
      <c r="B202" s="193" t="s">
        <v>467</v>
      </c>
      <c r="C202" s="182" t="s">
        <v>485</v>
      </c>
      <c r="D202" s="177"/>
      <c r="E202" s="177"/>
      <c r="F202" s="177"/>
      <c r="G202" s="177"/>
      <c r="H202" s="177"/>
      <c r="I202" s="177"/>
      <c r="J202" s="177"/>
      <c r="K202" s="177"/>
    </row>
    <row r="203" spans="2:11" x14ac:dyDescent="0.2">
      <c r="B203" s="178" t="s">
        <v>216</v>
      </c>
      <c r="C203" s="179">
        <v>0</v>
      </c>
    </row>
    <row r="204" spans="2:11" x14ac:dyDescent="0.2">
      <c r="B204" s="178" t="s">
        <v>2</v>
      </c>
      <c r="C204" s="179">
        <v>0</v>
      </c>
    </row>
    <row r="205" spans="2:11" x14ac:dyDescent="0.2">
      <c r="B205" s="178" t="s">
        <v>407</v>
      </c>
      <c r="C205" s="179">
        <v>0</v>
      </c>
    </row>
    <row r="206" spans="2:11" x14ac:dyDescent="0.2">
      <c r="B206"/>
      <c r="C206"/>
    </row>
    <row r="207" spans="2:11" x14ac:dyDescent="0.2">
      <c r="B207"/>
      <c r="C207"/>
    </row>
    <row r="208" spans="2:11" x14ac:dyDescent="0.2">
      <c r="B208"/>
      <c r="C208"/>
    </row>
    <row r="209" spans="2:3" x14ac:dyDescent="0.2">
      <c r="B209"/>
      <c r="C209"/>
    </row>
    <row r="210" spans="2:3" x14ac:dyDescent="0.2">
      <c r="B210"/>
      <c r="C210"/>
    </row>
    <row r="211" spans="2:3" x14ac:dyDescent="0.2">
      <c r="B211"/>
      <c r="C211"/>
    </row>
    <row r="212" spans="2:3" x14ac:dyDescent="0.2">
      <c r="B212"/>
      <c r="C212"/>
    </row>
    <row r="213" spans="2:3" x14ac:dyDescent="0.2">
      <c r="B213"/>
      <c r="C213"/>
    </row>
    <row r="214" spans="2:3" x14ac:dyDescent="0.2">
      <c r="B214"/>
      <c r="C214"/>
    </row>
  </sheetData>
  <mergeCells count="11">
    <mergeCell ref="B2:C2"/>
    <mergeCell ref="B21:C21"/>
    <mergeCell ref="B40:C40"/>
    <mergeCell ref="B59:C59"/>
    <mergeCell ref="B78:C78"/>
    <mergeCell ref="B198:C198"/>
    <mergeCell ref="B97:C97"/>
    <mergeCell ref="B116:C116"/>
    <mergeCell ref="B177:C177"/>
    <mergeCell ref="B135:C135"/>
    <mergeCell ref="B155:C155"/>
  </mergeCells>
  <pageMargins left="0.7" right="0.7" top="0.75" bottom="0.75" header="0.3" footer="0.3"/>
  <pageSetup orientation="portrait" verticalDpi="0" r:id="rId12"/>
  <drawing r:id="rId1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C9708-FB17-4D44-9515-2852904A129F}">
  <dimension ref="A1:AP134"/>
  <sheetViews>
    <sheetView zoomScale="90" zoomScaleNormal="90" workbookViewId="0">
      <pane xSplit="2" ySplit="1" topLeftCell="C2" activePane="bottomRight" state="frozen"/>
      <selection activeCell="G138" sqref="G138"/>
      <selection pane="topRight" activeCell="G138" sqref="G138"/>
      <selection pane="bottomLeft" activeCell="G138" sqref="G138"/>
      <selection pane="bottomRight" activeCell="B2" sqref="B2:B12"/>
    </sheetView>
  </sheetViews>
  <sheetFormatPr defaultColWidth="9.33203125" defaultRowHeight="15.75" x14ac:dyDescent="0.2"/>
  <cols>
    <col min="1" max="1" width="11" style="127" customWidth="1"/>
    <col min="2" max="2" width="29.1640625" style="140" bestFit="1" customWidth="1"/>
    <col min="3" max="3" width="22.6640625" style="127" bestFit="1" customWidth="1"/>
    <col min="4" max="4" width="18.1640625" style="127" bestFit="1" customWidth="1"/>
    <col min="5" max="5" width="20.1640625" style="127" bestFit="1" customWidth="1"/>
    <col min="6" max="6" width="23.33203125" style="127" bestFit="1" customWidth="1"/>
    <col min="7" max="7" width="26" style="127" bestFit="1" customWidth="1"/>
    <col min="8" max="8" width="21.6640625" style="127" bestFit="1" customWidth="1"/>
    <col min="9" max="9" width="16.33203125" style="127" bestFit="1" customWidth="1"/>
    <col min="10" max="10" width="18.1640625" style="127" bestFit="1" customWidth="1"/>
    <col min="11" max="11" width="27.33203125" style="127" customWidth="1"/>
    <col min="12" max="12" width="17.33203125" style="127" customWidth="1"/>
    <col min="13" max="13" width="30.6640625" style="127" customWidth="1"/>
    <col min="14" max="14" width="35.6640625" style="127" customWidth="1"/>
    <col min="15" max="15" width="24.5" style="127" customWidth="1"/>
    <col min="16" max="16" width="37.6640625" style="127" customWidth="1"/>
    <col min="17" max="18" width="31.6640625" style="127" customWidth="1"/>
    <col min="19" max="19" width="20.1640625" style="127" customWidth="1"/>
    <col min="20" max="20" width="25.5" style="127" customWidth="1"/>
    <col min="21" max="21" width="30.6640625" style="127" customWidth="1"/>
    <col min="22" max="22" width="24" style="127" customWidth="1"/>
    <col min="23" max="23" width="63.5" style="215" customWidth="1"/>
    <col min="24" max="24" width="33.6640625" style="215" customWidth="1"/>
    <col min="25" max="25" width="46" style="210" customWidth="1"/>
    <col min="26" max="26" width="46.5" style="210" customWidth="1"/>
    <col min="27" max="27" width="32.6640625" style="215" customWidth="1"/>
    <col min="28" max="28" width="13.6640625" style="127" customWidth="1"/>
    <col min="29" max="29" width="29.33203125" style="221" customWidth="1"/>
    <col min="30" max="30" width="37.33203125" style="127" customWidth="1"/>
    <col min="31" max="31" width="34.6640625" style="127" customWidth="1"/>
    <col min="32" max="32" width="32.1640625" style="127" customWidth="1"/>
    <col min="33" max="33" width="22.33203125" style="127" customWidth="1"/>
    <col min="34" max="34" width="24.33203125" style="205" customWidth="1"/>
    <col min="35" max="35" width="42.33203125" style="127" bestFit="1" customWidth="1"/>
    <col min="36" max="36" width="26.83203125" style="224" customWidth="1"/>
    <col min="37" max="37" width="28.33203125" style="224" customWidth="1"/>
    <col min="38" max="38" width="19" style="224" customWidth="1"/>
    <col min="39" max="39" width="20.1640625" style="224" bestFit="1" customWidth="1"/>
    <col min="40" max="40" width="21.33203125" style="224" bestFit="1" customWidth="1"/>
    <col min="41" max="41" width="27.1640625" style="224" bestFit="1" customWidth="1"/>
    <col min="42" max="42" width="23.33203125" style="228" customWidth="1"/>
    <col min="43" max="16384" width="9.33203125" style="127"/>
  </cols>
  <sheetData>
    <row r="1" spans="1:42" ht="28.5" x14ac:dyDescent="0.2">
      <c r="A1" s="185" t="s">
        <v>457</v>
      </c>
      <c r="B1" s="186" t="s">
        <v>458</v>
      </c>
      <c r="C1" s="187" t="s">
        <v>420</v>
      </c>
      <c r="D1" s="188" t="s">
        <v>421</v>
      </c>
      <c r="E1" s="188" t="s">
        <v>422</v>
      </c>
      <c r="F1" s="188" t="s">
        <v>423</v>
      </c>
      <c r="G1" s="188" t="s">
        <v>424</v>
      </c>
      <c r="H1" s="189" t="s">
        <v>425</v>
      </c>
      <c r="I1" s="187" t="s">
        <v>0</v>
      </c>
      <c r="J1" s="188" t="s">
        <v>1</v>
      </c>
      <c r="K1" s="188" t="s">
        <v>426</v>
      </c>
      <c r="L1" s="188" t="s">
        <v>427</v>
      </c>
      <c r="M1" s="188" t="s">
        <v>428</v>
      </c>
      <c r="N1" s="188" t="s">
        <v>429</v>
      </c>
      <c r="O1" s="188" t="s">
        <v>430</v>
      </c>
      <c r="P1" s="188" t="s">
        <v>431</v>
      </c>
      <c r="Q1" s="189" t="s">
        <v>432</v>
      </c>
      <c r="R1" s="197" t="s">
        <v>484</v>
      </c>
      <c r="S1" s="190" t="s">
        <v>433</v>
      </c>
      <c r="T1" s="187" t="s">
        <v>434</v>
      </c>
      <c r="U1" s="188" t="s">
        <v>435</v>
      </c>
      <c r="V1" s="188" t="s">
        <v>436</v>
      </c>
      <c r="W1" s="211" t="s">
        <v>437</v>
      </c>
      <c r="X1" s="211" t="s">
        <v>438</v>
      </c>
      <c r="Y1" s="206" t="s">
        <v>439</v>
      </c>
      <c r="Z1" s="206" t="s">
        <v>440</v>
      </c>
      <c r="AA1" s="211" t="s">
        <v>441</v>
      </c>
      <c r="AB1" s="188" t="s">
        <v>442</v>
      </c>
      <c r="AC1" s="217" t="s">
        <v>443</v>
      </c>
      <c r="AD1" s="187" t="s">
        <v>444</v>
      </c>
      <c r="AE1" s="188" t="s">
        <v>445</v>
      </c>
      <c r="AF1" s="188" t="s">
        <v>446</v>
      </c>
      <c r="AG1" s="188" t="s">
        <v>447</v>
      </c>
      <c r="AH1" s="201" t="s">
        <v>448</v>
      </c>
      <c r="AI1" s="191" t="s">
        <v>449</v>
      </c>
      <c r="AJ1" s="222" t="s">
        <v>450</v>
      </c>
      <c r="AK1" s="222" t="s">
        <v>451</v>
      </c>
      <c r="AL1" s="222" t="s">
        <v>452</v>
      </c>
      <c r="AM1" s="222" t="s">
        <v>453</v>
      </c>
      <c r="AN1" s="222" t="s">
        <v>454</v>
      </c>
      <c r="AO1" s="222" t="s">
        <v>455</v>
      </c>
      <c r="AP1" s="226" t="s">
        <v>456</v>
      </c>
    </row>
    <row r="2" spans="1:42" x14ac:dyDescent="0.2">
      <c r="A2" s="128">
        <v>45017</v>
      </c>
      <c r="B2" s="139" t="s">
        <v>10</v>
      </c>
      <c r="C2" s="129">
        <v>2</v>
      </c>
      <c r="D2" s="130">
        <v>0</v>
      </c>
      <c r="E2" s="130">
        <v>0</v>
      </c>
      <c r="F2" s="130">
        <v>1</v>
      </c>
      <c r="G2" s="130">
        <v>0</v>
      </c>
      <c r="H2" s="131">
        <v>1</v>
      </c>
      <c r="I2" s="132">
        <v>0</v>
      </c>
      <c r="J2" s="133">
        <v>0</v>
      </c>
      <c r="K2" s="133">
        <v>0</v>
      </c>
      <c r="L2" s="133">
        <v>0</v>
      </c>
      <c r="M2" s="133">
        <v>0</v>
      </c>
      <c r="N2" s="133">
        <v>0</v>
      </c>
      <c r="O2" s="133">
        <v>0</v>
      </c>
      <c r="P2" s="133">
        <v>0</v>
      </c>
      <c r="Q2" s="134">
        <v>30</v>
      </c>
      <c r="R2" s="198">
        <f>DAY(EOMONTH(Table3[[#This Row],[Dates]],0))-Table3[[#This Row],[DaysWithoutAccident]]</f>
        <v>0</v>
      </c>
      <c r="S2" s="141">
        <v>0</v>
      </c>
      <c r="T2" s="132">
        <v>0</v>
      </c>
      <c r="U2" s="133">
        <v>0</v>
      </c>
      <c r="V2" s="133">
        <v>6</v>
      </c>
      <c r="W2" s="212">
        <f>AC2*AQ2</f>
        <v>0</v>
      </c>
      <c r="X2" s="212">
        <v>6939</v>
      </c>
      <c r="Y2" s="207">
        <f>W2*AF$3</f>
        <v>0</v>
      </c>
      <c r="Z2" s="207">
        <f>X2*AF$2</f>
        <v>41634</v>
      </c>
      <c r="AA2" s="212">
        <f>Y2+Z2</f>
        <v>41634</v>
      </c>
      <c r="AB2" s="133">
        <v>0</v>
      </c>
      <c r="AC2" s="218">
        <v>70</v>
      </c>
      <c r="AD2" s="132">
        <v>1</v>
      </c>
      <c r="AE2" s="133">
        <v>8</v>
      </c>
      <c r="AF2" s="133">
        <v>6</v>
      </c>
      <c r="AG2" s="133">
        <v>10</v>
      </c>
      <c r="AH2" s="202">
        <v>12800</v>
      </c>
      <c r="AI2" s="133"/>
      <c r="AJ2" s="223"/>
      <c r="AK2" s="223"/>
      <c r="AL2" s="223"/>
      <c r="AM2" s="223"/>
      <c r="AN2" s="223"/>
      <c r="AO2" s="223"/>
      <c r="AP2" s="227"/>
    </row>
    <row r="3" spans="1:42" x14ac:dyDescent="0.2">
      <c r="A3" s="128">
        <v>45017</v>
      </c>
      <c r="B3" s="139" t="s">
        <v>2</v>
      </c>
      <c r="C3" s="129">
        <v>0</v>
      </c>
      <c r="D3" s="130">
        <v>0</v>
      </c>
      <c r="E3" s="130">
        <v>0</v>
      </c>
      <c r="F3" s="130">
        <v>1</v>
      </c>
      <c r="G3" s="130">
        <v>1</v>
      </c>
      <c r="H3" s="131">
        <v>0</v>
      </c>
      <c r="I3" s="129">
        <v>0</v>
      </c>
      <c r="J3" s="130">
        <v>0</v>
      </c>
      <c r="K3" s="130">
        <v>0</v>
      </c>
      <c r="L3" s="130">
        <v>0</v>
      </c>
      <c r="M3" s="130">
        <v>0</v>
      </c>
      <c r="N3" s="130">
        <v>0</v>
      </c>
      <c r="O3" s="130">
        <v>0</v>
      </c>
      <c r="P3" s="130">
        <v>0</v>
      </c>
      <c r="Q3" s="131">
        <v>30</v>
      </c>
      <c r="R3" s="199">
        <f>DAY(EOMONTH(Table3[[#This Row],[Dates]],0))-Table3[[#This Row],[DaysWithoutAccident]]</f>
        <v>0</v>
      </c>
      <c r="S3" s="142">
        <v>0</v>
      </c>
      <c r="T3" s="129">
        <v>0</v>
      </c>
      <c r="U3" s="130">
        <v>0</v>
      </c>
      <c r="V3" s="130">
        <v>0</v>
      </c>
      <c r="W3" s="213">
        <v>633</v>
      </c>
      <c r="X3" s="213">
        <v>3791</v>
      </c>
      <c r="Y3" s="208">
        <f t="shared" ref="Y3:Y66" si="0">W3*AF$3</f>
        <v>66465</v>
      </c>
      <c r="Z3" s="208">
        <f>X3*AF$2</f>
        <v>22746</v>
      </c>
      <c r="AA3" s="213">
        <f t="shared" ref="AA3:AA72" si="1">Y3+Z3</f>
        <v>89211</v>
      </c>
      <c r="AB3" s="130">
        <v>0</v>
      </c>
      <c r="AC3" s="219">
        <v>130</v>
      </c>
      <c r="AD3" s="129">
        <v>1</v>
      </c>
      <c r="AE3" s="130">
        <v>105</v>
      </c>
      <c r="AF3" s="130">
        <v>105</v>
      </c>
      <c r="AG3" s="130">
        <v>72</v>
      </c>
      <c r="AH3" s="203">
        <v>275000</v>
      </c>
      <c r="AI3" s="130"/>
      <c r="AJ3" s="164"/>
      <c r="AK3" s="164"/>
      <c r="AL3" s="164"/>
      <c r="AM3" s="164"/>
      <c r="AN3" s="164"/>
      <c r="AO3" s="164"/>
      <c r="AP3" s="225"/>
    </row>
    <row r="4" spans="1:42" x14ac:dyDescent="0.2">
      <c r="A4" s="128">
        <v>45017</v>
      </c>
      <c r="B4" s="139" t="s">
        <v>3</v>
      </c>
      <c r="C4" s="129">
        <v>2</v>
      </c>
      <c r="D4" s="130">
        <v>0</v>
      </c>
      <c r="E4" s="130">
        <v>0</v>
      </c>
      <c r="F4" s="130">
        <v>1</v>
      </c>
      <c r="G4" s="130">
        <v>0</v>
      </c>
      <c r="H4" s="131">
        <v>1</v>
      </c>
      <c r="I4" s="129">
        <v>0</v>
      </c>
      <c r="J4" s="130">
        <v>0</v>
      </c>
      <c r="K4" s="130">
        <v>0</v>
      </c>
      <c r="L4" s="130">
        <v>0</v>
      </c>
      <c r="M4" s="130">
        <v>0</v>
      </c>
      <c r="N4" s="130">
        <v>0</v>
      </c>
      <c r="O4" s="130">
        <v>0</v>
      </c>
      <c r="P4" s="130">
        <v>0</v>
      </c>
      <c r="Q4" s="131">
        <v>30</v>
      </c>
      <c r="R4" s="199">
        <f>DAY(EOMONTH(Table3[[#This Row],[Dates]],0))-Table3[[#This Row],[DaysWithoutAccident]]</f>
        <v>0</v>
      </c>
      <c r="S4" s="142">
        <v>0</v>
      </c>
      <c r="T4" s="129">
        <v>0</v>
      </c>
      <c r="U4" s="130">
        <v>0</v>
      </c>
      <c r="V4" s="130">
        <v>1</v>
      </c>
      <c r="W4" s="213">
        <f>AC4*AQ4</f>
        <v>0</v>
      </c>
      <c r="X4" s="213">
        <v>17763</v>
      </c>
      <c r="Y4" s="208">
        <f t="shared" si="0"/>
        <v>0</v>
      </c>
      <c r="Z4" s="208">
        <f>X4*AF$2</f>
        <v>106578</v>
      </c>
      <c r="AA4" s="213">
        <f t="shared" si="1"/>
        <v>106578</v>
      </c>
      <c r="AB4" s="130">
        <v>0</v>
      </c>
      <c r="AC4" s="219">
        <v>82</v>
      </c>
      <c r="AD4" s="129">
        <v>0</v>
      </c>
      <c r="AE4" s="130">
        <v>0</v>
      </c>
      <c r="AF4" s="130">
        <v>0</v>
      </c>
      <c r="AG4" s="130">
        <v>0</v>
      </c>
      <c r="AH4" s="203">
        <v>0</v>
      </c>
      <c r="AI4" s="130"/>
      <c r="AJ4" s="164"/>
      <c r="AK4" s="164"/>
      <c r="AL4" s="164"/>
      <c r="AM4" s="164"/>
      <c r="AN4" s="164"/>
      <c r="AO4" s="164"/>
      <c r="AP4" s="225"/>
    </row>
    <row r="5" spans="1:42" x14ac:dyDescent="0.2">
      <c r="A5" s="128">
        <v>45017</v>
      </c>
      <c r="B5" s="139" t="s">
        <v>4</v>
      </c>
      <c r="C5" s="129">
        <v>0</v>
      </c>
      <c r="D5" s="130">
        <v>0</v>
      </c>
      <c r="E5" s="130">
        <v>0</v>
      </c>
      <c r="F5" s="130">
        <v>0</v>
      </c>
      <c r="G5" s="130">
        <v>0</v>
      </c>
      <c r="H5" s="131">
        <v>0</v>
      </c>
      <c r="I5" s="129">
        <v>0</v>
      </c>
      <c r="J5" s="130">
        <v>0</v>
      </c>
      <c r="K5" s="130">
        <v>0</v>
      </c>
      <c r="L5" s="130">
        <v>0</v>
      </c>
      <c r="M5" s="130">
        <v>0</v>
      </c>
      <c r="N5" s="130">
        <v>0</v>
      </c>
      <c r="O5" s="130">
        <v>0</v>
      </c>
      <c r="P5" s="130">
        <v>0</v>
      </c>
      <c r="Q5" s="131">
        <v>30</v>
      </c>
      <c r="R5" s="199">
        <f>DAY(EOMONTH(Table3[[#This Row],[Dates]],0))-Table3[[#This Row],[DaysWithoutAccident]]</f>
        <v>0</v>
      </c>
      <c r="S5" s="142">
        <v>0</v>
      </c>
      <c r="T5" s="129">
        <v>0</v>
      </c>
      <c r="U5" s="130">
        <v>0</v>
      </c>
      <c r="V5" s="130">
        <v>14</v>
      </c>
      <c r="W5" s="213">
        <v>0</v>
      </c>
      <c r="X5" s="213">
        <v>0</v>
      </c>
      <c r="Y5" s="208">
        <f t="shared" si="0"/>
        <v>0</v>
      </c>
      <c r="Z5" s="208">
        <v>0</v>
      </c>
      <c r="AA5" s="213">
        <v>0</v>
      </c>
      <c r="AB5" s="130">
        <v>0</v>
      </c>
      <c r="AC5" s="219">
        <v>0</v>
      </c>
      <c r="AD5" s="129">
        <v>0</v>
      </c>
      <c r="AE5" s="130">
        <v>0</v>
      </c>
      <c r="AF5" s="130">
        <v>0</v>
      </c>
      <c r="AG5" s="130">
        <v>0</v>
      </c>
      <c r="AH5" s="203">
        <v>0</v>
      </c>
      <c r="AI5" s="130"/>
      <c r="AJ5" s="164"/>
      <c r="AK5" s="164"/>
      <c r="AL5" s="164"/>
      <c r="AM5" s="164"/>
      <c r="AN5" s="164"/>
      <c r="AO5" s="164"/>
      <c r="AP5" s="225"/>
    </row>
    <row r="6" spans="1:42" x14ac:dyDescent="0.2">
      <c r="A6" s="128">
        <v>45017</v>
      </c>
      <c r="B6" s="139" t="s">
        <v>5</v>
      </c>
      <c r="C6" s="129">
        <v>0</v>
      </c>
      <c r="D6" s="130">
        <v>0</v>
      </c>
      <c r="E6" s="130">
        <v>0</v>
      </c>
      <c r="F6" s="130">
        <v>0</v>
      </c>
      <c r="G6" s="130">
        <v>0</v>
      </c>
      <c r="H6" s="131">
        <v>0</v>
      </c>
      <c r="I6" s="129">
        <v>0</v>
      </c>
      <c r="J6" s="130">
        <v>0</v>
      </c>
      <c r="K6" s="130">
        <v>0</v>
      </c>
      <c r="L6" s="130">
        <v>0</v>
      </c>
      <c r="M6" s="130">
        <v>0</v>
      </c>
      <c r="N6" s="130">
        <v>0</v>
      </c>
      <c r="O6" s="130">
        <v>0</v>
      </c>
      <c r="P6" s="130">
        <v>0</v>
      </c>
      <c r="Q6" s="131">
        <v>30</v>
      </c>
      <c r="R6" s="199">
        <f>DAY(EOMONTH(Table3[[#This Row],[Dates]],0))-Table3[[#This Row],[DaysWithoutAccident]]</f>
        <v>0</v>
      </c>
      <c r="S6" s="142">
        <v>0</v>
      </c>
      <c r="T6" s="129">
        <v>0</v>
      </c>
      <c r="U6" s="130">
        <v>0</v>
      </c>
      <c r="V6" s="130">
        <v>0</v>
      </c>
      <c r="W6" s="213">
        <v>0</v>
      </c>
      <c r="X6" s="213">
        <v>0</v>
      </c>
      <c r="Y6" s="208">
        <f t="shared" si="0"/>
        <v>0</v>
      </c>
      <c r="Z6" s="208">
        <v>0</v>
      </c>
      <c r="AA6" s="213">
        <v>0</v>
      </c>
      <c r="AB6" s="130">
        <v>0</v>
      </c>
      <c r="AC6" s="219">
        <v>0</v>
      </c>
      <c r="AD6" s="129">
        <v>0</v>
      </c>
      <c r="AE6" s="130">
        <v>0</v>
      </c>
      <c r="AF6" s="130">
        <v>0</v>
      </c>
      <c r="AG6" s="130">
        <v>0</v>
      </c>
      <c r="AH6" s="203">
        <v>0</v>
      </c>
      <c r="AI6" s="130"/>
      <c r="AJ6" s="164"/>
      <c r="AK6" s="164"/>
      <c r="AL6" s="164"/>
      <c r="AM6" s="164"/>
      <c r="AN6" s="164"/>
      <c r="AO6" s="164"/>
      <c r="AP6" s="225"/>
    </row>
    <row r="7" spans="1:42" x14ac:dyDescent="0.2">
      <c r="A7" s="128">
        <v>45017</v>
      </c>
      <c r="B7" s="139" t="s">
        <v>6</v>
      </c>
      <c r="C7" s="129">
        <v>0</v>
      </c>
      <c r="D7" s="130">
        <v>0</v>
      </c>
      <c r="E7" s="130">
        <v>0</v>
      </c>
      <c r="F7" s="130">
        <v>0</v>
      </c>
      <c r="G7" s="130">
        <v>0</v>
      </c>
      <c r="H7" s="131">
        <v>0</v>
      </c>
      <c r="I7" s="129">
        <v>0</v>
      </c>
      <c r="J7" s="130">
        <v>0</v>
      </c>
      <c r="K7" s="130">
        <v>0</v>
      </c>
      <c r="L7" s="130">
        <v>0</v>
      </c>
      <c r="M7" s="130">
        <v>0</v>
      </c>
      <c r="N7" s="130">
        <v>0</v>
      </c>
      <c r="O7" s="130">
        <v>0</v>
      </c>
      <c r="P7" s="130">
        <v>0</v>
      </c>
      <c r="Q7" s="131">
        <v>30</v>
      </c>
      <c r="R7" s="199">
        <f>DAY(EOMONTH(Table3[[#This Row],[Dates]],0))-Table3[[#This Row],[DaysWithoutAccident]]</f>
        <v>0</v>
      </c>
      <c r="S7" s="142">
        <v>0</v>
      </c>
      <c r="T7" s="129">
        <v>0</v>
      </c>
      <c r="U7" s="130">
        <v>0</v>
      </c>
      <c r="V7" s="130">
        <v>0</v>
      </c>
      <c r="W7" s="213">
        <v>0</v>
      </c>
      <c r="X7" s="213">
        <v>2101</v>
      </c>
      <c r="Y7" s="208">
        <f t="shared" si="0"/>
        <v>0</v>
      </c>
      <c r="Z7" s="208">
        <f t="shared" ref="Z7:Z66" si="2">X7*AF$2</f>
        <v>12606</v>
      </c>
      <c r="AA7" s="213">
        <f t="shared" si="1"/>
        <v>12606</v>
      </c>
      <c r="AB7" s="130">
        <v>0</v>
      </c>
      <c r="AC7" s="219">
        <v>0</v>
      </c>
      <c r="AD7" s="129">
        <v>1</v>
      </c>
      <c r="AE7" s="130">
        <v>4</v>
      </c>
      <c r="AF7" s="130">
        <v>4</v>
      </c>
      <c r="AG7" s="130">
        <v>7</v>
      </c>
      <c r="AH7" s="203">
        <v>0</v>
      </c>
      <c r="AI7" s="130"/>
      <c r="AJ7" s="164"/>
      <c r="AK7" s="164"/>
      <c r="AL7" s="164"/>
      <c r="AM7" s="164"/>
      <c r="AN7" s="164"/>
      <c r="AO7" s="164"/>
      <c r="AP7" s="225"/>
    </row>
    <row r="8" spans="1:42" x14ac:dyDescent="0.2">
      <c r="A8" s="128">
        <v>45017</v>
      </c>
      <c r="B8" s="139" t="s">
        <v>7</v>
      </c>
      <c r="C8" s="129">
        <v>0</v>
      </c>
      <c r="D8" s="130">
        <v>0</v>
      </c>
      <c r="E8" s="130">
        <v>0</v>
      </c>
      <c r="F8" s="130">
        <v>0</v>
      </c>
      <c r="G8" s="130">
        <v>0</v>
      </c>
      <c r="H8" s="131">
        <v>0</v>
      </c>
      <c r="I8" s="129">
        <v>0</v>
      </c>
      <c r="J8" s="130">
        <v>0</v>
      </c>
      <c r="K8" s="130">
        <v>0</v>
      </c>
      <c r="L8" s="130">
        <v>0</v>
      </c>
      <c r="M8" s="130">
        <v>0</v>
      </c>
      <c r="N8" s="130">
        <v>0</v>
      </c>
      <c r="O8" s="130">
        <v>0</v>
      </c>
      <c r="P8" s="130">
        <v>0</v>
      </c>
      <c r="Q8" s="131">
        <v>30</v>
      </c>
      <c r="R8" s="199">
        <f>DAY(EOMONTH(Table3[[#This Row],[Dates]],0))-Table3[[#This Row],[DaysWithoutAccident]]</f>
        <v>0</v>
      </c>
      <c r="S8" s="142">
        <v>0</v>
      </c>
      <c r="T8" s="129">
        <v>0</v>
      </c>
      <c r="U8" s="130">
        <v>0</v>
      </c>
      <c r="V8" s="130">
        <v>0</v>
      </c>
      <c r="W8" s="213">
        <v>0</v>
      </c>
      <c r="X8" s="213">
        <v>0</v>
      </c>
      <c r="Y8" s="208">
        <f t="shared" si="0"/>
        <v>0</v>
      </c>
      <c r="Z8" s="208">
        <f t="shared" si="2"/>
        <v>0</v>
      </c>
      <c r="AA8" s="213">
        <f t="shared" si="1"/>
        <v>0</v>
      </c>
      <c r="AB8" s="130">
        <v>0</v>
      </c>
      <c r="AC8" s="219">
        <v>0</v>
      </c>
      <c r="AD8" s="129">
        <v>0</v>
      </c>
      <c r="AE8" s="130">
        <v>0</v>
      </c>
      <c r="AF8" s="130">
        <v>0</v>
      </c>
      <c r="AG8" s="130">
        <v>0</v>
      </c>
      <c r="AH8" s="203">
        <v>0</v>
      </c>
      <c r="AI8" s="130"/>
      <c r="AJ8" s="164"/>
      <c r="AK8" s="164"/>
      <c r="AL8" s="164"/>
      <c r="AM8" s="164"/>
      <c r="AN8" s="164"/>
      <c r="AO8" s="164"/>
      <c r="AP8" s="225"/>
    </row>
    <row r="9" spans="1:42" x14ac:dyDescent="0.2">
      <c r="A9" s="128">
        <v>45017</v>
      </c>
      <c r="B9" s="139" t="s">
        <v>8</v>
      </c>
      <c r="C9" s="129">
        <v>4</v>
      </c>
      <c r="D9" s="130">
        <v>0</v>
      </c>
      <c r="E9" s="130">
        <v>0</v>
      </c>
      <c r="F9" s="130">
        <v>0</v>
      </c>
      <c r="G9" s="130">
        <v>0</v>
      </c>
      <c r="H9" s="131">
        <v>0</v>
      </c>
      <c r="I9" s="129">
        <v>0</v>
      </c>
      <c r="J9" s="130">
        <v>0</v>
      </c>
      <c r="K9" s="130">
        <v>0</v>
      </c>
      <c r="L9" s="130">
        <v>0</v>
      </c>
      <c r="M9" s="130">
        <v>0</v>
      </c>
      <c r="N9" s="130">
        <v>0</v>
      </c>
      <c r="O9" s="130">
        <v>0</v>
      </c>
      <c r="P9" s="130">
        <v>0</v>
      </c>
      <c r="Q9" s="131">
        <v>30</v>
      </c>
      <c r="R9" s="199">
        <f>DAY(EOMONTH(Table3[[#This Row],[Dates]],0))-Table3[[#This Row],[DaysWithoutAccident]]</f>
        <v>0</v>
      </c>
      <c r="S9" s="142">
        <v>0</v>
      </c>
      <c r="T9" s="129">
        <v>0</v>
      </c>
      <c r="U9" s="130">
        <v>0</v>
      </c>
      <c r="V9" s="130">
        <v>0</v>
      </c>
      <c r="W9" s="213">
        <v>0</v>
      </c>
      <c r="X9" s="213">
        <v>4067</v>
      </c>
      <c r="Y9" s="208">
        <f t="shared" si="0"/>
        <v>0</v>
      </c>
      <c r="Z9" s="208">
        <f t="shared" si="2"/>
        <v>24402</v>
      </c>
      <c r="AA9" s="213">
        <f t="shared" si="1"/>
        <v>24402</v>
      </c>
      <c r="AB9" s="130">
        <v>0</v>
      </c>
      <c r="AC9" s="219">
        <v>0</v>
      </c>
      <c r="AD9" s="129">
        <v>0</v>
      </c>
      <c r="AE9" s="130">
        <v>0</v>
      </c>
      <c r="AF9" s="130">
        <v>0</v>
      </c>
      <c r="AG9" s="130">
        <v>0</v>
      </c>
      <c r="AH9" s="203">
        <v>0</v>
      </c>
      <c r="AI9" s="130"/>
      <c r="AJ9" s="164"/>
      <c r="AK9" s="164"/>
      <c r="AL9" s="164"/>
      <c r="AM9" s="164"/>
      <c r="AN9" s="164"/>
      <c r="AO9" s="164"/>
      <c r="AP9" s="225"/>
    </row>
    <row r="10" spans="1:42" x14ac:dyDescent="0.2">
      <c r="A10" s="128">
        <v>45017</v>
      </c>
      <c r="B10" s="139" t="s">
        <v>9</v>
      </c>
      <c r="C10" s="129">
        <v>0</v>
      </c>
      <c r="D10" s="130">
        <v>0</v>
      </c>
      <c r="E10" s="130">
        <v>0</v>
      </c>
      <c r="F10" s="130">
        <v>0</v>
      </c>
      <c r="G10" s="130">
        <v>0</v>
      </c>
      <c r="H10" s="131">
        <v>0</v>
      </c>
      <c r="I10" s="129">
        <v>0</v>
      </c>
      <c r="J10" s="130">
        <v>0</v>
      </c>
      <c r="K10" s="130">
        <v>0</v>
      </c>
      <c r="L10" s="130">
        <v>0</v>
      </c>
      <c r="M10" s="130">
        <v>0</v>
      </c>
      <c r="N10" s="130">
        <v>0</v>
      </c>
      <c r="O10" s="130">
        <v>0</v>
      </c>
      <c r="P10" s="130">
        <v>0</v>
      </c>
      <c r="Q10" s="131">
        <v>30</v>
      </c>
      <c r="R10" s="199">
        <f>DAY(EOMONTH(Table3[[#This Row],[Dates]],0))-Table3[[#This Row],[DaysWithoutAccident]]</f>
        <v>0</v>
      </c>
      <c r="S10" s="142">
        <v>0</v>
      </c>
      <c r="T10" s="129">
        <v>0</v>
      </c>
      <c r="U10" s="130">
        <v>0</v>
      </c>
      <c r="V10" s="130">
        <v>0</v>
      </c>
      <c r="W10" s="213">
        <f>AC10*AQ10</f>
        <v>0</v>
      </c>
      <c r="X10" s="213">
        <v>1356</v>
      </c>
      <c r="Y10" s="208">
        <f t="shared" si="0"/>
        <v>0</v>
      </c>
      <c r="Z10" s="208">
        <f t="shared" si="2"/>
        <v>8136</v>
      </c>
      <c r="AA10" s="213">
        <f t="shared" si="1"/>
        <v>8136</v>
      </c>
      <c r="AB10" s="130">
        <v>0</v>
      </c>
      <c r="AC10" s="219">
        <v>90</v>
      </c>
      <c r="AD10" s="129">
        <v>0</v>
      </c>
      <c r="AE10" s="130">
        <v>0</v>
      </c>
      <c r="AF10" s="130">
        <v>0</v>
      </c>
      <c r="AG10" s="130">
        <v>0</v>
      </c>
      <c r="AH10" s="203">
        <v>0</v>
      </c>
      <c r="AI10" s="130"/>
      <c r="AJ10" s="164"/>
      <c r="AK10" s="164"/>
      <c r="AL10" s="164"/>
      <c r="AM10" s="164"/>
      <c r="AN10" s="164"/>
      <c r="AO10" s="164"/>
      <c r="AP10" s="225"/>
    </row>
    <row r="11" spans="1:42" x14ac:dyDescent="0.2">
      <c r="A11" s="128">
        <v>45017</v>
      </c>
      <c r="B11" s="139" t="s">
        <v>13</v>
      </c>
      <c r="C11" s="129">
        <v>0</v>
      </c>
      <c r="D11" s="130">
        <v>0</v>
      </c>
      <c r="E11" s="130">
        <v>0</v>
      </c>
      <c r="F11" s="130">
        <v>0</v>
      </c>
      <c r="G11" s="130">
        <v>0</v>
      </c>
      <c r="H11" s="131">
        <v>1</v>
      </c>
      <c r="I11" s="129">
        <v>0</v>
      </c>
      <c r="J11" s="130">
        <v>0</v>
      </c>
      <c r="K11" s="130">
        <v>0</v>
      </c>
      <c r="L11" s="130">
        <v>0</v>
      </c>
      <c r="M11" s="130">
        <v>0</v>
      </c>
      <c r="N11" s="130">
        <v>0</v>
      </c>
      <c r="O11" s="130">
        <v>0</v>
      </c>
      <c r="P11" s="130">
        <v>0</v>
      </c>
      <c r="Q11" s="131">
        <v>30</v>
      </c>
      <c r="R11" s="199">
        <f>DAY(EOMONTH(Table3[[#This Row],[Dates]],0))-Table3[[#This Row],[DaysWithoutAccident]]</f>
        <v>0</v>
      </c>
      <c r="S11" s="142">
        <v>0</v>
      </c>
      <c r="T11" s="129">
        <v>0</v>
      </c>
      <c r="U11" s="130">
        <v>0</v>
      </c>
      <c r="V11" s="130">
        <v>0</v>
      </c>
      <c r="W11" s="213">
        <f>AC11*AJ$6</f>
        <v>0</v>
      </c>
      <c r="X11" s="216">
        <v>12650</v>
      </c>
      <c r="Y11" s="208">
        <f t="shared" si="0"/>
        <v>0</v>
      </c>
      <c r="Z11" s="208">
        <f t="shared" si="2"/>
        <v>75900</v>
      </c>
      <c r="AA11" s="213">
        <f t="shared" si="1"/>
        <v>75900</v>
      </c>
      <c r="AB11" s="130">
        <v>0</v>
      </c>
      <c r="AC11" s="219">
        <v>131</v>
      </c>
      <c r="AD11" s="129">
        <v>0</v>
      </c>
      <c r="AE11" s="130">
        <v>0</v>
      </c>
      <c r="AF11" s="130">
        <v>0</v>
      </c>
      <c r="AG11" s="130">
        <v>0</v>
      </c>
      <c r="AH11" s="203">
        <v>0</v>
      </c>
      <c r="AI11" s="130"/>
      <c r="AJ11" s="164"/>
      <c r="AK11" s="164"/>
      <c r="AL11" s="164"/>
      <c r="AM11" s="164"/>
      <c r="AN11" s="164"/>
      <c r="AO11" s="164"/>
      <c r="AP11" s="225"/>
    </row>
    <row r="12" spans="1:42" x14ac:dyDescent="0.2">
      <c r="A12" s="128">
        <v>45017</v>
      </c>
      <c r="B12" s="139" t="s">
        <v>216</v>
      </c>
      <c r="C12" s="129">
        <v>0</v>
      </c>
      <c r="D12" s="130">
        <v>0</v>
      </c>
      <c r="E12" s="130">
        <v>0</v>
      </c>
      <c r="F12" s="130">
        <v>0</v>
      </c>
      <c r="G12" s="130">
        <v>0</v>
      </c>
      <c r="H12" s="131">
        <v>0</v>
      </c>
      <c r="I12" s="129">
        <v>0</v>
      </c>
      <c r="J12" s="130">
        <v>0</v>
      </c>
      <c r="K12" s="130">
        <v>0</v>
      </c>
      <c r="L12" s="130">
        <v>0</v>
      </c>
      <c r="M12" s="130">
        <v>0</v>
      </c>
      <c r="N12" s="130">
        <v>0</v>
      </c>
      <c r="O12" s="130">
        <v>0</v>
      </c>
      <c r="P12" s="130">
        <v>0</v>
      </c>
      <c r="Q12" s="131">
        <v>30</v>
      </c>
      <c r="R12" s="199">
        <f>DAY(EOMONTH(Table3[[#This Row],[Dates]],0))-Table3[[#This Row],[DaysWithoutAccident]]</f>
        <v>0</v>
      </c>
      <c r="S12" s="142">
        <v>0</v>
      </c>
      <c r="T12" s="129">
        <v>0</v>
      </c>
      <c r="U12" s="130">
        <v>0</v>
      </c>
      <c r="V12" s="130">
        <v>0</v>
      </c>
      <c r="W12" s="213">
        <f>AC12*AJ$5</f>
        <v>0</v>
      </c>
      <c r="X12" s="216">
        <v>12330</v>
      </c>
      <c r="Y12" s="208">
        <f t="shared" si="0"/>
        <v>0</v>
      </c>
      <c r="Z12" s="208">
        <f t="shared" si="2"/>
        <v>73980</v>
      </c>
      <c r="AA12" s="213">
        <f t="shared" si="1"/>
        <v>73980</v>
      </c>
      <c r="AB12" s="130">
        <v>0</v>
      </c>
      <c r="AC12" s="219">
        <v>238.87</v>
      </c>
      <c r="AD12" s="129">
        <v>0</v>
      </c>
      <c r="AE12" s="130">
        <v>0</v>
      </c>
      <c r="AF12" s="130">
        <v>0</v>
      </c>
      <c r="AG12" s="130">
        <v>0</v>
      </c>
      <c r="AH12" s="203">
        <v>0</v>
      </c>
      <c r="AI12" s="130"/>
      <c r="AJ12" s="164"/>
      <c r="AK12" s="164"/>
      <c r="AL12" s="164"/>
      <c r="AM12" s="164"/>
      <c r="AN12" s="164"/>
      <c r="AO12" s="164"/>
      <c r="AP12" s="225"/>
    </row>
    <row r="13" spans="1:42" x14ac:dyDescent="0.2">
      <c r="A13" s="128">
        <v>45047</v>
      </c>
      <c r="B13" s="139" t="s">
        <v>10</v>
      </c>
      <c r="C13" s="129">
        <v>2</v>
      </c>
      <c r="D13" s="130">
        <v>1</v>
      </c>
      <c r="E13" s="130">
        <v>1</v>
      </c>
      <c r="F13" s="130">
        <v>1</v>
      </c>
      <c r="G13" s="130">
        <v>0</v>
      </c>
      <c r="H13" s="131">
        <v>1</v>
      </c>
      <c r="I13" s="129">
        <v>0</v>
      </c>
      <c r="J13" s="130">
        <v>0</v>
      </c>
      <c r="K13" s="130">
        <v>5</v>
      </c>
      <c r="L13" s="130">
        <v>0</v>
      </c>
      <c r="M13" s="130">
        <v>0</v>
      </c>
      <c r="N13" s="130">
        <v>1</v>
      </c>
      <c r="O13" s="130">
        <v>0</v>
      </c>
      <c r="P13" s="130">
        <v>0</v>
      </c>
      <c r="Q13" s="131">
        <v>30</v>
      </c>
      <c r="R13" s="199">
        <f>DAY(EOMONTH(Table3[[#This Row],[Dates]],0))-Table3[[#This Row],[DaysWithoutAccident]]</f>
        <v>1</v>
      </c>
      <c r="S13" s="142">
        <v>0</v>
      </c>
      <c r="T13" s="129">
        <v>24</v>
      </c>
      <c r="U13" s="130">
        <v>0</v>
      </c>
      <c r="V13" s="130">
        <v>0</v>
      </c>
      <c r="W13" s="213">
        <f>AC13*AQ2</f>
        <v>0</v>
      </c>
      <c r="X13" s="213">
        <v>11648</v>
      </c>
      <c r="Y13" s="208">
        <f t="shared" si="0"/>
        <v>0</v>
      </c>
      <c r="Z13" s="208">
        <f t="shared" si="2"/>
        <v>69888</v>
      </c>
      <c r="AA13" s="213">
        <f t="shared" si="1"/>
        <v>69888</v>
      </c>
      <c r="AB13" s="130">
        <v>0</v>
      </c>
      <c r="AC13" s="219">
        <v>138</v>
      </c>
      <c r="AD13" s="129">
        <v>0</v>
      </c>
      <c r="AE13" s="130">
        <v>0</v>
      </c>
      <c r="AF13" s="130">
        <v>0</v>
      </c>
      <c r="AG13" s="130">
        <v>0</v>
      </c>
      <c r="AH13" s="203">
        <v>0</v>
      </c>
      <c r="AI13" s="130"/>
      <c r="AJ13" s="164"/>
      <c r="AK13" s="164"/>
      <c r="AL13" s="164"/>
      <c r="AM13" s="164"/>
      <c r="AN13" s="164"/>
      <c r="AO13" s="164"/>
      <c r="AP13" s="225"/>
    </row>
    <row r="14" spans="1:42" x14ac:dyDescent="0.2">
      <c r="A14" s="128">
        <v>45047</v>
      </c>
      <c r="B14" s="139" t="s">
        <v>2</v>
      </c>
      <c r="C14" s="129">
        <v>0</v>
      </c>
      <c r="D14" s="130">
        <v>0</v>
      </c>
      <c r="E14" s="130">
        <v>1</v>
      </c>
      <c r="F14" s="130">
        <v>1</v>
      </c>
      <c r="G14" s="130">
        <v>0</v>
      </c>
      <c r="H14" s="131">
        <v>0</v>
      </c>
      <c r="I14" s="129">
        <v>0</v>
      </c>
      <c r="J14" s="130">
        <v>0</v>
      </c>
      <c r="K14" s="130">
        <v>0</v>
      </c>
      <c r="L14" s="130">
        <v>0</v>
      </c>
      <c r="M14" s="130">
        <v>0</v>
      </c>
      <c r="N14" s="130">
        <v>0</v>
      </c>
      <c r="O14" s="130">
        <v>0</v>
      </c>
      <c r="P14" s="130">
        <v>0</v>
      </c>
      <c r="Q14" s="131">
        <v>31</v>
      </c>
      <c r="R14" s="199">
        <f>DAY(EOMONTH(Table3[[#This Row],[Dates]],0))-Table3[[#This Row],[DaysWithoutAccident]]</f>
        <v>0</v>
      </c>
      <c r="S14" s="142">
        <v>0</v>
      </c>
      <c r="T14" s="129">
        <v>0</v>
      </c>
      <c r="U14" s="130">
        <v>0</v>
      </c>
      <c r="V14" s="130">
        <v>0</v>
      </c>
      <c r="W14" s="213">
        <v>1900</v>
      </c>
      <c r="X14" s="213">
        <v>2699</v>
      </c>
      <c r="Y14" s="208">
        <f t="shared" si="0"/>
        <v>199500</v>
      </c>
      <c r="Z14" s="208">
        <f t="shared" si="2"/>
        <v>16194</v>
      </c>
      <c r="AA14" s="213">
        <f t="shared" si="1"/>
        <v>215694</v>
      </c>
      <c r="AB14" s="130">
        <v>0</v>
      </c>
      <c r="AC14" s="219">
        <v>327</v>
      </c>
      <c r="AD14" s="129">
        <v>0</v>
      </c>
      <c r="AE14" s="130">
        <v>0</v>
      </c>
      <c r="AF14" s="130">
        <v>0</v>
      </c>
      <c r="AG14" s="130">
        <v>0</v>
      </c>
      <c r="AH14" s="203">
        <v>0</v>
      </c>
      <c r="AI14" s="130"/>
      <c r="AJ14" s="164"/>
      <c r="AK14" s="164"/>
      <c r="AL14" s="164"/>
      <c r="AM14" s="164"/>
      <c r="AN14" s="164"/>
      <c r="AO14" s="164"/>
      <c r="AP14" s="225"/>
    </row>
    <row r="15" spans="1:42" x14ac:dyDescent="0.2">
      <c r="A15" s="128">
        <v>45047</v>
      </c>
      <c r="B15" s="139" t="s">
        <v>3</v>
      </c>
      <c r="C15" s="129">
        <v>3</v>
      </c>
      <c r="D15" s="130">
        <v>0</v>
      </c>
      <c r="E15" s="130">
        <v>0</v>
      </c>
      <c r="F15" s="130">
        <v>1</v>
      </c>
      <c r="G15" s="130">
        <v>0</v>
      </c>
      <c r="H15" s="131">
        <v>0</v>
      </c>
      <c r="I15" s="129">
        <v>0</v>
      </c>
      <c r="J15" s="130">
        <v>0</v>
      </c>
      <c r="K15" s="130">
        <v>0</v>
      </c>
      <c r="L15" s="130">
        <v>0</v>
      </c>
      <c r="M15" s="130">
        <v>0</v>
      </c>
      <c r="N15" s="130">
        <v>0</v>
      </c>
      <c r="O15" s="130">
        <v>0</v>
      </c>
      <c r="P15" s="130">
        <v>0</v>
      </c>
      <c r="Q15" s="131">
        <v>31</v>
      </c>
      <c r="R15" s="199">
        <f>DAY(EOMONTH(Table3[[#This Row],[Dates]],0))-Table3[[#This Row],[DaysWithoutAccident]]</f>
        <v>0</v>
      </c>
      <c r="S15" s="142">
        <v>0</v>
      </c>
      <c r="T15" s="129">
        <v>0</v>
      </c>
      <c r="U15" s="130">
        <v>0</v>
      </c>
      <c r="V15" s="130">
        <v>0</v>
      </c>
      <c r="W15" s="213">
        <f>AC15*AQ4</f>
        <v>0</v>
      </c>
      <c r="X15" s="213">
        <v>7148</v>
      </c>
      <c r="Y15" s="208">
        <f t="shared" si="0"/>
        <v>0</v>
      </c>
      <c r="Z15" s="208">
        <f t="shared" si="2"/>
        <v>42888</v>
      </c>
      <c r="AA15" s="213">
        <f t="shared" si="1"/>
        <v>42888</v>
      </c>
      <c r="AB15" s="130">
        <v>0</v>
      </c>
      <c r="AC15" s="219">
        <v>126</v>
      </c>
      <c r="AD15" s="129">
        <v>0</v>
      </c>
      <c r="AE15" s="130">
        <v>0</v>
      </c>
      <c r="AF15" s="130">
        <v>0</v>
      </c>
      <c r="AG15" s="130">
        <v>0</v>
      </c>
      <c r="AH15" s="203">
        <v>0</v>
      </c>
      <c r="AI15" s="130"/>
      <c r="AJ15" s="164"/>
      <c r="AK15" s="164"/>
      <c r="AL15" s="164"/>
      <c r="AM15" s="164"/>
      <c r="AN15" s="164"/>
      <c r="AO15" s="164"/>
      <c r="AP15" s="225"/>
    </row>
    <row r="16" spans="1:42" x14ac:dyDescent="0.2">
      <c r="A16" s="128">
        <v>45047</v>
      </c>
      <c r="B16" s="139" t="s">
        <v>4</v>
      </c>
      <c r="C16" s="129">
        <v>0</v>
      </c>
      <c r="D16" s="130">
        <v>0</v>
      </c>
      <c r="E16" s="130">
        <v>0</v>
      </c>
      <c r="F16" s="130">
        <v>0</v>
      </c>
      <c r="G16" s="130">
        <v>0</v>
      </c>
      <c r="H16" s="131">
        <v>0</v>
      </c>
      <c r="I16" s="129">
        <v>0</v>
      </c>
      <c r="J16" s="130">
        <v>0</v>
      </c>
      <c r="K16" s="130">
        <v>0</v>
      </c>
      <c r="L16" s="130">
        <v>0</v>
      </c>
      <c r="M16" s="130">
        <v>0</v>
      </c>
      <c r="N16" s="130">
        <v>0</v>
      </c>
      <c r="O16" s="130">
        <v>0</v>
      </c>
      <c r="P16" s="130">
        <v>0</v>
      </c>
      <c r="Q16" s="131">
        <v>31</v>
      </c>
      <c r="R16" s="199">
        <f>DAY(EOMONTH(Table3[[#This Row],[Dates]],0))-Table3[[#This Row],[DaysWithoutAccident]]</f>
        <v>0</v>
      </c>
      <c r="S16" s="142">
        <v>0</v>
      </c>
      <c r="T16" s="129">
        <v>91</v>
      </c>
      <c r="U16" s="130">
        <v>171</v>
      </c>
      <c r="V16" s="130">
        <v>0</v>
      </c>
      <c r="W16" s="213">
        <v>0</v>
      </c>
      <c r="X16" s="213">
        <v>0</v>
      </c>
      <c r="Y16" s="208">
        <f t="shared" si="0"/>
        <v>0</v>
      </c>
      <c r="Z16" s="208">
        <f t="shared" si="2"/>
        <v>0</v>
      </c>
      <c r="AA16" s="213">
        <f t="shared" si="1"/>
        <v>0</v>
      </c>
      <c r="AB16" s="130">
        <v>0</v>
      </c>
      <c r="AC16" s="219">
        <v>0</v>
      </c>
      <c r="AD16" s="129">
        <v>0</v>
      </c>
      <c r="AE16" s="130">
        <v>0</v>
      </c>
      <c r="AF16" s="130">
        <v>0</v>
      </c>
      <c r="AG16" s="130">
        <v>0</v>
      </c>
      <c r="AH16" s="203">
        <v>0</v>
      </c>
      <c r="AI16" s="130"/>
      <c r="AJ16" s="164"/>
      <c r="AK16" s="164"/>
      <c r="AL16" s="164"/>
      <c r="AM16" s="164"/>
      <c r="AN16" s="164"/>
      <c r="AO16" s="164"/>
      <c r="AP16" s="225"/>
    </row>
    <row r="17" spans="1:42" x14ac:dyDescent="0.2">
      <c r="A17" s="128">
        <v>45047</v>
      </c>
      <c r="B17" s="139" t="s">
        <v>5</v>
      </c>
      <c r="C17" s="129">
        <v>0</v>
      </c>
      <c r="D17" s="130">
        <v>0</v>
      </c>
      <c r="E17" s="130">
        <v>1</v>
      </c>
      <c r="F17" s="130">
        <v>0</v>
      </c>
      <c r="G17" s="130">
        <v>0</v>
      </c>
      <c r="H17" s="131">
        <v>0</v>
      </c>
      <c r="I17" s="129">
        <v>0</v>
      </c>
      <c r="J17" s="130">
        <v>0</v>
      </c>
      <c r="K17" s="130">
        <v>0</v>
      </c>
      <c r="L17" s="130">
        <v>0</v>
      </c>
      <c r="M17" s="130">
        <v>0</v>
      </c>
      <c r="N17" s="130">
        <v>0</v>
      </c>
      <c r="O17" s="130">
        <v>0</v>
      </c>
      <c r="P17" s="130">
        <v>0</v>
      </c>
      <c r="Q17" s="131">
        <v>31</v>
      </c>
      <c r="R17" s="199">
        <f>DAY(EOMONTH(Table3[[#This Row],[Dates]],0))-Table3[[#This Row],[DaysWithoutAccident]]</f>
        <v>0</v>
      </c>
      <c r="S17" s="142">
        <v>0</v>
      </c>
      <c r="T17" s="129">
        <v>0</v>
      </c>
      <c r="U17" s="130">
        <v>0</v>
      </c>
      <c r="V17" s="130">
        <v>0</v>
      </c>
      <c r="W17" s="213">
        <v>0</v>
      </c>
      <c r="X17" s="213">
        <v>752</v>
      </c>
      <c r="Y17" s="208">
        <f t="shared" si="0"/>
        <v>0</v>
      </c>
      <c r="Z17" s="208">
        <f t="shared" si="2"/>
        <v>4512</v>
      </c>
      <c r="AA17" s="213">
        <f t="shared" si="1"/>
        <v>4512</v>
      </c>
      <c r="AB17" s="130">
        <v>0</v>
      </c>
      <c r="AC17" s="219">
        <v>0</v>
      </c>
      <c r="AD17" s="129">
        <v>0</v>
      </c>
      <c r="AE17" s="130">
        <v>0</v>
      </c>
      <c r="AF17" s="130">
        <v>0</v>
      </c>
      <c r="AG17" s="130">
        <v>0</v>
      </c>
      <c r="AH17" s="203">
        <v>0</v>
      </c>
      <c r="AI17" s="130"/>
      <c r="AJ17" s="164"/>
      <c r="AK17" s="164"/>
      <c r="AL17" s="164"/>
      <c r="AM17" s="164"/>
      <c r="AN17" s="164"/>
      <c r="AO17" s="164"/>
      <c r="AP17" s="225"/>
    </row>
    <row r="18" spans="1:42" x14ac:dyDescent="0.2">
      <c r="A18" s="128">
        <v>45047</v>
      </c>
      <c r="B18" s="139" t="s">
        <v>6</v>
      </c>
      <c r="C18" s="129">
        <v>0</v>
      </c>
      <c r="D18" s="130">
        <v>0</v>
      </c>
      <c r="E18" s="130">
        <v>0</v>
      </c>
      <c r="F18" s="130">
        <v>0</v>
      </c>
      <c r="G18" s="130">
        <v>0</v>
      </c>
      <c r="H18" s="131">
        <v>0</v>
      </c>
      <c r="I18" s="129">
        <v>0</v>
      </c>
      <c r="J18" s="130">
        <v>0</v>
      </c>
      <c r="K18" s="130">
        <v>0</v>
      </c>
      <c r="L18" s="130">
        <v>0</v>
      </c>
      <c r="M18" s="130">
        <v>0</v>
      </c>
      <c r="N18" s="130">
        <v>0</v>
      </c>
      <c r="O18" s="130">
        <v>0</v>
      </c>
      <c r="P18" s="130">
        <v>0</v>
      </c>
      <c r="Q18" s="131">
        <v>31</v>
      </c>
      <c r="R18" s="199">
        <f>DAY(EOMONTH(Table3[[#This Row],[Dates]],0))-Table3[[#This Row],[DaysWithoutAccident]]</f>
        <v>0</v>
      </c>
      <c r="S18" s="142">
        <v>0</v>
      </c>
      <c r="T18" s="129">
        <v>0</v>
      </c>
      <c r="U18" s="130">
        <v>0</v>
      </c>
      <c r="V18" s="130">
        <v>0</v>
      </c>
      <c r="W18" s="213">
        <v>0</v>
      </c>
      <c r="X18" s="213">
        <v>1969</v>
      </c>
      <c r="Y18" s="208">
        <f t="shared" si="0"/>
        <v>0</v>
      </c>
      <c r="Z18" s="208">
        <f t="shared" si="2"/>
        <v>11814</v>
      </c>
      <c r="AA18" s="213">
        <f t="shared" si="1"/>
        <v>11814</v>
      </c>
      <c r="AB18" s="130">
        <v>0</v>
      </c>
      <c r="AC18" s="219">
        <v>0</v>
      </c>
      <c r="AD18" s="129">
        <v>0</v>
      </c>
      <c r="AE18" s="130">
        <v>0</v>
      </c>
      <c r="AF18" s="130">
        <v>0</v>
      </c>
      <c r="AG18" s="130">
        <v>0</v>
      </c>
      <c r="AH18" s="203">
        <v>0</v>
      </c>
      <c r="AI18" s="130"/>
      <c r="AJ18" s="164"/>
      <c r="AK18" s="164"/>
      <c r="AL18" s="164"/>
      <c r="AM18" s="164"/>
      <c r="AN18" s="164"/>
      <c r="AO18" s="164"/>
      <c r="AP18" s="225"/>
    </row>
    <row r="19" spans="1:42" x14ac:dyDescent="0.2">
      <c r="A19" s="128">
        <v>45047</v>
      </c>
      <c r="B19" s="139" t="s">
        <v>7</v>
      </c>
      <c r="C19" s="129">
        <v>0</v>
      </c>
      <c r="D19" s="130">
        <v>0</v>
      </c>
      <c r="E19" s="130">
        <v>0</v>
      </c>
      <c r="F19" s="130">
        <v>0</v>
      </c>
      <c r="G19" s="130">
        <v>0</v>
      </c>
      <c r="H19" s="131">
        <v>0</v>
      </c>
      <c r="I19" s="129">
        <v>0</v>
      </c>
      <c r="J19" s="130">
        <v>0</v>
      </c>
      <c r="K19" s="130">
        <v>0</v>
      </c>
      <c r="L19" s="130">
        <v>0</v>
      </c>
      <c r="M19" s="130">
        <v>0</v>
      </c>
      <c r="N19" s="130">
        <v>0</v>
      </c>
      <c r="O19" s="130">
        <v>0</v>
      </c>
      <c r="P19" s="130">
        <v>0</v>
      </c>
      <c r="Q19" s="131">
        <v>31</v>
      </c>
      <c r="R19" s="199">
        <f>DAY(EOMONTH(Table3[[#This Row],[Dates]],0))-Table3[[#This Row],[DaysWithoutAccident]]</f>
        <v>0</v>
      </c>
      <c r="S19" s="142">
        <v>0</v>
      </c>
      <c r="T19" s="129">
        <v>0</v>
      </c>
      <c r="U19" s="130">
        <v>0</v>
      </c>
      <c r="V19" s="130">
        <v>0</v>
      </c>
      <c r="W19" s="213">
        <v>0</v>
      </c>
      <c r="X19" s="213">
        <v>0</v>
      </c>
      <c r="Y19" s="208">
        <f t="shared" si="0"/>
        <v>0</v>
      </c>
      <c r="Z19" s="208">
        <f t="shared" si="2"/>
        <v>0</v>
      </c>
      <c r="AA19" s="213">
        <f t="shared" si="1"/>
        <v>0</v>
      </c>
      <c r="AB19" s="130">
        <v>0</v>
      </c>
      <c r="AC19" s="219">
        <v>0</v>
      </c>
      <c r="AD19" s="129">
        <v>0</v>
      </c>
      <c r="AE19" s="130">
        <v>0</v>
      </c>
      <c r="AF19" s="130">
        <v>0</v>
      </c>
      <c r="AG19" s="130">
        <v>0</v>
      </c>
      <c r="AH19" s="203">
        <v>0</v>
      </c>
      <c r="AI19" s="130"/>
      <c r="AJ19" s="164"/>
      <c r="AK19" s="164"/>
      <c r="AL19" s="164"/>
      <c r="AM19" s="164"/>
      <c r="AN19" s="164"/>
      <c r="AO19" s="164"/>
      <c r="AP19" s="225"/>
    </row>
    <row r="20" spans="1:42" x14ac:dyDescent="0.2">
      <c r="A20" s="128">
        <v>45047</v>
      </c>
      <c r="B20" s="139" t="s">
        <v>8</v>
      </c>
      <c r="C20" s="129">
        <v>4</v>
      </c>
      <c r="D20" s="130">
        <v>0</v>
      </c>
      <c r="E20" s="130">
        <v>1</v>
      </c>
      <c r="F20" s="130">
        <v>0</v>
      </c>
      <c r="G20" s="130">
        <v>0</v>
      </c>
      <c r="H20" s="131">
        <v>0</v>
      </c>
      <c r="I20" s="129">
        <v>0</v>
      </c>
      <c r="J20" s="130">
        <v>0</v>
      </c>
      <c r="K20" s="130">
        <v>0</v>
      </c>
      <c r="L20" s="130">
        <v>0</v>
      </c>
      <c r="M20" s="130">
        <v>0</v>
      </c>
      <c r="N20" s="130">
        <v>0</v>
      </c>
      <c r="O20" s="130">
        <v>0</v>
      </c>
      <c r="P20" s="130">
        <v>0</v>
      </c>
      <c r="Q20" s="131">
        <v>31</v>
      </c>
      <c r="R20" s="199">
        <f>DAY(EOMONTH(Table3[[#This Row],[Dates]],0))-Table3[[#This Row],[DaysWithoutAccident]]</f>
        <v>0</v>
      </c>
      <c r="S20" s="142">
        <v>0</v>
      </c>
      <c r="T20" s="129">
        <v>0</v>
      </c>
      <c r="U20" s="130">
        <v>0</v>
      </c>
      <c r="V20" s="130">
        <v>0</v>
      </c>
      <c r="W20" s="213">
        <v>1190</v>
      </c>
      <c r="X20" s="213">
        <v>6145</v>
      </c>
      <c r="Y20" s="208">
        <f t="shared" si="0"/>
        <v>124950</v>
      </c>
      <c r="Z20" s="208">
        <f t="shared" si="2"/>
        <v>36870</v>
      </c>
      <c r="AA20" s="213">
        <f t="shared" si="1"/>
        <v>161820</v>
      </c>
      <c r="AB20" s="130">
        <v>0</v>
      </c>
      <c r="AC20" s="219">
        <v>0</v>
      </c>
      <c r="AD20" s="129">
        <v>0</v>
      </c>
      <c r="AE20" s="130">
        <v>0</v>
      </c>
      <c r="AF20" s="130">
        <v>0</v>
      </c>
      <c r="AG20" s="130">
        <v>0</v>
      </c>
      <c r="AH20" s="203">
        <v>0</v>
      </c>
      <c r="AI20" s="130"/>
      <c r="AJ20" s="164"/>
      <c r="AK20" s="164"/>
      <c r="AL20" s="164"/>
      <c r="AM20" s="164"/>
      <c r="AN20" s="164"/>
      <c r="AO20" s="164"/>
      <c r="AP20" s="225"/>
    </row>
    <row r="21" spans="1:42" x14ac:dyDescent="0.2">
      <c r="A21" s="128">
        <v>45047</v>
      </c>
      <c r="B21" s="139" t="s">
        <v>9</v>
      </c>
      <c r="C21" s="129">
        <v>0</v>
      </c>
      <c r="D21" s="130">
        <v>0</v>
      </c>
      <c r="E21" s="130">
        <v>1</v>
      </c>
      <c r="F21" s="130">
        <v>0</v>
      </c>
      <c r="G21" s="130">
        <v>0</v>
      </c>
      <c r="H21" s="131">
        <v>0</v>
      </c>
      <c r="I21" s="129">
        <v>0</v>
      </c>
      <c r="J21" s="130">
        <v>0</v>
      </c>
      <c r="K21" s="130">
        <v>0</v>
      </c>
      <c r="L21" s="130">
        <v>0</v>
      </c>
      <c r="M21" s="130">
        <v>0</v>
      </c>
      <c r="N21" s="130">
        <v>0</v>
      </c>
      <c r="O21" s="130">
        <v>0</v>
      </c>
      <c r="P21" s="130">
        <v>0</v>
      </c>
      <c r="Q21" s="131">
        <v>31</v>
      </c>
      <c r="R21" s="199">
        <f>DAY(EOMONTH(Table3[[#This Row],[Dates]],0))-Table3[[#This Row],[DaysWithoutAccident]]</f>
        <v>0</v>
      </c>
      <c r="S21" s="142">
        <v>0</v>
      </c>
      <c r="T21" s="129">
        <v>0</v>
      </c>
      <c r="U21" s="130">
        <v>0</v>
      </c>
      <c r="V21" s="130">
        <v>0</v>
      </c>
      <c r="W21" s="213">
        <f>AC21*AQ10</f>
        <v>0</v>
      </c>
      <c r="X21" s="213">
        <v>1500</v>
      </c>
      <c r="Y21" s="208">
        <f t="shared" si="0"/>
        <v>0</v>
      </c>
      <c r="Z21" s="208">
        <f t="shared" si="2"/>
        <v>9000</v>
      </c>
      <c r="AA21" s="213">
        <f t="shared" si="1"/>
        <v>9000</v>
      </c>
      <c r="AB21" s="130">
        <v>0</v>
      </c>
      <c r="AC21" s="219">
        <v>126</v>
      </c>
      <c r="AD21" s="129">
        <v>0</v>
      </c>
      <c r="AE21" s="130">
        <v>0</v>
      </c>
      <c r="AF21" s="130">
        <v>0</v>
      </c>
      <c r="AG21" s="130">
        <v>0</v>
      </c>
      <c r="AH21" s="203">
        <v>0</v>
      </c>
      <c r="AI21" s="130"/>
      <c r="AJ21" s="164"/>
      <c r="AK21" s="164"/>
      <c r="AL21" s="164"/>
      <c r="AM21" s="164"/>
      <c r="AN21" s="164"/>
      <c r="AO21" s="164"/>
      <c r="AP21" s="225"/>
    </row>
    <row r="22" spans="1:42" x14ac:dyDescent="0.2">
      <c r="A22" s="128">
        <v>45047</v>
      </c>
      <c r="B22" s="139" t="s">
        <v>13</v>
      </c>
      <c r="C22" s="129">
        <v>0</v>
      </c>
      <c r="D22" s="130">
        <v>0</v>
      </c>
      <c r="E22" s="130">
        <v>0</v>
      </c>
      <c r="F22" s="130">
        <v>0</v>
      </c>
      <c r="G22" s="130">
        <v>0</v>
      </c>
      <c r="H22" s="131">
        <v>1</v>
      </c>
      <c r="I22" s="129">
        <v>0</v>
      </c>
      <c r="J22" s="130">
        <v>0</v>
      </c>
      <c r="K22" s="130">
        <v>0</v>
      </c>
      <c r="L22" s="130">
        <v>0</v>
      </c>
      <c r="M22" s="130">
        <v>0</v>
      </c>
      <c r="N22" s="130">
        <v>0</v>
      </c>
      <c r="O22" s="130">
        <v>0</v>
      </c>
      <c r="P22" s="130">
        <v>0</v>
      </c>
      <c r="Q22" s="131">
        <v>31</v>
      </c>
      <c r="R22" s="199">
        <f>DAY(EOMONTH(Table3[[#This Row],[Dates]],0))-Table3[[#This Row],[DaysWithoutAccident]]</f>
        <v>0</v>
      </c>
      <c r="S22" s="142">
        <v>0</v>
      </c>
      <c r="T22" s="129">
        <v>0</v>
      </c>
      <c r="U22" s="130">
        <v>0</v>
      </c>
      <c r="V22" s="130">
        <v>0</v>
      </c>
      <c r="W22" s="213">
        <f>AC22*AJ$6</f>
        <v>0</v>
      </c>
      <c r="X22" s="213">
        <v>18006</v>
      </c>
      <c r="Y22" s="208">
        <f t="shared" si="0"/>
        <v>0</v>
      </c>
      <c r="Z22" s="208">
        <f t="shared" si="2"/>
        <v>108036</v>
      </c>
      <c r="AA22" s="213">
        <f t="shared" si="1"/>
        <v>108036</v>
      </c>
      <c r="AB22" s="130">
        <v>0</v>
      </c>
      <c r="AC22" s="219">
        <v>103</v>
      </c>
      <c r="AD22" s="129">
        <v>0</v>
      </c>
      <c r="AE22" s="130">
        <v>0</v>
      </c>
      <c r="AF22" s="130">
        <v>0</v>
      </c>
      <c r="AG22" s="130">
        <v>0</v>
      </c>
      <c r="AH22" s="203">
        <v>0</v>
      </c>
      <c r="AI22" s="130"/>
      <c r="AJ22" s="164"/>
      <c r="AK22" s="164"/>
      <c r="AL22" s="164"/>
      <c r="AM22" s="164"/>
      <c r="AN22" s="164"/>
      <c r="AO22" s="164"/>
      <c r="AP22" s="225"/>
    </row>
    <row r="23" spans="1:42" x14ac:dyDescent="0.2">
      <c r="A23" s="128">
        <v>45047</v>
      </c>
      <c r="B23" s="139" t="s">
        <v>216</v>
      </c>
      <c r="C23" s="129">
        <v>0</v>
      </c>
      <c r="D23" s="130">
        <v>0</v>
      </c>
      <c r="E23" s="130">
        <v>1</v>
      </c>
      <c r="F23" s="130">
        <v>0</v>
      </c>
      <c r="G23" s="130">
        <v>0</v>
      </c>
      <c r="H23" s="131">
        <v>0</v>
      </c>
      <c r="I23" s="129">
        <v>0</v>
      </c>
      <c r="J23" s="130">
        <v>0</v>
      </c>
      <c r="K23" s="130">
        <v>0</v>
      </c>
      <c r="L23" s="130">
        <v>0</v>
      </c>
      <c r="M23" s="130">
        <v>0</v>
      </c>
      <c r="N23" s="130">
        <v>0</v>
      </c>
      <c r="O23" s="130">
        <v>0</v>
      </c>
      <c r="P23" s="130">
        <v>0</v>
      </c>
      <c r="Q23" s="131">
        <v>31</v>
      </c>
      <c r="R23" s="199">
        <f>DAY(EOMONTH(Table3[[#This Row],[Dates]],0))-Table3[[#This Row],[DaysWithoutAccident]]</f>
        <v>0</v>
      </c>
      <c r="S23" s="142">
        <v>0</v>
      </c>
      <c r="T23" s="129">
        <v>0</v>
      </c>
      <c r="U23" s="130">
        <v>0</v>
      </c>
      <c r="V23" s="130">
        <v>0</v>
      </c>
      <c r="W23" s="213">
        <f>AC23*AJ$5</f>
        <v>0</v>
      </c>
      <c r="X23" s="213">
        <v>13423</v>
      </c>
      <c r="Y23" s="208">
        <f t="shared" si="0"/>
        <v>0</v>
      </c>
      <c r="Z23" s="208">
        <f t="shared" si="2"/>
        <v>80538</v>
      </c>
      <c r="AA23" s="213">
        <f t="shared" si="1"/>
        <v>80538</v>
      </c>
      <c r="AB23" s="130">
        <v>0</v>
      </c>
      <c r="AC23" s="219">
        <v>277.98</v>
      </c>
      <c r="AD23" s="129">
        <v>0</v>
      </c>
      <c r="AE23" s="130">
        <v>0</v>
      </c>
      <c r="AF23" s="130">
        <v>0</v>
      </c>
      <c r="AG23" s="130">
        <v>0</v>
      </c>
      <c r="AH23" s="203">
        <v>0</v>
      </c>
      <c r="AI23" s="130"/>
      <c r="AJ23" s="164"/>
      <c r="AK23" s="164"/>
      <c r="AL23" s="164"/>
      <c r="AM23" s="164"/>
      <c r="AN23" s="164"/>
      <c r="AO23" s="164"/>
      <c r="AP23" s="225"/>
    </row>
    <row r="24" spans="1:42" x14ac:dyDescent="0.2">
      <c r="A24" s="128">
        <v>45078</v>
      </c>
      <c r="B24" s="139" t="s">
        <v>10</v>
      </c>
      <c r="C24" s="129">
        <v>3</v>
      </c>
      <c r="D24" s="130">
        <v>0</v>
      </c>
      <c r="E24" s="130">
        <v>0</v>
      </c>
      <c r="F24" s="130">
        <v>1</v>
      </c>
      <c r="G24" s="130">
        <v>1</v>
      </c>
      <c r="H24" s="131">
        <v>1</v>
      </c>
      <c r="I24" s="129">
        <v>0</v>
      </c>
      <c r="J24" s="130">
        <v>0</v>
      </c>
      <c r="K24" s="130">
        <v>0</v>
      </c>
      <c r="L24" s="130">
        <v>0</v>
      </c>
      <c r="M24" s="130">
        <v>0</v>
      </c>
      <c r="N24" s="130">
        <v>0</v>
      </c>
      <c r="O24" s="130">
        <v>0</v>
      </c>
      <c r="P24" s="130">
        <v>0</v>
      </c>
      <c r="Q24" s="131">
        <v>30</v>
      </c>
      <c r="R24" s="199">
        <f>DAY(EOMONTH(Table3[[#This Row],[Dates]],0))-Table3[[#This Row],[DaysWithoutAccident]]</f>
        <v>0</v>
      </c>
      <c r="S24" s="142">
        <v>0.54110000000000003</v>
      </c>
      <c r="T24" s="129">
        <v>12</v>
      </c>
      <c r="U24" s="130">
        <v>0</v>
      </c>
      <c r="V24" s="130">
        <v>0</v>
      </c>
      <c r="W24" s="213">
        <f>AC24*AQ2</f>
        <v>0</v>
      </c>
      <c r="X24" s="213">
        <v>8603</v>
      </c>
      <c r="Y24" s="208">
        <f t="shared" si="0"/>
        <v>0</v>
      </c>
      <c r="Z24" s="208">
        <f t="shared" si="2"/>
        <v>51618</v>
      </c>
      <c r="AA24" s="213">
        <f t="shared" si="1"/>
        <v>51618</v>
      </c>
      <c r="AB24" s="130">
        <v>0</v>
      </c>
      <c r="AC24" s="219">
        <v>127</v>
      </c>
      <c r="AD24" s="129">
        <v>1</v>
      </c>
      <c r="AE24" s="130">
        <v>23</v>
      </c>
      <c r="AF24" s="130">
        <v>12</v>
      </c>
      <c r="AG24" s="130">
        <v>27.4</v>
      </c>
      <c r="AH24" s="203">
        <v>12181.82</v>
      </c>
      <c r="AI24" s="164">
        <f>'EQUIPMENT QLTY KPI'!E$9</f>
        <v>0.76666666666666672</v>
      </c>
      <c r="AJ24" s="164">
        <f>'EQUIPMENT QLTY KPI'!F$9</f>
        <v>0.83333333333333337</v>
      </c>
      <c r="AK24" s="164">
        <f>'EQUIPMENT QLTY KPI'!G$9</f>
        <v>0.83333333333333337</v>
      </c>
      <c r="AL24" s="164">
        <f>'EQUIPMENT QLTY KPI'!H$9</f>
        <v>0.8</v>
      </c>
      <c r="AM24" s="164">
        <f>'EQUIPMENT QLTY KPI'!I$9</f>
        <v>0.9</v>
      </c>
      <c r="AN24" s="164">
        <f>'EQUIPMENT QLTY KPI'!J$9</f>
        <v>0.9</v>
      </c>
      <c r="AO24" s="164">
        <f>'EQUIPMENT QLTY KPI'!K$9</f>
        <v>0.93333333333333335</v>
      </c>
      <c r="AP24" s="225">
        <f>'EQUIPMENT QLTY KPI'!L$9</f>
        <v>0.85238095238095235</v>
      </c>
    </row>
    <row r="25" spans="1:42" x14ac:dyDescent="0.2">
      <c r="A25" s="128">
        <v>45078</v>
      </c>
      <c r="B25" s="139" t="s">
        <v>2</v>
      </c>
      <c r="C25" s="129">
        <v>0</v>
      </c>
      <c r="D25" s="130">
        <v>0</v>
      </c>
      <c r="E25" s="130">
        <v>0</v>
      </c>
      <c r="F25" s="130">
        <v>1</v>
      </c>
      <c r="G25" s="130">
        <v>0</v>
      </c>
      <c r="H25" s="131">
        <v>1</v>
      </c>
      <c r="I25" s="129">
        <v>0</v>
      </c>
      <c r="J25" s="130">
        <v>0</v>
      </c>
      <c r="K25" s="130">
        <v>0</v>
      </c>
      <c r="L25" s="130">
        <v>0</v>
      </c>
      <c r="M25" s="130">
        <v>0</v>
      </c>
      <c r="N25" s="130">
        <v>0</v>
      </c>
      <c r="O25" s="130">
        <v>0</v>
      </c>
      <c r="P25" s="130">
        <v>0</v>
      </c>
      <c r="Q25" s="131">
        <v>30</v>
      </c>
      <c r="R25" s="199">
        <f>DAY(EOMONTH(Table3[[#This Row],[Dates]],0))-Table3[[#This Row],[DaysWithoutAccident]]</f>
        <v>0</v>
      </c>
      <c r="S25" s="142">
        <v>0</v>
      </c>
      <c r="T25" s="129">
        <v>0</v>
      </c>
      <c r="U25" s="130">
        <v>0</v>
      </c>
      <c r="V25" s="130">
        <v>0</v>
      </c>
      <c r="W25" s="213">
        <v>1100</v>
      </c>
      <c r="X25" s="213">
        <v>2699</v>
      </c>
      <c r="Y25" s="208">
        <f t="shared" si="0"/>
        <v>115500</v>
      </c>
      <c r="Z25" s="208">
        <f t="shared" si="2"/>
        <v>16194</v>
      </c>
      <c r="AA25" s="213">
        <f t="shared" si="1"/>
        <v>131694</v>
      </c>
      <c r="AB25" s="130">
        <v>0</v>
      </c>
      <c r="AC25" s="219">
        <v>257.58</v>
      </c>
      <c r="AD25" s="129">
        <v>1</v>
      </c>
      <c r="AE25" s="130">
        <v>15</v>
      </c>
      <c r="AF25" s="130">
        <v>5</v>
      </c>
      <c r="AG25" s="130">
        <v>12.5</v>
      </c>
      <c r="AH25" s="203">
        <v>5075.76</v>
      </c>
      <c r="AI25" s="164" t="str">
        <f>'OTIS QLTY KPI'!E$4</f>
        <v>No record</v>
      </c>
      <c r="AJ25" s="164" t="str">
        <f>'OTIS QLTY KPI'!F$4</f>
        <v>No record</v>
      </c>
      <c r="AK25" s="164" t="str">
        <f>'OTIS QLTY KPI'!G$4</f>
        <v>No record</v>
      </c>
      <c r="AL25" s="164" t="str">
        <f>'OTIS QLTY KPI'!H$4</f>
        <v>No record</v>
      </c>
      <c r="AM25" s="164" t="str">
        <f>'OTIS QLTY KPI'!I$4</f>
        <v>No record</v>
      </c>
      <c r="AN25" s="164" t="str">
        <f>'OTIS QLTY KPI'!J$4</f>
        <v>No record</v>
      </c>
      <c r="AO25" s="164" t="str">
        <f>'OTIS QLTY KPI'!K$4</f>
        <v>No record</v>
      </c>
      <c r="AP25" s="225">
        <f>'OTIS QLTY KPI'!L$4</f>
        <v>0.9143</v>
      </c>
    </row>
    <row r="26" spans="1:42" x14ac:dyDescent="0.2">
      <c r="A26" s="128">
        <v>45078</v>
      </c>
      <c r="B26" s="139" t="s">
        <v>3</v>
      </c>
      <c r="C26" s="129">
        <v>1</v>
      </c>
      <c r="D26" s="130">
        <v>0</v>
      </c>
      <c r="E26" s="130">
        <v>0</v>
      </c>
      <c r="F26" s="130">
        <v>1</v>
      </c>
      <c r="G26" s="130">
        <v>0</v>
      </c>
      <c r="H26" s="131">
        <v>1</v>
      </c>
      <c r="I26" s="129">
        <v>0</v>
      </c>
      <c r="J26" s="130">
        <v>0</v>
      </c>
      <c r="K26" s="130">
        <v>0</v>
      </c>
      <c r="L26" s="130">
        <v>0</v>
      </c>
      <c r="M26" s="130">
        <v>0</v>
      </c>
      <c r="N26" s="130">
        <v>0</v>
      </c>
      <c r="O26" s="130">
        <v>0</v>
      </c>
      <c r="P26" s="130">
        <v>0</v>
      </c>
      <c r="Q26" s="131">
        <v>30</v>
      </c>
      <c r="R26" s="199">
        <f>DAY(EOMONTH(Table3[[#This Row],[Dates]],0))-Table3[[#This Row],[DaysWithoutAccident]]</f>
        <v>0</v>
      </c>
      <c r="S26" s="142">
        <v>0</v>
      </c>
      <c r="T26" s="129">
        <v>0</v>
      </c>
      <c r="U26" s="130">
        <v>0</v>
      </c>
      <c r="V26" s="130">
        <v>0</v>
      </c>
      <c r="W26" s="213">
        <f>AC26*AQ4</f>
        <v>0</v>
      </c>
      <c r="X26" s="213">
        <v>9262</v>
      </c>
      <c r="Y26" s="208">
        <f t="shared" si="0"/>
        <v>0</v>
      </c>
      <c r="Z26" s="208">
        <f t="shared" si="2"/>
        <v>55572</v>
      </c>
      <c r="AA26" s="213">
        <f t="shared" si="1"/>
        <v>55572</v>
      </c>
      <c r="AB26" s="130">
        <v>0</v>
      </c>
      <c r="AC26" s="219">
        <v>51</v>
      </c>
      <c r="AD26" s="129">
        <v>1</v>
      </c>
      <c r="AE26" s="130">
        <v>20</v>
      </c>
      <c r="AF26" s="130">
        <v>17</v>
      </c>
      <c r="AG26" s="130">
        <v>37.799999999999997</v>
      </c>
      <c r="AH26" s="203">
        <v>17257.580000000002</v>
      </c>
      <c r="AI26" s="164" t="str">
        <f>'YAMAHA QLTY KPI'!E$4</f>
        <v>No record</v>
      </c>
      <c r="AJ26" s="164" t="str">
        <f>'YAMAHA QLTY KPI'!F$4</f>
        <v>No record</v>
      </c>
      <c r="AK26" s="164" t="str">
        <f>'YAMAHA QLTY KPI'!G$4</f>
        <v>No record</v>
      </c>
      <c r="AL26" s="164" t="str">
        <f>'YAMAHA QLTY KPI'!H$4</f>
        <v>No record</v>
      </c>
      <c r="AM26" s="164" t="str">
        <f>'YAMAHA QLTY KPI'!I$4</f>
        <v>No record</v>
      </c>
      <c r="AN26" s="164" t="str">
        <f>'YAMAHA QLTY KPI'!J$4</f>
        <v>No record</v>
      </c>
      <c r="AO26" s="164" t="str">
        <f>'YAMAHA QLTY KPI'!K$4</f>
        <v>No record</v>
      </c>
      <c r="AP26" s="225">
        <f>'YAMAHA QLTY KPI'!L$4</f>
        <v>0</v>
      </c>
    </row>
    <row r="27" spans="1:42" x14ac:dyDescent="0.2">
      <c r="A27" s="128">
        <v>45078</v>
      </c>
      <c r="B27" s="139" t="s">
        <v>4</v>
      </c>
      <c r="C27" s="129">
        <v>0</v>
      </c>
      <c r="D27" s="130">
        <v>0</v>
      </c>
      <c r="E27" s="130">
        <v>0</v>
      </c>
      <c r="F27" s="130">
        <v>0</v>
      </c>
      <c r="G27" s="130">
        <v>0</v>
      </c>
      <c r="H27" s="131">
        <v>0</v>
      </c>
      <c r="I27" s="129">
        <v>0</v>
      </c>
      <c r="J27" s="130">
        <v>0</v>
      </c>
      <c r="K27" s="130">
        <v>0</v>
      </c>
      <c r="L27" s="130">
        <v>0</v>
      </c>
      <c r="M27" s="130">
        <v>0</v>
      </c>
      <c r="N27" s="130">
        <v>0</v>
      </c>
      <c r="O27" s="130">
        <v>0</v>
      </c>
      <c r="P27" s="130">
        <v>0</v>
      </c>
      <c r="Q27" s="131">
        <v>30</v>
      </c>
      <c r="R27" s="199">
        <f>DAY(EOMONTH(Table3[[#This Row],[Dates]],0))-Table3[[#This Row],[DaysWithoutAccident]]</f>
        <v>0</v>
      </c>
      <c r="S27" s="142">
        <v>0</v>
      </c>
      <c r="T27" s="129">
        <v>38</v>
      </c>
      <c r="U27" s="130">
        <v>20</v>
      </c>
      <c r="V27" s="130">
        <v>0</v>
      </c>
      <c r="W27" s="213">
        <v>0</v>
      </c>
      <c r="X27" s="213">
        <v>0</v>
      </c>
      <c r="Y27" s="208">
        <f t="shared" si="0"/>
        <v>0</v>
      </c>
      <c r="Z27" s="208">
        <f t="shared" si="2"/>
        <v>0</v>
      </c>
      <c r="AA27" s="213">
        <f t="shared" si="1"/>
        <v>0</v>
      </c>
      <c r="AB27" s="130">
        <v>0</v>
      </c>
      <c r="AC27" s="219">
        <v>0</v>
      </c>
      <c r="AD27" s="129">
        <v>1</v>
      </c>
      <c r="AE27" s="130">
        <v>6</v>
      </c>
      <c r="AF27" s="130">
        <v>6</v>
      </c>
      <c r="AG27" s="130">
        <v>13.6</v>
      </c>
      <c r="AH27" s="203">
        <v>6090.91</v>
      </c>
      <c r="AI27" s="165" t="str">
        <f>'AUTOFAST QLTY KPI'!E$4</f>
        <v>No record</v>
      </c>
      <c r="AJ27" s="164" t="str">
        <f>'AUTOFAST QLTY KPI'!F$4</f>
        <v>No record</v>
      </c>
      <c r="AK27" s="164" t="str">
        <f>'AUTOFAST QLTY KPI'!G$4</f>
        <v>No record</v>
      </c>
      <c r="AL27" s="164" t="str">
        <f>'AUTOFAST QLTY KPI'!H$4</f>
        <v>No record</v>
      </c>
      <c r="AM27" s="164" t="str">
        <f>'AUTOFAST QLTY KPI'!I$4</f>
        <v>No record</v>
      </c>
      <c r="AN27" s="164" t="str">
        <f>'AUTOFAST QLTY KPI'!J$4</f>
        <v>No record</v>
      </c>
      <c r="AO27" s="164" t="str">
        <f>'AUTOFAST QLTY KPI'!K$4</f>
        <v>No record</v>
      </c>
      <c r="AP27" s="225">
        <f>'AUTOFAST QLTY KPI'!L$4</f>
        <v>0</v>
      </c>
    </row>
    <row r="28" spans="1:42" x14ac:dyDescent="0.2">
      <c r="A28" s="128">
        <v>45078</v>
      </c>
      <c r="B28" s="139" t="s">
        <v>5</v>
      </c>
      <c r="C28" s="129">
        <v>0</v>
      </c>
      <c r="D28" s="130">
        <v>0</v>
      </c>
      <c r="E28" s="130">
        <v>1</v>
      </c>
      <c r="F28" s="130">
        <v>0</v>
      </c>
      <c r="G28" s="130">
        <v>0</v>
      </c>
      <c r="H28" s="131">
        <v>0</v>
      </c>
      <c r="I28" s="129">
        <v>0</v>
      </c>
      <c r="J28" s="130">
        <v>0</v>
      </c>
      <c r="K28" s="130">
        <v>0</v>
      </c>
      <c r="L28" s="130">
        <v>0</v>
      </c>
      <c r="M28" s="130">
        <v>0</v>
      </c>
      <c r="N28" s="130">
        <v>0</v>
      </c>
      <c r="O28" s="130">
        <v>0</v>
      </c>
      <c r="P28" s="130">
        <v>0</v>
      </c>
      <c r="Q28" s="131">
        <v>30</v>
      </c>
      <c r="R28" s="199">
        <f>DAY(EOMONTH(Table3[[#This Row],[Dates]],0))-Table3[[#This Row],[DaysWithoutAccident]]</f>
        <v>0</v>
      </c>
      <c r="S28" s="142">
        <v>0</v>
      </c>
      <c r="T28" s="129">
        <v>65</v>
      </c>
      <c r="U28" s="130">
        <v>39</v>
      </c>
      <c r="V28" s="130">
        <v>6</v>
      </c>
      <c r="W28" s="213">
        <f>AC28*AQ6</f>
        <v>0</v>
      </c>
      <c r="X28" s="213">
        <v>2655</v>
      </c>
      <c r="Y28" s="208">
        <f t="shared" si="0"/>
        <v>0</v>
      </c>
      <c r="Z28" s="208">
        <f t="shared" si="2"/>
        <v>15930</v>
      </c>
      <c r="AA28" s="213">
        <f t="shared" si="1"/>
        <v>15930</v>
      </c>
      <c r="AB28" s="130">
        <v>0</v>
      </c>
      <c r="AC28" s="219">
        <v>450</v>
      </c>
      <c r="AD28" s="129">
        <v>1</v>
      </c>
      <c r="AE28" s="130">
        <v>8</v>
      </c>
      <c r="AF28" s="130">
        <v>3</v>
      </c>
      <c r="AG28" s="130">
        <v>6</v>
      </c>
      <c r="AH28" s="203">
        <v>3045.45</v>
      </c>
      <c r="AI28" s="165" t="str">
        <f>'WINPART QLTY KPI'!E$4</f>
        <v>No record</v>
      </c>
      <c r="AJ28" s="164" t="str">
        <f>'WINPART QLTY KPI'!F$4</f>
        <v>No record</v>
      </c>
      <c r="AK28" s="164" t="str">
        <f>'WINPART QLTY KPI'!G$4</f>
        <v>No record</v>
      </c>
      <c r="AL28" s="164" t="str">
        <f>'WINPART QLTY KPI'!H$4</f>
        <v>No record</v>
      </c>
      <c r="AM28" s="164" t="str">
        <f>'WINPART QLTY KPI'!I$4</f>
        <v>No record</v>
      </c>
      <c r="AN28" s="164" t="str">
        <f>'WINPART QLTY KPI'!J$4</f>
        <v>No record</v>
      </c>
      <c r="AO28" s="164" t="str">
        <f>'WINPART QLTY KPI'!K$4</f>
        <v>No record</v>
      </c>
      <c r="AP28" s="225">
        <f>'WINPART QLTY KPI'!L$4</f>
        <v>0</v>
      </c>
    </row>
    <row r="29" spans="1:42" x14ac:dyDescent="0.2">
      <c r="A29" s="128">
        <v>45078</v>
      </c>
      <c r="B29" s="139" t="s">
        <v>6</v>
      </c>
      <c r="C29" s="129">
        <v>0</v>
      </c>
      <c r="D29" s="130">
        <v>0</v>
      </c>
      <c r="E29" s="130">
        <v>1</v>
      </c>
      <c r="F29" s="130">
        <v>0</v>
      </c>
      <c r="G29" s="130">
        <v>0</v>
      </c>
      <c r="H29" s="131">
        <v>0</v>
      </c>
      <c r="I29" s="129">
        <v>0</v>
      </c>
      <c r="J29" s="130">
        <v>0</v>
      </c>
      <c r="K29" s="130">
        <v>0</v>
      </c>
      <c r="L29" s="130">
        <v>0</v>
      </c>
      <c r="M29" s="130">
        <v>0</v>
      </c>
      <c r="N29" s="130">
        <v>0</v>
      </c>
      <c r="O29" s="130">
        <v>0</v>
      </c>
      <c r="P29" s="130">
        <v>1</v>
      </c>
      <c r="Q29" s="131">
        <v>29</v>
      </c>
      <c r="R29" s="199">
        <f>DAY(EOMONTH(Table3[[#This Row],[Dates]],0))-Table3[[#This Row],[DaysWithoutAccident]]</f>
        <v>1</v>
      </c>
      <c r="S29" s="142">
        <v>0</v>
      </c>
      <c r="T29" s="129">
        <v>0</v>
      </c>
      <c r="U29" s="130">
        <v>0</v>
      </c>
      <c r="V29" s="130">
        <v>0</v>
      </c>
      <c r="W29" s="213">
        <v>0</v>
      </c>
      <c r="X29" s="213">
        <v>2471</v>
      </c>
      <c r="Y29" s="208">
        <f t="shared" si="0"/>
        <v>0</v>
      </c>
      <c r="Z29" s="208">
        <f t="shared" si="2"/>
        <v>14826</v>
      </c>
      <c r="AA29" s="213">
        <f t="shared" si="1"/>
        <v>14826</v>
      </c>
      <c r="AB29" s="130">
        <v>0</v>
      </c>
      <c r="AC29" s="219">
        <v>0</v>
      </c>
      <c r="AD29" s="129">
        <v>1</v>
      </c>
      <c r="AE29" s="130">
        <v>1</v>
      </c>
      <c r="AF29" s="130">
        <v>1</v>
      </c>
      <c r="AG29" s="130">
        <v>2</v>
      </c>
      <c r="AH29" s="203">
        <v>1015.15</v>
      </c>
      <c r="AI29" s="165" t="str">
        <f>'SUZUKI QLTY KPI'!E$4</f>
        <v>No record</v>
      </c>
      <c r="AJ29" s="164" t="str">
        <f>'SUZUKI QLTY KPI'!F$4</f>
        <v>No record</v>
      </c>
      <c r="AK29" s="164" t="str">
        <f>'SUZUKI QLTY KPI'!G$4</f>
        <v>No record</v>
      </c>
      <c r="AL29" s="164" t="str">
        <f>'SUZUKI QLTY KPI'!H$4</f>
        <v>No record</v>
      </c>
      <c r="AM29" s="164" t="str">
        <f>'SUZUKI QLTY KPI'!I$4</f>
        <v>No record</v>
      </c>
      <c r="AN29" s="164" t="str">
        <f>'SUZUKI QLTY KPI'!J$4</f>
        <v>No record</v>
      </c>
      <c r="AO29" s="164" t="str">
        <f>'SUZUKI QLTY KPI'!K$4</f>
        <v>No record</v>
      </c>
      <c r="AP29" s="225">
        <f>'SUZUKI QLTY KPI'!L$4</f>
        <v>0</v>
      </c>
    </row>
    <row r="30" spans="1:42" x14ac:dyDescent="0.2">
      <c r="A30" s="128">
        <v>45078</v>
      </c>
      <c r="B30" s="139" t="s">
        <v>7</v>
      </c>
      <c r="C30" s="129">
        <v>0</v>
      </c>
      <c r="D30" s="130">
        <v>0</v>
      </c>
      <c r="E30" s="130">
        <v>1</v>
      </c>
      <c r="F30" s="130">
        <v>0</v>
      </c>
      <c r="G30" s="130">
        <v>0</v>
      </c>
      <c r="H30" s="131">
        <v>0</v>
      </c>
      <c r="I30" s="129">
        <v>0</v>
      </c>
      <c r="J30" s="130">
        <v>0</v>
      </c>
      <c r="K30" s="130">
        <v>0</v>
      </c>
      <c r="L30" s="130">
        <v>0</v>
      </c>
      <c r="M30" s="130">
        <v>0</v>
      </c>
      <c r="N30" s="130">
        <v>0</v>
      </c>
      <c r="O30" s="130">
        <v>0</v>
      </c>
      <c r="P30" s="130">
        <v>0</v>
      </c>
      <c r="Q30" s="131">
        <v>30</v>
      </c>
      <c r="R30" s="199">
        <f>DAY(EOMONTH(Table3[[#This Row],[Dates]],0))-Table3[[#This Row],[DaysWithoutAccident]]</f>
        <v>0</v>
      </c>
      <c r="S30" s="142">
        <v>0</v>
      </c>
      <c r="T30" s="129">
        <v>0</v>
      </c>
      <c r="U30" s="130">
        <v>0</v>
      </c>
      <c r="V30" s="130">
        <v>0</v>
      </c>
      <c r="W30" s="213">
        <v>2237.87</v>
      </c>
      <c r="X30" s="213">
        <v>1981.88</v>
      </c>
      <c r="Y30" s="208">
        <f t="shared" si="0"/>
        <v>234976.34999999998</v>
      </c>
      <c r="Z30" s="208">
        <f t="shared" si="2"/>
        <v>11891.28</v>
      </c>
      <c r="AA30" s="213">
        <f t="shared" si="1"/>
        <v>246867.62999999998</v>
      </c>
      <c r="AB30" s="130">
        <v>0</v>
      </c>
      <c r="AC30" s="219">
        <v>0</v>
      </c>
      <c r="AD30" s="129">
        <v>1</v>
      </c>
      <c r="AE30" s="130">
        <v>14</v>
      </c>
      <c r="AF30" s="130">
        <v>4</v>
      </c>
      <c r="AG30" s="130">
        <v>9.5</v>
      </c>
      <c r="AH30" s="203">
        <v>4060.6</v>
      </c>
      <c r="AI30" s="165" t="str">
        <f>'TOYOTA QLTY KPI'!E$4</f>
        <v>No record</v>
      </c>
      <c r="AJ30" s="164" t="str">
        <f>'TOYOTA QLTY KPI'!F$4</f>
        <v>No record</v>
      </c>
      <c r="AK30" s="164" t="str">
        <f>'TOYOTA QLTY KPI'!G$4</f>
        <v>No record</v>
      </c>
      <c r="AL30" s="164" t="str">
        <f>'TOYOTA QLTY KPI'!H$4</f>
        <v>No record</v>
      </c>
      <c r="AM30" s="164" t="str">
        <f>'TOYOTA QLTY KPI'!I$4</f>
        <v>No record</v>
      </c>
      <c r="AN30" s="164" t="str">
        <f>'TOYOTA QLTY KPI'!J$4</f>
        <v>No record</v>
      </c>
      <c r="AO30" s="164" t="str">
        <f>'TOYOTA QLTY KPI'!K$4</f>
        <v>No record</v>
      </c>
      <c r="AP30" s="225">
        <f>'TOYOTA QLTY KPI'!L$4</f>
        <v>0</v>
      </c>
    </row>
    <row r="31" spans="1:42" x14ac:dyDescent="0.2">
      <c r="A31" s="128">
        <v>45078</v>
      </c>
      <c r="B31" s="139" t="s">
        <v>8</v>
      </c>
      <c r="C31" s="129">
        <v>1</v>
      </c>
      <c r="D31" s="130">
        <v>0</v>
      </c>
      <c r="E31" s="130">
        <v>0</v>
      </c>
      <c r="F31" s="130">
        <v>1</v>
      </c>
      <c r="G31" s="130">
        <v>0</v>
      </c>
      <c r="H31" s="131">
        <v>1</v>
      </c>
      <c r="I31" s="129">
        <v>0</v>
      </c>
      <c r="J31" s="130">
        <v>0</v>
      </c>
      <c r="K31" s="130">
        <v>0</v>
      </c>
      <c r="L31" s="130">
        <v>0</v>
      </c>
      <c r="M31" s="130">
        <v>1</v>
      </c>
      <c r="N31" s="130">
        <v>0</v>
      </c>
      <c r="O31" s="130">
        <v>0</v>
      </c>
      <c r="P31" s="130">
        <v>0</v>
      </c>
      <c r="Q31" s="131">
        <v>29</v>
      </c>
      <c r="R31" s="199">
        <f>DAY(EOMONTH(Table3[[#This Row],[Dates]],0))-Table3[[#This Row],[DaysWithoutAccident]]</f>
        <v>1</v>
      </c>
      <c r="S31" s="142">
        <v>0.58330000000000004</v>
      </c>
      <c r="T31" s="129">
        <v>0</v>
      </c>
      <c r="U31" s="130">
        <v>0</v>
      </c>
      <c r="V31" s="130">
        <v>0</v>
      </c>
      <c r="W31" s="213">
        <v>1140</v>
      </c>
      <c r="X31" s="213">
        <v>4579</v>
      </c>
      <c r="Y31" s="208">
        <f t="shared" si="0"/>
        <v>119700</v>
      </c>
      <c r="Z31" s="208">
        <f t="shared" si="2"/>
        <v>27474</v>
      </c>
      <c r="AA31" s="213">
        <f t="shared" si="1"/>
        <v>147174</v>
      </c>
      <c r="AB31" s="130">
        <v>0</v>
      </c>
      <c r="AC31" s="219">
        <v>0</v>
      </c>
      <c r="AD31" s="129">
        <v>0</v>
      </c>
      <c r="AE31" s="130">
        <v>0</v>
      </c>
      <c r="AF31" s="130">
        <v>0</v>
      </c>
      <c r="AG31" s="130">
        <v>0</v>
      </c>
      <c r="AH31" s="203">
        <v>0</v>
      </c>
      <c r="AI31" s="165" t="str">
        <f>'ABUJA QLTY KPI'!E$4</f>
        <v>No record</v>
      </c>
      <c r="AJ31" s="164" t="str">
        <f>'ABUJA QLTY KPI'!F$4</f>
        <v>No record</v>
      </c>
      <c r="AK31" s="164" t="str">
        <f>'ABUJA QLTY KPI'!G$4</f>
        <v>No record</v>
      </c>
      <c r="AL31" s="164" t="str">
        <f>'ABUJA QLTY KPI'!H$4</f>
        <v>No record</v>
      </c>
      <c r="AM31" s="164" t="str">
        <f>'ABUJA QLTY KPI'!I$4</f>
        <v>No record</v>
      </c>
      <c r="AN31" s="164" t="str">
        <f>'ABUJA QLTY KPI'!J$4</f>
        <v>No record</v>
      </c>
      <c r="AO31" s="164" t="str">
        <f>'ABUJA QLTY KPI'!K$4</f>
        <v>No record</v>
      </c>
      <c r="AP31" s="225">
        <f>'ABUJA QLTY KPI'!L$4</f>
        <v>0</v>
      </c>
    </row>
    <row r="32" spans="1:42" x14ac:dyDescent="0.2">
      <c r="A32" s="128">
        <v>45078</v>
      </c>
      <c r="B32" s="139" t="s">
        <v>9</v>
      </c>
      <c r="C32" s="129">
        <v>1</v>
      </c>
      <c r="D32" s="130">
        <v>0</v>
      </c>
      <c r="E32" s="130">
        <v>0</v>
      </c>
      <c r="F32" s="130">
        <v>1</v>
      </c>
      <c r="G32" s="130">
        <v>0</v>
      </c>
      <c r="H32" s="131">
        <v>0</v>
      </c>
      <c r="I32" s="129">
        <v>0</v>
      </c>
      <c r="J32" s="130">
        <v>0</v>
      </c>
      <c r="K32" s="130">
        <v>0</v>
      </c>
      <c r="L32" s="130">
        <v>0</v>
      </c>
      <c r="M32" s="130">
        <v>0</v>
      </c>
      <c r="N32" s="130">
        <v>0</v>
      </c>
      <c r="O32" s="130">
        <v>0</v>
      </c>
      <c r="P32" s="130">
        <v>0</v>
      </c>
      <c r="Q32" s="131">
        <v>30</v>
      </c>
      <c r="R32" s="199">
        <f>DAY(EOMONTH(Table3[[#This Row],[Dates]],0))-Table3[[#This Row],[DaysWithoutAccident]]</f>
        <v>0</v>
      </c>
      <c r="S32" s="142">
        <v>0</v>
      </c>
      <c r="T32" s="129">
        <v>0</v>
      </c>
      <c r="U32" s="130">
        <v>0</v>
      </c>
      <c r="V32" s="130">
        <v>2</v>
      </c>
      <c r="W32" s="213">
        <f>AC32*AQ10</f>
        <v>0</v>
      </c>
      <c r="X32" s="213">
        <v>1290</v>
      </c>
      <c r="Y32" s="208">
        <f t="shared" si="0"/>
        <v>0</v>
      </c>
      <c r="Z32" s="208">
        <f t="shared" si="2"/>
        <v>7740</v>
      </c>
      <c r="AA32" s="213">
        <f t="shared" si="1"/>
        <v>7740</v>
      </c>
      <c r="AB32" s="130">
        <v>0</v>
      </c>
      <c r="AC32" s="219">
        <v>124</v>
      </c>
      <c r="AD32" s="129">
        <v>0</v>
      </c>
      <c r="AE32" s="130">
        <v>0</v>
      </c>
      <c r="AF32" s="130">
        <v>0</v>
      </c>
      <c r="AG32" s="130">
        <v>0</v>
      </c>
      <c r="AH32" s="203">
        <v>0</v>
      </c>
      <c r="AI32" s="165" t="str">
        <f>'PHC QLTY KPI'!E$4</f>
        <v>No record</v>
      </c>
      <c r="AJ32" s="164" t="str">
        <f>'PHC QLTY KPI'!F$4</f>
        <v>No record</v>
      </c>
      <c r="AK32" s="164" t="str">
        <f>'PHC QLTY KPI'!G$4</f>
        <v>No record</v>
      </c>
      <c r="AL32" s="164" t="str">
        <f>'PHC QLTY KPI'!H$4</f>
        <v>No record</v>
      </c>
      <c r="AM32" s="164" t="str">
        <f>'PHC QLTY KPI'!I$4</f>
        <v>No record</v>
      </c>
      <c r="AN32" s="164" t="str">
        <f>'PHC QLTY KPI'!J$4</f>
        <v>No record</v>
      </c>
      <c r="AO32" s="164" t="str">
        <f>'PHC QLTY KPI'!K$4</f>
        <v>No record</v>
      </c>
      <c r="AP32" s="225">
        <f>'PHC QLTY KPI'!L$4</f>
        <v>0</v>
      </c>
    </row>
    <row r="33" spans="1:42" x14ac:dyDescent="0.2">
      <c r="A33" s="128">
        <v>45078</v>
      </c>
      <c r="B33" s="139" t="s">
        <v>13</v>
      </c>
      <c r="C33" s="129">
        <v>0</v>
      </c>
      <c r="D33" s="130">
        <v>0</v>
      </c>
      <c r="E33" s="130">
        <v>0</v>
      </c>
      <c r="F33" s="130">
        <v>0</v>
      </c>
      <c r="G33" s="130">
        <v>0</v>
      </c>
      <c r="H33" s="131">
        <v>1</v>
      </c>
      <c r="I33" s="129">
        <v>0</v>
      </c>
      <c r="J33" s="130">
        <v>0</v>
      </c>
      <c r="K33" s="130">
        <v>0</v>
      </c>
      <c r="L33" s="130">
        <v>0</v>
      </c>
      <c r="M33" s="130">
        <v>0</v>
      </c>
      <c r="N33" s="130">
        <v>0</v>
      </c>
      <c r="O33" s="130">
        <v>0</v>
      </c>
      <c r="P33" s="130">
        <v>0</v>
      </c>
      <c r="Q33" s="131">
        <v>30</v>
      </c>
      <c r="R33" s="199">
        <f>DAY(EOMONTH(Table3[[#This Row],[Dates]],0))-Table3[[#This Row],[DaysWithoutAccident]]</f>
        <v>0</v>
      </c>
      <c r="S33" s="142">
        <v>0.75229999999999997</v>
      </c>
      <c r="T33" s="129">
        <v>0</v>
      </c>
      <c r="U33" s="130">
        <v>0</v>
      </c>
      <c r="V33" s="130">
        <v>0</v>
      </c>
      <c r="W33" s="213">
        <f>AC33*AJ$6</f>
        <v>0</v>
      </c>
      <c r="X33" s="213">
        <v>14052</v>
      </c>
      <c r="Y33" s="208">
        <f t="shared" si="0"/>
        <v>0</v>
      </c>
      <c r="Z33" s="208">
        <f t="shared" si="2"/>
        <v>84312</v>
      </c>
      <c r="AA33" s="213">
        <f t="shared" si="1"/>
        <v>84312</v>
      </c>
      <c r="AB33" s="130">
        <v>0</v>
      </c>
      <c r="AC33" s="219">
        <v>83</v>
      </c>
      <c r="AD33" s="129">
        <v>1</v>
      </c>
      <c r="AE33" s="130">
        <v>15</v>
      </c>
      <c r="AF33" s="130">
        <v>18</v>
      </c>
      <c r="AG33" s="130">
        <v>40.9</v>
      </c>
      <c r="AH33" s="203">
        <v>18272.73</v>
      </c>
      <c r="AI33" s="165" t="str">
        <f>'MASSILIA QLTY KPI'!E$4</f>
        <v>No record</v>
      </c>
      <c r="AJ33" s="164" t="str">
        <f>'MASSILIA QLTY KPI'!F$4</f>
        <v>No record</v>
      </c>
      <c r="AK33" s="164" t="str">
        <f>'MASSILIA QLTY KPI'!G$4</f>
        <v>No record</v>
      </c>
      <c r="AL33" s="164" t="str">
        <f>'MASSILIA QLTY KPI'!H$4</f>
        <v>No record</v>
      </c>
      <c r="AM33" s="164" t="str">
        <f>'MASSILIA QLTY KPI'!I$4</f>
        <v>No record</v>
      </c>
      <c r="AN33" s="164" t="str">
        <f>'MASSILIA QLTY KPI'!J$4</f>
        <v>No record</v>
      </c>
      <c r="AO33" s="164" t="str">
        <f>'MASSILIA QLTY KPI'!K$4</f>
        <v>No record</v>
      </c>
      <c r="AP33" s="225">
        <f>'MASSILIA QLTY KPI'!L$4</f>
        <v>0</v>
      </c>
    </row>
    <row r="34" spans="1:42" x14ac:dyDescent="0.2">
      <c r="A34" s="128">
        <v>45078</v>
      </c>
      <c r="B34" s="139" t="s">
        <v>216</v>
      </c>
      <c r="C34" s="129">
        <v>0</v>
      </c>
      <c r="D34" s="130">
        <v>0</v>
      </c>
      <c r="E34" s="130">
        <v>0</v>
      </c>
      <c r="F34" s="130">
        <v>0</v>
      </c>
      <c r="G34" s="130">
        <v>0</v>
      </c>
      <c r="H34" s="131">
        <v>0</v>
      </c>
      <c r="I34" s="129">
        <v>0</v>
      </c>
      <c r="J34" s="130">
        <v>0</v>
      </c>
      <c r="K34" s="130">
        <v>0</v>
      </c>
      <c r="L34" s="130">
        <v>0</v>
      </c>
      <c r="M34" s="130">
        <v>0</v>
      </c>
      <c r="N34" s="130">
        <v>0</v>
      </c>
      <c r="O34" s="130">
        <v>0</v>
      </c>
      <c r="P34" s="130">
        <v>0</v>
      </c>
      <c r="Q34" s="131">
        <v>30</v>
      </c>
      <c r="R34" s="199">
        <f>DAY(EOMONTH(Table3[[#This Row],[Dates]],0))-Table3[[#This Row],[DaysWithoutAccident]]</f>
        <v>0</v>
      </c>
      <c r="S34" s="142">
        <v>0</v>
      </c>
      <c r="T34" s="129">
        <v>0</v>
      </c>
      <c r="U34" s="130">
        <v>0</v>
      </c>
      <c r="V34" s="130">
        <v>0</v>
      </c>
      <c r="W34" s="213">
        <f>AC34*AJ$5</f>
        <v>0</v>
      </c>
      <c r="X34" s="213">
        <v>13760</v>
      </c>
      <c r="Y34" s="208">
        <f t="shared" si="0"/>
        <v>0</v>
      </c>
      <c r="Z34" s="208">
        <f t="shared" si="2"/>
        <v>82560</v>
      </c>
      <c r="AA34" s="213">
        <f t="shared" si="1"/>
        <v>82560</v>
      </c>
      <c r="AB34" s="130">
        <v>0</v>
      </c>
      <c r="AC34" s="219">
        <v>258.17</v>
      </c>
      <c r="AD34" s="129">
        <v>0</v>
      </c>
      <c r="AE34" s="130">
        <v>0</v>
      </c>
      <c r="AF34" s="130">
        <v>0</v>
      </c>
      <c r="AG34" s="130">
        <v>0</v>
      </c>
      <c r="AH34" s="203">
        <v>0</v>
      </c>
      <c r="AI34" s="165" t="str">
        <f>'HEADOFFICE QLTY KPI'!E$4</f>
        <v>No record</v>
      </c>
      <c r="AJ34" s="164" t="str">
        <f>'HEADOFFICE QLTY KPI'!F$4</f>
        <v>No record</v>
      </c>
      <c r="AK34" s="164" t="str">
        <f>'HEADOFFICE QLTY KPI'!G$4</f>
        <v>No record</v>
      </c>
      <c r="AL34" s="164" t="str">
        <f>'HEADOFFICE QLTY KPI'!H$4</f>
        <v>No record</v>
      </c>
      <c r="AM34" s="164" t="str">
        <f>'HEADOFFICE QLTY KPI'!I$4</f>
        <v>No record</v>
      </c>
      <c r="AN34" s="164" t="str">
        <f>'HEADOFFICE QLTY KPI'!J$4</f>
        <v>No record</v>
      </c>
      <c r="AO34" s="164" t="str">
        <f>'HEADOFFICE QLTY KPI'!K$4</f>
        <v>No record</v>
      </c>
      <c r="AP34" s="225">
        <f>'HEADOFFICE QLTY KPI'!L$4</f>
        <v>0</v>
      </c>
    </row>
    <row r="35" spans="1:42" x14ac:dyDescent="0.2">
      <c r="A35" s="128">
        <v>45108</v>
      </c>
      <c r="B35" s="139" t="s">
        <v>10</v>
      </c>
      <c r="C35" s="129">
        <v>3</v>
      </c>
      <c r="D35" s="130">
        <v>0</v>
      </c>
      <c r="E35" s="130">
        <v>1</v>
      </c>
      <c r="F35" s="130">
        <v>1</v>
      </c>
      <c r="G35" s="130">
        <v>0</v>
      </c>
      <c r="H35" s="131">
        <v>1</v>
      </c>
      <c r="I35" s="129">
        <v>0</v>
      </c>
      <c r="J35" s="130">
        <v>0</v>
      </c>
      <c r="K35" s="130">
        <v>0</v>
      </c>
      <c r="L35" s="130">
        <v>0</v>
      </c>
      <c r="M35" s="130">
        <v>0</v>
      </c>
      <c r="N35" s="130">
        <v>0</v>
      </c>
      <c r="O35" s="130">
        <v>0</v>
      </c>
      <c r="P35" s="130">
        <v>0</v>
      </c>
      <c r="Q35" s="131">
        <v>31</v>
      </c>
      <c r="R35" s="199">
        <f>DAY(EOMONTH(Table3[[#This Row],[Dates]],0))-Table3[[#This Row],[DaysWithoutAccident]]</f>
        <v>0</v>
      </c>
      <c r="S35" s="142">
        <v>0.63980000000000004</v>
      </c>
      <c r="T35" s="129">
        <v>0</v>
      </c>
      <c r="U35" s="130">
        <v>0</v>
      </c>
      <c r="V35" s="130">
        <v>0</v>
      </c>
      <c r="W35" s="213">
        <f>AC35*AQ2</f>
        <v>0</v>
      </c>
      <c r="X35" s="213">
        <v>8102</v>
      </c>
      <c r="Y35" s="208">
        <f t="shared" si="0"/>
        <v>0</v>
      </c>
      <c r="Z35" s="208">
        <f t="shared" si="2"/>
        <v>48612</v>
      </c>
      <c r="AA35" s="213">
        <f t="shared" si="1"/>
        <v>48612</v>
      </c>
      <c r="AB35" s="130">
        <v>0</v>
      </c>
      <c r="AC35" s="219">
        <v>74</v>
      </c>
      <c r="AD35" s="129">
        <v>1</v>
      </c>
      <c r="AE35" s="130">
        <v>1</v>
      </c>
      <c r="AF35" s="130">
        <v>1</v>
      </c>
      <c r="AG35" s="130">
        <v>5</v>
      </c>
      <c r="AH35" s="203">
        <v>0</v>
      </c>
      <c r="AI35" s="164">
        <f>'EQUIPMENT QLTY KPI'!E$26</f>
        <v>0.85</v>
      </c>
      <c r="AJ35" s="164">
        <f>'EQUIPMENT QLTY KPI'!F$26</f>
        <v>0.8833333333333333</v>
      </c>
      <c r="AK35" s="164">
        <f>'EQUIPMENT QLTY KPI'!G$26</f>
        <v>0.85</v>
      </c>
      <c r="AL35" s="164">
        <f>'EQUIPMENT QLTY KPI'!H$26</f>
        <v>0.8833333333333333</v>
      </c>
      <c r="AM35" s="164">
        <f>'EQUIPMENT QLTY KPI'!I$26</f>
        <v>0.78333333333333333</v>
      </c>
      <c r="AN35" s="164">
        <f>'EQUIPMENT QLTY KPI'!J$26</f>
        <v>0.85</v>
      </c>
      <c r="AO35" s="164">
        <f>'EQUIPMENT QLTY KPI'!K$26</f>
        <v>0.8</v>
      </c>
      <c r="AP35" s="225">
        <f>'EQUIPMENT QLTY KPI'!L$26</f>
        <v>0.84285714285714286</v>
      </c>
    </row>
    <row r="36" spans="1:42" x14ac:dyDescent="0.2">
      <c r="A36" s="128">
        <v>45108</v>
      </c>
      <c r="B36" s="139" t="s">
        <v>2</v>
      </c>
      <c r="C36" s="129">
        <v>0</v>
      </c>
      <c r="D36" s="130">
        <v>0</v>
      </c>
      <c r="E36" s="130">
        <v>1</v>
      </c>
      <c r="F36" s="130">
        <v>0</v>
      </c>
      <c r="G36" s="130">
        <v>0</v>
      </c>
      <c r="H36" s="131">
        <v>1</v>
      </c>
      <c r="I36" s="129">
        <v>0</v>
      </c>
      <c r="J36" s="130">
        <v>0</v>
      </c>
      <c r="K36" s="130">
        <v>0</v>
      </c>
      <c r="L36" s="130">
        <v>0</v>
      </c>
      <c r="M36" s="130">
        <v>0</v>
      </c>
      <c r="N36" s="130">
        <v>0</v>
      </c>
      <c r="O36" s="130">
        <v>0</v>
      </c>
      <c r="P36" s="130">
        <v>0</v>
      </c>
      <c r="Q36" s="131">
        <v>31</v>
      </c>
      <c r="R36" s="199">
        <f>DAY(EOMONTH(Table3[[#This Row],[Dates]],0))-Table3[[#This Row],[DaysWithoutAccident]]</f>
        <v>0</v>
      </c>
      <c r="S36" s="142">
        <v>0.85499999999999998</v>
      </c>
      <c r="T36" s="129">
        <v>0</v>
      </c>
      <c r="U36" s="130">
        <v>0</v>
      </c>
      <c r="V36" s="130">
        <v>0</v>
      </c>
      <c r="W36" s="213">
        <v>1200</v>
      </c>
      <c r="X36" s="213">
        <v>3127</v>
      </c>
      <c r="Y36" s="208">
        <f t="shared" si="0"/>
        <v>126000</v>
      </c>
      <c r="Z36" s="208">
        <f t="shared" si="2"/>
        <v>18762</v>
      </c>
      <c r="AA36" s="213">
        <f t="shared" si="1"/>
        <v>144762</v>
      </c>
      <c r="AB36" s="130">
        <v>0</v>
      </c>
      <c r="AC36" s="219">
        <v>302</v>
      </c>
      <c r="AD36" s="129">
        <v>2</v>
      </c>
      <c r="AE36" s="130">
        <v>7</v>
      </c>
      <c r="AF36" s="130">
        <v>7</v>
      </c>
      <c r="AG36" s="130">
        <v>36.5</v>
      </c>
      <c r="AH36" s="203"/>
      <c r="AI36" s="164" t="str">
        <f>'OTIS QLTY KPI'!E$10</f>
        <v>No record</v>
      </c>
      <c r="AJ36" s="164" t="str">
        <f>'OTIS QLTY KPI'!F$10</f>
        <v>No record</v>
      </c>
      <c r="AK36" s="164" t="str">
        <f>'OTIS QLTY KPI'!G$10</f>
        <v>No record</v>
      </c>
      <c r="AL36" s="164" t="str">
        <f>'OTIS QLTY KPI'!H$10</f>
        <v>No record</v>
      </c>
      <c r="AM36" s="164" t="str">
        <f>'OTIS QLTY KPI'!I$10</f>
        <v>No record</v>
      </c>
      <c r="AN36" s="164" t="str">
        <f>'OTIS QLTY KPI'!J$10</f>
        <v>No record</v>
      </c>
      <c r="AO36" s="164" t="str">
        <f>'OTIS QLTY KPI'!K$10</f>
        <v>No record</v>
      </c>
      <c r="AP36" s="225">
        <f>'OTIS QLTY KPI'!L$10</f>
        <v>0.77139999999999997</v>
      </c>
    </row>
    <row r="37" spans="1:42" x14ac:dyDescent="0.2">
      <c r="A37" s="128">
        <v>45108</v>
      </c>
      <c r="B37" s="139" t="s">
        <v>3</v>
      </c>
      <c r="C37" s="129">
        <v>3</v>
      </c>
      <c r="D37" s="130">
        <v>0</v>
      </c>
      <c r="E37" s="130">
        <v>0</v>
      </c>
      <c r="F37" s="130">
        <v>0</v>
      </c>
      <c r="G37" s="130">
        <v>1</v>
      </c>
      <c r="H37" s="131">
        <v>0</v>
      </c>
      <c r="I37" s="129">
        <v>0</v>
      </c>
      <c r="J37" s="130">
        <v>0</v>
      </c>
      <c r="K37" s="130">
        <v>0</v>
      </c>
      <c r="L37" s="130">
        <v>0</v>
      </c>
      <c r="M37" s="130">
        <v>0</v>
      </c>
      <c r="N37" s="130">
        <v>1</v>
      </c>
      <c r="O37" s="130">
        <v>1</v>
      </c>
      <c r="P37" s="130">
        <v>0</v>
      </c>
      <c r="Q37" s="131">
        <v>30</v>
      </c>
      <c r="R37" s="199">
        <f>DAY(EOMONTH(Table3[[#This Row],[Dates]],0))-Table3[[#This Row],[DaysWithoutAccident]]</f>
        <v>1</v>
      </c>
      <c r="S37" s="142">
        <v>0.81599999999999995</v>
      </c>
      <c r="T37" s="129">
        <v>0</v>
      </c>
      <c r="U37" s="130">
        <v>0</v>
      </c>
      <c r="V37" s="130">
        <v>0</v>
      </c>
      <c r="W37" s="213">
        <f>AC37*AQ4</f>
        <v>0</v>
      </c>
      <c r="X37" s="213">
        <v>13932</v>
      </c>
      <c r="Y37" s="208">
        <f t="shared" si="0"/>
        <v>0</v>
      </c>
      <c r="Z37" s="208">
        <f t="shared" si="2"/>
        <v>83592</v>
      </c>
      <c r="AA37" s="213">
        <f t="shared" si="1"/>
        <v>83592</v>
      </c>
      <c r="AB37" s="130">
        <v>0</v>
      </c>
      <c r="AC37" s="219">
        <v>83</v>
      </c>
      <c r="AD37" s="129">
        <v>2</v>
      </c>
      <c r="AE37" s="130">
        <v>2</v>
      </c>
      <c r="AF37" s="130">
        <v>2</v>
      </c>
      <c r="AG37" s="130">
        <v>10.5</v>
      </c>
      <c r="AH37" s="203"/>
      <c r="AI37" s="164">
        <f>'YAMAHA QLTY KPI'!E$11</f>
        <v>0.9</v>
      </c>
      <c r="AJ37" s="164">
        <f>'YAMAHA QLTY KPI'!F$11</f>
        <v>0.9</v>
      </c>
      <c r="AK37" s="164">
        <f>'YAMAHA QLTY KPI'!G$11</f>
        <v>1</v>
      </c>
      <c r="AL37" s="164">
        <f>'YAMAHA QLTY KPI'!H$11</f>
        <v>0.6</v>
      </c>
      <c r="AM37" s="164">
        <f>'YAMAHA QLTY KPI'!I$11</f>
        <v>0.5</v>
      </c>
      <c r="AN37" s="164">
        <f>'YAMAHA QLTY KPI'!J$11</f>
        <v>1</v>
      </c>
      <c r="AO37" s="164">
        <f>'YAMAHA QLTY KPI'!K$11</f>
        <v>0.9</v>
      </c>
      <c r="AP37" s="225">
        <f>'YAMAHA QLTY KPI'!L$11</f>
        <v>0.82857142857142851</v>
      </c>
    </row>
    <row r="38" spans="1:42" x14ac:dyDescent="0.2">
      <c r="A38" s="128">
        <v>45108</v>
      </c>
      <c r="B38" s="139" t="s">
        <v>4</v>
      </c>
      <c r="C38" s="129">
        <v>0</v>
      </c>
      <c r="D38" s="130">
        <v>0</v>
      </c>
      <c r="E38" s="130">
        <v>0</v>
      </c>
      <c r="F38" s="130">
        <v>0</v>
      </c>
      <c r="G38" s="130">
        <v>1</v>
      </c>
      <c r="H38" s="131">
        <v>0</v>
      </c>
      <c r="I38" s="129">
        <v>0</v>
      </c>
      <c r="J38" s="130">
        <v>0</v>
      </c>
      <c r="K38" s="130">
        <v>0</v>
      </c>
      <c r="L38" s="130">
        <v>0</v>
      </c>
      <c r="M38" s="130">
        <v>0</v>
      </c>
      <c r="N38" s="130">
        <v>0</v>
      </c>
      <c r="O38" s="130">
        <v>0</v>
      </c>
      <c r="P38" s="130">
        <v>0</v>
      </c>
      <c r="Q38" s="131">
        <v>31</v>
      </c>
      <c r="R38" s="199">
        <f>DAY(EOMONTH(Table3[[#This Row],[Dates]],0))-Table3[[#This Row],[DaysWithoutAccident]]</f>
        <v>0</v>
      </c>
      <c r="S38" s="142">
        <v>0</v>
      </c>
      <c r="T38" s="129">
        <v>0</v>
      </c>
      <c r="U38" s="130">
        <v>0</v>
      </c>
      <c r="V38" s="130">
        <v>11</v>
      </c>
      <c r="W38" s="213">
        <v>0</v>
      </c>
      <c r="X38" s="213">
        <v>0</v>
      </c>
      <c r="Y38" s="208">
        <f t="shared" si="0"/>
        <v>0</v>
      </c>
      <c r="Z38" s="208">
        <f t="shared" si="2"/>
        <v>0</v>
      </c>
      <c r="AA38" s="213">
        <f t="shared" si="1"/>
        <v>0</v>
      </c>
      <c r="AB38" s="130">
        <v>0</v>
      </c>
      <c r="AC38" s="219">
        <v>0</v>
      </c>
      <c r="AD38" s="129">
        <v>1</v>
      </c>
      <c r="AE38" s="130">
        <v>2</v>
      </c>
      <c r="AF38" s="130">
        <v>2</v>
      </c>
      <c r="AG38" s="130">
        <v>10</v>
      </c>
      <c r="AH38" s="203"/>
      <c r="AI38" s="165" t="str">
        <f>'AUTOFAST QLTY KPI'!E$10</f>
        <v>No record</v>
      </c>
      <c r="AJ38" s="164" t="str">
        <f>'AUTOFAST QLTY KPI'!F$10</f>
        <v>No record</v>
      </c>
      <c r="AK38" s="164" t="str">
        <f>'AUTOFAST QLTY KPI'!G$10</f>
        <v>No record</v>
      </c>
      <c r="AL38" s="164" t="str">
        <f>'AUTOFAST QLTY KPI'!H$10</f>
        <v>No record</v>
      </c>
      <c r="AM38" s="164" t="str">
        <f>'AUTOFAST QLTY KPI'!I$10</f>
        <v>No record</v>
      </c>
      <c r="AN38" s="164" t="str">
        <f>'AUTOFAST QLTY KPI'!J$10</f>
        <v>No record</v>
      </c>
      <c r="AO38" s="164" t="str">
        <f>'AUTOFAST QLTY KPI'!K$10</f>
        <v>No record</v>
      </c>
      <c r="AP38" s="225">
        <f>'AUTOFAST QLTY KPI'!L$10</f>
        <v>0</v>
      </c>
    </row>
    <row r="39" spans="1:42" x14ac:dyDescent="0.2">
      <c r="A39" s="128">
        <v>45108</v>
      </c>
      <c r="B39" s="139" t="s">
        <v>5</v>
      </c>
      <c r="C39" s="129">
        <v>1</v>
      </c>
      <c r="D39" s="130">
        <v>0</v>
      </c>
      <c r="E39" s="130">
        <v>1</v>
      </c>
      <c r="F39" s="130">
        <v>1</v>
      </c>
      <c r="G39" s="130">
        <v>1</v>
      </c>
      <c r="H39" s="131">
        <v>1</v>
      </c>
      <c r="I39" s="129">
        <v>0</v>
      </c>
      <c r="J39" s="130">
        <v>0</v>
      </c>
      <c r="K39" s="130">
        <v>0</v>
      </c>
      <c r="L39" s="130">
        <v>0</v>
      </c>
      <c r="M39" s="130">
        <v>0</v>
      </c>
      <c r="N39" s="130">
        <v>0</v>
      </c>
      <c r="O39" s="130">
        <v>0</v>
      </c>
      <c r="P39" s="130">
        <v>0</v>
      </c>
      <c r="Q39" s="131">
        <v>31</v>
      </c>
      <c r="R39" s="199">
        <f>DAY(EOMONTH(Table3[[#This Row],[Dates]],0))-Table3[[#This Row],[DaysWithoutAccident]]</f>
        <v>0</v>
      </c>
      <c r="S39" s="142">
        <v>0.8</v>
      </c>
      <c r="T39" s="129">
        <v>0</v>
      </c>
      <c r="U39" s="130">
        <v>0</v>
      </c>
      <c r="V39" s="130">
        <v>0</v>
      </c>
      <c r="W39" s="213">
        <f>AC39*AQ6</f>
        <v>0</v>
      </c>
      <c r="X39" s="213">
        <v>907</v>
      </c>
      <c r="Y39" s="208">
        <f t="shared" si="0"/>
        <v>0</v>
      </c>
      <c r="Z39" s="208">
        <f t="shared" si="2"/>
        <v>5442</v>
      </c>
      <c r="AA39" s="213">
        <f t="shared" si="1"/>
        <v>5442</v>
      </c>
      <c r="AB39" s="130">
        <v>0</v>
      </c>
      <c r="AC39" s="219">
        <v>250</v>
      </c>
      <c r="AD39" s="129">
        <v>2</v>
      </c>
      <c r="AE39" s="130">
        <v>2</v>
      </c>
      <c r="AF39" s="130">
        <v>1</v>
      </c>
      <c r="AG39" s="130">
        <v>5.5</v>
      </c>
      <c r="AH39" s="203"/>
      <c r="AI39" s="165" t="str">
        <f>'WINPART QLTY KPI'!E$10</f>
        <v>No record</v>
      </c>
      <c r="AJ39" s="164" t="str">
        <f>'WINPART QLTY KPI'!F$10</f>
        <v>No record</v>
      </c>
      <c r="AK39" s="164" t="str">
        <f>'WINPART QLTY KPI'!G$10</f>
        <v>No record</v>
      </c>
      <c r="AL39" s="164" t="str">
        <f>'WINPART QLTY KPI'!H$10</f>
        <v>No record</v>
      </c>
      <c r="AM39" s="164" t="str">
        <f>'WINPART QLTY KPI'!I$10</f>
        <v>No record</v>
      </c>
      <c r="AN39" s="164" t="str">
        <f>'WINPART QLTY KPI'!J$10</f>
        <v>No record</v>
      </c>
      <c r="AO39" s="164" t="str">
        <f>'WINPART QLTY KPI'!K$10</f>
        <v>No record</v>
      </c>
      <c r="AP39" s="225">
        <f>'WINPART QLTY KPI'!L$10</f>
        <v>0</v>
      </c>
    </row>
    <row r="40" spans="1:42" x14ac:dyDescent="0.2">
      <c r="A40" s="128">
        <v>45108</v>
      </c>
      <c r="B40" s="139" t="s">
        <v>6</v>
      </c>
      <c r="C40" s="129">
        <v>0</v>
      </c>
      <c r="D40" s="130">
        <v>0</v>
      </c>
      <c r="E40" s="130">
        <v>1</v>
      </c>
      <c r="F40" s="130">
        <v>0</v>
      </c>
      <c r="G40" s="130">
        <v>1</v>
      </c>
      <c r="H40" s="131">
        <v>0</v>
      </c>
      <c r="I40" s="129">
        <v>0</v>
      </c>
      <c r="J40" s="130">
        <v>0</v>
      </c>
      <c r="K40" s="130">
        <v>0</v>
      </c>
      <c r="L40" s="130">
        <v>0</v>
      </c>
      <c r="M40" s="130">
        <v>0</v>
      </c>
      <c r="N40" s="130">
        <v>0</v>
      </c>
      <c r="O40" s="130">
        <v>0</v>
      </c>
      <c r="P40" s="130">
        <v>1</v>
      </c>
      <c r="Q40" s="131">
        <v>30</v>
      </c>
      <c r="R40" s="199">
        <f>DAY(EOMONTH(Table3[[#This Row],[Dates]],0))-Table3[[#This Row],[DaysWithoutAccident]]</f>
        <v>1</v>
      </c>
      <c r="S40" s="142">
        <v>0</v>
      </c>
      <c r="T40" s="129">
        <v>0</v>
      </c>
      <c r="U40" s="130">
        <v>0</v>
      </c>
      <c r="V40" s="130">
        <v>0</v>
      </c>
      <c r="W40" s="213">
        <f>AC40*AQ7</f>
        <v>0</v>
      </c>
      <c r="X40" s="213">
        <v>3478</v>
      </c>
      <c r="Y40" s="208">
        <f t="shared" si="0"/>
        <v>0</v>
      </c>
      <c r="Z40" s="208">
        <f t="shared" si="2"/>
        <v>20868</v>
      </c>
      <c r="AA40" s="213">
        <f t="shared" si="1"/>
        <v>20868</v>
      </c>
      <c r="AB40" s="130">
        <v>0</v>
      </c>
      <c r="AC40" s="219">
        <v>276</v>
      </c>
      <c r="AD40" s="129">
        <v>1</v>
      </c>
      <c r="AE40" s="130">
        <v>2</v>
      </c>
      <c r="AF40" s="130">
        <v>2</v>
      </c>
      <c r="AG40" s="130">
        <v>10</v>
      </c>
      <c r="AH40" s="203"/>
      <c r="AI40" s="165">
        <f>'SUZUKI QLTY KPI'!E$41</f>
        <v>0.88124999999999998</v>
      </c>
      <c r="AJ40" s="164">
        <f>'SUZUKI QLTY KPI'!F$41</f>
        <v>0.71250000000000002</v>
      </c>
      <c r="AK40" s="164">
        <f>'SUZUKI QLTY KPI'!G$41</f>
        <v>0.9</v>
      </c>
      <c r="AL40" s="164">
        <f>'SUZUKI QLTY KPI'!H$41</f>
        <v>0.85624999999999996</v>
      </c>
      <c r="AM40" s="164">
        <f>'SUZUKI QLTY KPI'!I$41</f>
        <v>0.83125000000000004</v>
      </c>
      <c r="AN40" s="164">
        <f>'SUZUKI QLTY KPI'!J$41</f>
        <v>0.86875000000000002</v>
      </c>
      <c r="AO40" s="164">
        <f>'SUZUKI QLTY KPI'!K$41</f>
        <v>0.83750000000000002</v>
      </c>
      <c r="AP40" s="225">
        <f>'SUZUKI QLTY KPI'!L$41</f>
        <v>0.8410714285714288</v>
      </c>
    </row>
    <row r="41" spans="1:42" x14ac:dyDescent="0.2">
      <c r="A41" s="128">
        <v>45108</v>
      </c>
      <c r="B41" s="139" t="s">
        <v>7</v>
      </c>
      <c r="C41" s="129">
        <v>1</v>
      </c>
      <c r="D41" s="130">
        <v>0</v>
      </c>
      <c r="E41" s="130">
        <v>0</v>
      </c>
      <c r="F41" s="130">
        <v>0</v>
      </c>
      <c r="G41" s="130">
        <v>1</v>
      </c>
      <c r="H41" s="131">
        <v>0</v>
      </c>
      <c r="I41" s="129">
        <v>0</v>
      </c>
      <c r="J41" s="130">
        <v>0</v>
      </c>
      <c r="K41" s="130">
        <v>0</v>
      </c>
      <c r="L41" s="130">
        <v>0</v>
      </c>
      <c r="M41" s="130">
        <v>0</v>
      </c>
      <c r="N41" s="130">
        <v>0</v>
      </c>
      <c r="O41" s="130">
        <v>0</v>
      </c>
      <c r="P41" s="130">
        <v>0</v>
      </c>
      <c r="Q41" s="131">
        <v>31</v>
      </c>
      <c r="R41" s="199">
        <f>DAY(EOMONTH(Table3[[#This Row],[Dates]],0))-Table3[[#This Row],[DaysWithoutAccident]]</f>
        <v>0</v>
      </c>
      <c r="S41" s="142">
        <v>0.78259999999999996</v>
      </c>
      <c r="T41" s="129">
        <v>0</v>
      </c>
      <c r="U41" s="130">
        <v>0</v>
      </c>
      <c r="V41" s="130">
        <v>0</v>
      </c>
      <c r="W41" s="213">
        <v>1774.19</v>
      </c>
      <c r="X41" s="213">
        <v>6981.76</v>
      </c>
      <c r="Y41" s="208">
        <f t="shared" si="0"/>
        <v>186289.95</v>
      </c>
      <c r="Z41" s="208">
        <f t="shared" si="2"/>
        <v>41890.559999999998</v>
      </c>
      <c r="AA41" s="213">
        <f t="shared" si="1"/>
        <v>228180.51</v>
      </c>
      <c r="AB41" s="130">
        <v>0</v>
      </c>
      <c r="AC41" s="219">
        <v>0</v>
      </c>
      <c r="AD41" s="129">
        <v>2</v>
      </c>
      <c r="AE41" s="130">
        <v>3</v>
      </c>
      <c r="AF41" s="130">
        <v>3</v>
      </c>
      <c r="AG41" s="130">
        <v>16</v>
      </c>
      <c r="AH41" s="203"/>
      <c r="AI41" s="165">
        <f>'TOYOTA QLTY KPI'!E$11</f>
        <v>0.6</v>
      </c>
      <c r="AJ41" s="164">
        <f>'TOYOTA QLTY KPI'!F$11</f>
        <v>0.7</v>
      </c>
      <c r="AK41" s="164">
        <f>'TOYOTA QLTY KPI'!G$11</f>
        <v>0.7</v>
      </c>
      <c r="AL41" s="164">
        <f>'TOYOTA QLTY KPI'!H$11</f>
        <v>0.8</v>
      </c>
      <c r="AM41" s="164">
        <f>'TOYOTA QLTY KPI'!I$11</f>
        <v>0.6</v>
      </c>
      <c r="AN41" s="164">
        <f>'TOYOTA QLTY KPI'!J$11</f>
        <v>0.8</v>
      </c>
      <c r="AO41" s="164">
        <f>'TOYOTA QLTY KPI'!K$11</f>
        <v>0.9</v>
      </c>
      <c r="AP41" s="225">
        <f>'TOYOTA QLTY KPI'!L$11</f>
        <v>0.72857142857142865</v>
      </c>
    </row>
    <row r="42" spans="1:42" x14ac:dyDescent="0.2">
      <c r="A42" s="128">
        <v>45108</v>
      </c>
      <c r="B42" s="139" t="s">
        <v>8</v>
      </c>
      <c r="C42" s="129">
        <v>1</v>
      </c>
      <c r="D42" s="130">
        <v>0</v>
      </c>
      <c r="E42" s="130">
        <v>0</v>
      </c>
      <c r="F42" s="130">
        <v>1</v>
      </c>
      <c r="G42" s="130">
        <v>1</v>
      </c>
      <c r="H42" s="131">
        <v>1</v>
      </c>
      <c r="I42" s="129">
        <v>0</v>
      </c>
      <c r="J42" s="130">
        <v>0</v>
      </c>
      <c r="K42" s="130">
        <v>0</v>
      </c>
      <c r="L42" s="130">
        <v>0</v>
      </c>
      <c r="M42" s="130">
        <v>0</v>
      </c>
      <c r="N42" s="130">
        <v>0</v>
      </c>
      <c r="O42" s="130">
        <v>0</v>
      </c>
      <c r="P42" s="130">
        <v>0</v>
      </c>
      <c r="Q42" s="131">
        <v>31</v>
      </c>
      <c r="R42" s="199">
        <f>DAY(EOMONTH(Table3[[#This Row],[Dates]],0))-Table3[[#This Row],[DaysWithoutAccident]]</f>
        <v>0</v>
      </c>
      <c r="S42" s="142">
        <v>0.73599999999999999</v>
      </c>
      <c r="T42" s="129">
        <v>4</v>
      </c>
      <c r="U42" s="130">
        <v>1</v>
      </c>
      <c r="V42" s="130">
        <v>1</v>
      </c>
      <c r="W42" s="213">
        <v>640</v>
      </c>
      <c r="X42" s="213">
        <v>5803</v>
      </c>
      <c r="Y42" s="208">
        <f t="shared" si="0"/>
        <v>67200</v>
      </c>
      <c r="Z42" s="208">
        <f t="shared" si="2"/>
        <v>34818</v>
      </c>
      <c r="AA42" s="213">
        <f t="shared" si="1"/>
        <v>102018</v>
      </c>
      <c r="AB42" s="130">
        <v>0</v>
      </c>
      <c r="AC42" s="219">
        <v>52</v>
      </c>
      <c r="AD42" s="129">
        <v>2</v>
      </c>
      <c r="AE42" s="130">
        <v>1</v>
      </c>
      <c r="AF42" s="130">
        <v>1</v>
      </c>
      <c r="AG42" s="130">
        <v>10.5</v>
      </c>
      <c r="AH42" s="203"/>
      <c r="AI42" s="165">
        <f>'ABUJA QLTY KPI'!E$16</f>
        <v>0.94285714285714284</v>
      </c>
      <c r="AJ42" s="164">
        <f>'ABUJA QLTY KPI'!F$16</f>
        <v>0.88571428571428568</v>
      </c>
      <c r="AK42" s="164">
        <f>'ABUJA QLTY KPI'!G$16</f>
        <v>0.88571428571428568</v>
      </c>
      <c r="AL42" s="164">
        <f>'ABUJA QLTY KPI'!H$16</f>
        <v>0.82857142857142863</v>
      </c>
      <c r="AM42" s="164">
        <f>'ABUJA QLTY KPI'!I$16</f>
        <v>0.82857142857142863</v>
      </c>
      <c r="AN42" s="164">
        <f>'ABUJA QLTY KPI'!J$16</f>
        <v>0.94285714285714284</v>
      </c>
      <c r="AO42" s="164">
        <f>'ABUJA QLTY KPI'!K$16</f>
        <v>1</v>
      </c>
      <c r="AP42" s="225">
        <f>'ABUJA QLTY KPI'!L$16</f>
        <v>0.90204081632653066</v>
      </c>
    </row>
    <row r="43" spans="1:42" x14ac:dyDescent="0.2">
      <c r="A43" s="128">
        <v>45108</v>
      </c>
      <c r="B43" s="139" t="s">
        <v>9</v>
      </c>
      <c r="C43" s="129">
        <v>1</v>
      </c>
      <c r="D43" s="130">
        <v>0</v>
      </c>
      <c r="E43" s="130">
        <v>0</v>
      </c>
      <c r="F43" s="130">
        <v>1</v>
      </c>
      <c r="G43" s="130">
        <v>0</v>
      </c>
      <c r="H43" s="131">
        <v>0</v>
      </c>
      <c r="I43" s="129">
        <v>0</v>
      </c>
      <c r="J43" s="130">
        <v>0</v>
      </c>
      <c r="K43" s="130">
        <v>0</v>
      </c>
      <c r="L43" s="130">
        <v>0</v>
      </c>
      <c r="M43" s="130">
        <v>0</v>
      </c>
      <c r="N43" s="130">
        <v>0</v>
      </c>
      <c r="O43" s="130">
        <v>0</v>
      </c>
      <c r="P43" s="130">
        <v>0</v>
      </c>
      <c r="Q43" s="131">
        <v>31</v>
      </c>
      <c r="R43" s="199">
        <f>DAY(EOMONTH(Table3[[#This Row],[Dates]],0))-Table3[[#This Row],[DaysWithoutAccident]]</f>
        <v>0</v>
      </c>
      <c r="S43" s="142">
        <v>0.75</v>
      </c>
      <c r="T43" s="129">
        <v>0</v>
      </c>
      <c r="U43" s="130">
        <v>0</v>
      </c>
      <c r="V43" s="130">
        <v>0</v>
      </c>
      <c r="W43" s="213">
        <f>AC43*AQ10</f>
        <v>0</v>
      </c>
      <c r="X43" s="213">
        <v>1413</v>
      </c>
      <c r="Y43" s="208">
        <f t="shared" si="0"/>
        <v>0</v>
      </c>
      <c r="Z43" s="208">
        <f t="shared" si="2"/>
        <v>8478</v>
      </c>
      <c r="AA43" s="213">
        <f t="shared" si="1"/>
        <v>8478</v>
      </c>
      <c r="AB43" s="130">
        <v>0</v>
      </c>
      <c r="AC43" s="219">
        <v>109</v>
      </c>
      <c r="AD43" s="129">
        <v>2</v>
      </c>
      <c r="AE43" s="130">
        <v>1</v>
      </c>
      <c r="AF43" s="130">
        <v>1</v>
      </c>
      <c r="AG43" s="130">
        <v>10.5</v>
      </c>
      <c r="AH43" s="203"/>
      <c r="AI43" s="165">
        <f>'PHC QLTY KPI'!E$18</f>
        <v>0.82222222222222219</v>
      </c>
      <c r="AJ43" s="164">
        <f>'PHC QLTY KPI'!F$18</f>
        <v>0.8</v>
      </c>
      <c r="AK43" s="164">
        <f>'PHC QLTY KPI'!G$18</f>
        <v>0.77777777777777779</v>
      </c>
      <c r="AL43" s="164">
        <f>'PHC QLTY KPI'!H$18</f>
        <v>0.75555555555555554</v>
      </c>
      <c r="AM43" s="164">
        <f>'PHC QLTY KPI'!I$18</f>
        <v>0.77777777777777779</v>
      </c>
      <c r="AN43" s="164">
        <f>'PHC QLTY KPI'!J$18</f>
        <v>0.93333333333333335</v>
      </c>
      <c r="AO43" s="164">
        <f>'PHC QLTY KPI'!K$18</f>
        <v>0.9555555555555556</v>
      </c>
      <c r="AP43" s="225">
        <f>'PHC QLTY KPI'!L$18</f>
        <v>0.83174603174603168</v>
      </c>
    </row>
    <row r="44" spans="1:42" x14ac:dyDescent="0.2">
      <c r="A44" s="128">
        <v>45108</v>
      </c>
      <c r="B44" s="139" t="s">
        <v>13</v>
      </c>
      <c r="C44" s="129">
        <v>1</v>
      </c>
      <c r="D44" s="130">
        <v>1</v>
      </c>
      <c r="E44" s="130">
        <v>0</v>
      </c>
      <c r="F44" s="130">
        <v>1</v>
      </c>
      <c r="G44" s="130">
        <v>0</v>
      </c>
      <c r="H44" s="131">
        <v>1</v>
      </c>
      <c r="I44" s="129">
        <v>0</v>
      </c>
      <c r="J44" s="130">
        <v>0</v>
      </c>
      <c r="K44" s="130">
        <v>0</v>
      </c>
      <c r="L44" s="130">
        <v>0</v>
      </c>
      <c r="M44" s="130">
        <v>0</v>
      </c>
      <c r="N44" s="130">
        <v>0</v>
      </c>
      <c r="O44" s="130">
        <v>0</v>
      </c>
      <c r="P44" s="130">
        <v>0</v>
      </c>
      <c r="Q44" s="131">
        <v>31</v>
      </c>
      <c r="R44" s="199">
        <f>DAY(EOMONTH(Table3[[#This Row],[Dates]],0))-Table3[[#This Row],[DaysWithoutAccident]]</f>
        <v>0</v>
      </c>
      <c r="S44" s="142">
        <v>0.95779999999999998</v>
      </c>
      <c r="T44" s="129">
        <v>0</v>
      </c>
      <c r="U44" s="130">
        <v>0</v>
      </c>
      <c r="V44" s="130">
        <v>0</v>
      </c>
      <c r="W44" s="213">
        <f>AC44*AJ$6</f>
        <v>0</v>
      </c>
      <c r="X44" s="213">
        <v>15027</v>
      </c>
      <c r="Y44" s="208">
        <f t="shared" si="0"/>
        <v>0</v>
      </c>
      <c r="Z44" s="208">
        <f t="shared" si="2"/>
        <v>90162</v>
      </c>
      <c r="AA44" s="213">
        <f t="shared" si="1"/>
        <v>90162</v>
      </c>
      <c r="AB44" s="130">
        <v>0</v>
      </c>
      <c r="AC44" s="219">
        <v>109</v>
      </c>
      <c r="AD44" s="129">
        <v>2</v>
      </c>
      <c r="AE44" s="130">
        <v>12</v>
      </c>
      <c r="AF44" s="130">
        <v>12</v>
      </c>
      <c r="AG44" s="130">
        <v>61</v>
      </c>
      <c r="AH44" s="203"/>
      <c r="AI44" s="165" t="str">
        <f>'MASSILIA QLTY KPI'!E$10</f>
        <v>No record</v>
      </c>
      <c r="AJ44" s="164" t="str">
        <f>'MASSILIA QLTY KPI'!F$10</f>
        <v>No record</v>
      </c>
      <c r="AK44" s="164" t="str">
        <f>'MASSILIA QLTY KPI'!G$10</f>
        <v>No record</v>
      </c>
      <c r="AL44" s="164" t="str">
        <f>'MASSILIA QLTY KPI'!H$10</f>
        <v>No record</v>
      </c>
      <c r="AM44" s="164" t="str">
        <f>'MASSILIA QLTY KPI'!I$10</f>
        <v>No record</v>
      </c>
      <c r="AN44" s="164" t="str">
        <f>'MASSILIA QLTY KPI'!J$10</f>
        <v>No record</v>
      </c>
      <c r="AO44" s="164" t="str">
        <f>'MASSILIA QLTY KPI'!K$10</f>
        <v>No record</v>
      </c>
      <c r="AP44" s="225">
        <f ca="1">'MASSILIA QLTY KPI'!L$10</f>
        <v>0</v>
      </c>
    </row>
    <row r="45" spans="1:42" x14ac:dyDescent="0.2">
      <c r="A45" s="128">
        <v>45108</v>
      </c>
      <c r="B45" s="139" t="s">
        <v>216</v>
      </c>
      <c r="C45" s="129">
        <v>0</v>
      </c>
      <c r="D45" s="130">
        <v>0</v>
      </c>
      <c r="E45" s="130">
        <v>1</v>
      </c>
      <c r="F45" s="130">
        <v>0</v>
      </c>
      <c r="G45" s="130">
        <v>0</v>
      </c>
      <c r="H45" s="131">
        <v>0</v>
      </c>
      <c r="I45" s="129">
        <v>0</v>
      </c>
      <c r="J45" s="130">
        <v>0</v>
      </c>
      <c r="K45" s="130">
        <v>0</v>
      </c>
      <c r="L45" s="130">
        <v>0</v>
      </c>
      <c r="M45" s="130">
        <v>0</v>
      </c>
      <c r="N45" s="130">
        <v>0</v>
      </c>
      <c r="O45" s="130">
        <v>0</v>
      </c>
      <c r="P45" s="130">
        <v>0</v>
      </c>
      <c r="Q45" s="131">
        <v>31</v>
      </c>
      <c r="R45" s="199">
        <f>DAY(EOMONTH(Table3[[#This Row],[Dates]],0))-Table3[[#This Row],[DaysWithoutAccident]]</f>
        <v>0</v>
      </c>
      <c r="S45" s="142">
        <v>0</v>
      </c>
      <c r="T45" s="129">
        <v>0</v>
      </c>
      <c r="U45" s="130">
        <v>0</v>
      </c>
      <c r="V45" s="130">
        <v>0</v>
      </c>
      <c r="W45" s="213">
        <f>AC45*AJ$5</f>
        <v>0</v>
      </c>
      <c r="X45" s="213">
        <v>14008</v>
      </c>
      <c r="Y45" s="208">
        <f t="shared" si="0"/>
        <v>0</v>
      </c>
      <c r="Z45" s="208">
        <f t="shared" si="2"/>
        <v>84048</v>
      </c>
      <c r="AA45" s="213">
        <f t="shared" si="1"/>
        <v>84048</v>
      </c>
      <c r="AB45" s="130">
        <v>0</v>
      </c>
      <c r="AC45" s="219">
        <v>213.25</v>
      </c>
      <c r="AD45" s="129">
        <v>2</v>
      </c>
      <c r="AE45" s="130">
        <v>7</v>
      </c>
      <c r="AF45" s="130">
        <v>6</v>
      </c>
      <c r="AG45" s="130">
        <v>31.5</v>
      </c>
      <c r="AH45" s="203"/>
      <c r="AI45" s="165" t="str">
        <f>'HEADOFFICE QLTY KPI'!E$10</f>
        <v>No record</v>
      </c>
      <c r="AJ45" s="164" t="str">
        <f>'HEADOFFICE QLTY KPI'!F$10</f>
        <v>No record</v>
      </c>
      <c r="AK45" s="164" t="str">
        <f>'HEADOFFICE QLTY KPI'!G$10</f>
        <v>No record</v>
      </c>
      <c r="AL45" s="164" t="str">
        <f>'HEADOFFICE QLTY KPI'!H$10</f>
        <v>No record</v>
      </c>
      <c r="AM45" s="164" t="str">
        <f>'HEADOFFICE QLTY KPI'!I$10</f>
        <v>No record</v>
      </c>
      <c r="AN45" s="164" t="str">
        <f>'HEADOFFICE QLTY KPI'!J$10</f>
        <v>No record</v>
      </c>
      <c r="AO45" s="164" t="str">
        <f>'HEADOFFICE QLTY KPI'!K$10</f>
        <v>No record</v>
      </c>
      <c r="AP45" s="225">
        <f>'HEADOFFICE QLTY KPI'!L$10</f>
        <v>0</v>
      </c>
    </row>
    <row r="46" spans="1:42" x14ac:dyDescent="0.2">
      <c r="A46" s="128">
        <v>45139</v>
      </c>
      <c r="B46" s="139" t="s">
        <v>10</v>
      </c>
      <c r="C46" s="129">
        <v>3</v>
      </c>
      <c r="D46" s="130">
        <v>0</v>
      </c>
      <c r="E46" s="130">
        <v>0</v>
      </c>
      <c r="F46" s="130">
        <v>1</v>
      </c>
      <c r="G46" s="130">
        <v>0</v>
      </c>
      <c r="H46" s="131">
        <v>1</v>
      </c>
      <c r="I46" s="129">
        <v>0</v>
      </c>
      <c r="J46" s="130">
        <v>0</v>
      </c>
      <c r="K46" s="130">
        <v>0</v>
      </c>
      <c r="L46" s="130">
        <v>0</v>
      </c>
      <c r="M46" s="130">
        <v>0</v>
      </c>
      <c r="N46" s="130">
        <v>0</v>
      </c>
      <c r="O46" s="130">
        <v>0</v>
      </c>
      <c r="P46" s="130">
        <v>0</v>
      </c>
      <c r="Q46" s="131">
        <v>31</v>
      </c>
      <c r="R46" s="199">
        <f>DAY(EOMONTH(Table3[[#This Row],[Dates]],0))-Table3[[#This Row],[DaysWithoutAccident]]</f>
        <v>0</v>
      </c>
      <c r="S46" s="142">
        <v>0.72399999999999998</v>
      </c>
      <c r="T46" s="129">
        <v>8</v>
      </c>
      <c r="U46" s="130">
        <v>0</v>
      </c>
      <c r="V46" s="130">
        <v>9.5</v>
      </c>
      <c r="W46" s="213">
        <f>AC46*AQ2</f>
        <v>0</v>
      </c>
      <c r="X46" s="213">
        <v>10500</v>
      </c>
      <c r="Y46" s="208">
        <f t="shared" si="0"/>
        <v>0</v>
      </c>
      <c r="Z46" s="208">
        <f t="shared" si="2"/>
        <v>63000</v>
      </c>
      <c r="AA46" s="213">
        <f t="shared" si="1"/>
        <v>63000</v>
      </c>
      <c r="AB46" s="130">
        <v>0</v>
      </c>
      <c r="AC46" s="219">
        <v>70</v>
      </c>
      <c r="AD46" s="129">
        <v>2</v>
      </c>
      <c r="AE46" s="130">
        <v>18</v>
      </c>
      <c r="AF46" s="130">
        <v>15</v>
      </c>
      <c r="AG46" s="130">
        <v>36.5</v>
      </c>
      <c r="AH46" s="203"/>
      <c r="AI46" s="164">
        <f>'EQUIPMENT QLTY KPI'!E$48</f>
        <v>0.90588235294117647</v>
      </c>
      <c r="AJ46" s="164">
        <f>'EQUIPMENT QLTY KPI'!F$48</f>
        <v>0.85882352941176465</v>
      </c>
      <c r="AK46" s="164">
        <f>'EQUIPMENT QLTY KPI'!G$48</f>
        <v>0.90588235294117647</v>
      </c>
      <c r="AL46" s="164">
        <f>'EQUIPMENT QLTY KPI'!H$48</f>
        <v>0.8</v>
      </c>
      <c r="AM46" s="164">
        <f>'EQUIPMENT QLTY KPI'!I$48</f>
        <v>0.77647058823529413</v>
      </c>
      <c r="AN46" s="164">
        <f>'EQUIPMENT QLTY KPI'!J$48</f>
        <v>0.87058823529411766</v>
      </c>
      <c r="AO46" s="164">
        <f>'EQUIPMENT QLTY KPI'!K$48</f>
        <v>0.81176470588235294</v>
      </c>
      <c r="AP46" s="225">
        <f>'EQUIPMENT QLTY KPI'!L$48</f>
        <v>0.84705882352941197</v>
      </c>
    </row>
    <row r="47" spans="1:42" x14ac:dyDescent="0.2">
      <c r="A47" s="128">
        <v>45139</v>
      </c>
      <c r="B47" s="139" t="s">
        <v>2</v>
      </c>
      <c r="C47" s="129">
        <v>0</v>
      </c>
      <c r="D47" s="130">
        <v>0</v>
      </c>
      <c r="E47" s="130">
        <v>0</v>
      </c>
      <c r="F47" s="130">
        <v>0</v>
      </c>
      <c r="G47" s="130">
        <v>0</v>
      </c>
      <c r="H47" s="131">
        <v>1</v>
      </c>
      <c r="I47" s="129">
        <v>0</v>
      </c>
      <c r="J47" s="130">
        <v>0</v>
      </c>
      <c r="K47" s="130">
        <v>0</v>
      </c>
      <c r="L47" s="130">
        <v>0</v>
      </c>
      <c r="M47" s="130">
        <v>0</v>
      </c>
      <c r="N47" s="130">
        <v>0</v>
      </c>
      <c r="O47" s="130">
        <v>0</v>
      </c>
      <c r="P47" s="130">
        <v>0</v>
      </c>
      <c r="Q47" s="131">
        <v>31</v>
      </c>
      <c r="R47" s="199">
        <f>DAY(EOMONTH(Table3[[#This Row],[Dates]],0))-Table3[[#This Row],[DaysWithoutAccident]]</f>
        <v>0</v>
      </c>
      <c r="S47" s="142">
        <v>0.81</v>
      </c>
      <c r="T47" s="129">
        <v>0</v>
      </c>
      <c r="U47" s="130">
        <v>0</v>
      </c>
      <c r="V47" s="130">
        <v>0</v>
      </c>
      <c r="W47" s="213">
        <v>1150</v>
      </c>
      <c r="X47" s="213">
        <v>3491</v>
      </c>
      <c r="Y47" s="208">
        <f t="shared" si="0"/>
        <v>120750</v>
      </c>
      <c r="Z47" s="208">
        <f t="shared" si="2"/>
        <v>20946</v>
      </c>
      <c r="AA47" s="213">
        <f t="shared" si="1"/>
        <v>141696</v>
      </c>
      <c r="AB47" s="130">
        <v>0</v>
      </c>
      <c r="AC47" s="219">
        <v>292</v>
      </c>
      <c r="AD47" s="129">
        <v>2</v>
      </c>
      <c r="AE47" s="130">
        <v>80</v>
      </c>
      <c r="AF47" s="130">
        <v>80</v>
      </c>
      <c r="AG47" s="130">
        <v>26.3</v>
      </c>
      <c r="AH47" s="203"/>
      <c r="AI47" s="164" t="str">
        <f>'OTIS QLTY KPI'!E$16</f>
        <v>No record</v>
      </c>
      <c r="AJ47" s="164" t="str">
        <f>'OTIS QLTY KPI'!F$16</f>
        <v>No record</v>
      </c>
      <c r="AK47" s="164" t="str">
        <f>'OTIS QLTY KPI'!G$16</f>
        <v>No record</v>
      </c>
      <c r="AL47" s="164" t="str">
        <f>'OTIS QLTY KPI'!H$16</f>
        <v>No record</v>
      </c>
      <c r="AM47" s="164" t="str">
        <f>'OTIS QLTY KPI'!I$16</f>
        <v>No record</v>
      </c>
      <c r="AN47" s="164" t="str">
        <f>'OTIS QLTY KPI'!J$16</f>
        <v>No record</v>
      </c>
      <c r="AO47" s="164" t="str">
        <f>'OTIS QLTY KPI'!K$16</f>
        <v>No record</v>
      </c>
      <c r="AP47" s="225">
        <f>'OTIS QLTY KPI'!L$16</f>
        <v>0.9143</v>
      </c>
    </row>
    <row r="48" spans="1:42" x14ac:dyDescent="0.2">
      <c r="A48" s="128">
        <v>45139</v>
      </c>
      <c r="B48" s="139" t="s">
        <v>3</v>
      </c>
      <c r="C48" s="129">
        <v>1</v>
      </c>
      <c r="D48" s="130">
        <v>0</v>
      </c>
      <c r="E48" s="130">
        <v>0</v>
      </c>
      <c r="F48" s="130">
        <v>1</v>
      </c>
      <c r="G48" s="130">
        <v>0</v>
      </c>
      <c r="H48" s="131">
        <v>1</v>
      </c>
      <c r="I48" s="129">
        <v>0</v>
      </c>
      <c r="J48" s="130">
        <v>0</v>
      </c>
      <c r="K48" s="130">
        <v>0</v>
      </c>
      <c r="L48" s="130">
        <v>0</v>
      </c>
      <c r="M48" s="130">
        <v>0</v>
      </c>
      <c r="N48" s="130">
        <v>0</v>
      </c>
      <c r="O48" s="130">
        <v>0</v>
      </c>
      <c r="P48" s="130">
        <v>0</v>
      </c>
      <c r="Q48" s="131">
        <v>31</v>
      </c>
      <c r="R48" s="199">
        <f>DAY(EOMONTH(Table3[[#This Row],[Dates]],0))-Table3[[#This Row],[DaysWithoutAccident]]</f>
        <v>0</v>
      </c>
      <c r="S48" s="142">
        <v>0</v>
      </c>
      <c r="T48" s="129">
        <v>0</v>
      </c>
      <c r="U48" s="130">
        <v>0</v>
      </c>
      <c r="V48" s="130">
        <v>0</v>
      </c>
      <c r="W48" s="213">
        <f>AC48*AQ4</f>
        <v>0</v>
      </c>
      <c r="X48" s="213">
        <v>13932</v>
      </c>
      <c r="Y48" s="208">
        <f t="shared" si="0"/>
        <v>0</v>
      </c>
      <c r="Z48" s="208">
        <f t="shared" si="2"/>
        <v>83592</v>
      </c>
      <c r="AA48" s="213">
        <f t="shared" si="1"/>
        <v>83592</v>
      </c>
      <c r="AB48" s="130">
        <v>0</v>
      </c>
      <c r="AC48" s="219">
        <v>85</v>
      </c>
      <c r="AD48" s="129">
        <v>2</v>
      </c>
      <c r="AE48" s="130">
        <v>5</v>
      </c>
      <c r="AF48" s="130">
        <v>3</v>
      </c>
      <c r="AG48" s="130">
        <v>4.5</v>
      </c>
      <c r="AH48" s="203"/>
      <c r="AI48" s="164">
        <f>'YAMAHA QLTY KPI'!E$18</f>
        <v>1</v>
      </c>
      <c r="AJ48" s="164">
        <f>'YAMAHA QLTY KPI'!F$18</f>
        <v>0.7</v>
      </c>
      <c r="AK48" s="164">
        <f>'YAMAHA QLTY KPI'!G$18</f>
        <v>0.9</v>
      </c>
      <c r="AL48" s="164">
        <f>'YAMAHA QLTY KPI'!H$18</f>
        <v>0.8</v>
      </c>
      <c r="AM48" s="164">
        <f>'YAMAHA QLTY KPI'!I$18</f>
        <v>0.8</v>
      </c>
      <c r="AN48" s="164">
        <f>'YAMAHA QLTY KPI'!J$18</f>
        <v>0.9</v>
      </c>
      <c r="AO48" s="164">
        <f>'YAMAHA QLTY KPI'!K$18</f>
        <v>0.8</v>
      </c>
      <c r="AP48" s="225">
        <f>'YAMAHA QLTY KPI'!L$18</f>
        <v>0.84285714285714286</v>
      </c>
    </row>
    <row r="49" spans="1:42" x14ac:dyDescent="0.2">
      <c r="A49" s="128">
        <v>45139</v>
      </c>
      <c r="B49" s="139" t="s">
        <v>4</v>
      </c>
      <c r="C49" s="129">
        <v>0</v>
      </c>
      <c r="D49" s="130">
        <v>0</v>
      </c>
      <c r="E49" s="130">
        <v>0</v>
      </c>
      <c r="F49" s="130">
        <v>0</v>
      </c>
      <c r="G49" s="130">
        <v>0</v>
      </c>
      <c r="H49" s="131">
        <v>0</v>
      </c>
      <c r="I49" s="129">
        <v>0</v>
      </c>
      <c r="J49" s="130">
        <v>0</v>
      </c>
      <c r="K49" s="130">
        <v>0</v>
      </c>
      <c r="L49" s="130">
        <v>0</v>
      </c>
      <c r="M49" s="130">
        <v>0</v>
      </c>
      <c r="N49" s="130">
        <v>0</v>
      </c>
      <c r="O49" s="130">
        <v>0</v>
      </c>
      <c r="P49" s="130">
        <v>0</v>
      </c>
      <c r="Q49" s="131">
        <v>31</v>
      </c>
      <c r="R49" s="199">
        <f>DAY(EOMONTH(Table3[[#This Row],[Dates]],0))-Table3[[#This Row],[DaysWithoutAccident]]</f>
        <v>0</v>
      </c>
      <c r="S49" s="142">
        <v>0</v>
      </c>
      <c r="T49" s="129">
        <v>82</v>
      </c>
      <c r="U49" s="130">
        <v>24</v>
      </c>
      <c r="V49" s="130">
        <v>5</v>
      </c>
      <c r="W49" s="213">
        <v>0</v>
      </c>
      <c r="X49" s="213">
        <v>0</v>
      </c>
      <c r="Y49" s="208">
        <f t="shared" si="0"/>
        <v>0</v>
      </c>
      <c r="Z49" s="208">
        <f t="shared" si="2"/>
        <v>0</v>
      </c>
      <c r="AA49" s="213">
        <f t="shared" si="1"/>
        <v>0</v>
      </c>
      <c r="AB49" s="130">
        <v>0</v>
      </c>
      <c r="AC49" s="219">
        <v>0</v>
      </c>
      <c r="AD49" s="129">
        <v>1</v>
      </c>
      <c r="AE49" s="130">
        <v>1</v>
      </c>
      <c r="AF49" s="130">
        <v>1</v>
      </c>
      <c r="AG49" s="130">
        <v>1.5</v>
      </c>
      <c r="AH49" s="203"/>
      <c r="AI49" s="165" t="str">
        <f>'AUTOFAST QLTY KPI'!E$16</f>
        <v>No record</v>
      </c>
      <c r="AJ49" s="164" t="str">
        <f>'AUTOFAST QLTY KPI'!F$16</f>
        <v>No record</v>
      </c>
      <c r="AK49" s="164" t="str">
        <f>'AUTOFAST QLTY KPI'!G$16</f>
        <v>No record</v>
      </c>
      <c r="AL49" s="164" t="str">
        <f>'AUTOFAST QLTY KPI'!H$16</f>
        <v>No record</v>
      </c>
      <c r="AM49" s="164" t="str">
        <f>'AUTOFAST QLTY KPI'!I$16</f>
        <v>No record</v>
      </c>
      <c r="AN49" s="164" t="str">
        <f>'AUTOFAST QLTY KPI'!J$16</f>
        <v>No record</v>
      </c>
      <c r="AO49" s="164" t="str">
        <f>'AUTOFAST QLTY KPI'!K$16</f>
        <v>No record</v>
      </c>
      <c r="AP49" s="225">
        <f>'AUTOFAST QLTY KPI'!L$16</f>
        <v>0</v>
      </c>
    </row>
    <row r="50" spans="1:42" x14ac:dyDescent="0.2">
      <c r="A50" s="128">
        <v>45139</v>
      </c>
      <c r="B50" s="139" t="s">
        <v>5</v>
      </c>
      <c r="C50" s="129">
        <v>1</v>
      </c>
      <c r="D50" s="130">
        <v>0</v>
      </c>
      <c r="E50" s="130">
        <v>0</v>
      </c>
      <c r="F50" s="130">
        <v>0</v>
      </c>
      <c r="G50" s="130">
        <v>0</v>
      </c>
      <c r="H50" s="131">
        <v>0</v>
      </c>
      <c r="I50" s="129">
        <v>0</v>
      </c>
      <c r="J50" s="130">
        <v>0</v>
      </c>
      <c r="K50" s="130">
        <v>0</v>
      </c>
      <c r="L50" s="130">
        <v>0</v>
      </c>
      <c r="M50" s="130">
        <v>0</v>
      </c>
      <c r="N50" s="130">
        <v>0</v>
      </c>
      <c r="O50" s="130">
        <v>0</v>
      </c>
      <c r="P50" s="130">
        <v>0</v>
      </c>
      <c r="Q50" s="131">
        <v>31</v>
      </c>
      <c r="R50" s="199">
        <f>DAY(EOMONTH(Table3[[#This Row],[Dates]],0))-Table3[[#This Row],[DaysWithoutAccident]]</f>
        <v>0</v>
      </c>
      <c r="S50" s="142">
        <v>0.86</v>
      </c>
      <c r="T50" s="129">
        <v>50</v>
      </c>
      <c r="U50" s="130">
        <v>14</v>
      </c>
      <c r="V50" s="130">
        <v>3</v>
      </c>
      <c r="W50" s="213">
        <f>AC50*AQ6</f>
        <v>0</v>
      </c>
      <c r="X50" s="213">
        <v>2647</v>
      </c>
      <c r="Y50" s="208">
        <f t="shared" si="0"/>
        <v>0</v>
      </c>
      <c r="Z50" s="208">
        <f t="shared" si="2"/>
        <v>15882</v>
      </c>
      <c r="AA50" s="213">
        <f t="shared" si="1"/>
        <v>15882</v>
      </c>
      <c r="AB50" s="130">
        <v>0</v>
      </c>
      <c r="AC50" s="219">
        <v>54</v>
      </c>
      <c r="AD50" s="129">
        <v>2</v>
      </c>
      <c r="AE50" s="130">
        <v>3</v>
      </c>
      <c r="AF50" s="130">
        <v>3</v>
      </c>
      <c r="AG50" s="130">
        <v>11.5</v>
      </c>
      <c r="AH50" s="203"/>
      <c r="AI50" s="165" t="str">
        <f>'WINPART QLTY KPI'!E$16</f>
        <v>No record</v>
      </c>
      <c r="AJ50" s="164" t="str">
        <f>'WINPART QLTY KPI'!F$16</f>
        <v>No record</v>
      </c>
      <c r="AK50" s="164" t="str">
        <f>'WINPART QLTY KPI'!G$16</f>
        <v>No record</v>
      </c>
      <c r="AL50" s="164" t="str">
        <f>'WINPART QLTY KPI'!H$16</f>
        <v>No record</v>
      </c>
      <c r="AM50" s="164" t="str">
        <f>'WINPART QLTY KPI'!I$16</f>
        <v>No record</v>
      </c>
      <c r="AN50" s="164" t="str">
        <f>'WINPART QLTY KPI'!J$16</f>
        <v>No record</v>
      </c>
      <c r="AO50" s="164" t="str">
        <f>'WINPART QLTY KPI'!K$16</f>
        <v>No record</v>
      </c>
      <c r="AP50" s="225">
        <f>'WINPART QLTY KPI'!L$16</f>
        <v>0</v>
      </c>
    </row>
    <row r="51" spans="1:42" x14ac:dyDescent="0.2">
      <c r="A51" s="128">
        <v>45139</v>
      </c>
      <c r="B51" s="139" t="s">
        <v>6</v>
      </c>
      <c r="C51" s="129">
        <v>0</v>
      </c>
      <c r="D51" s="130">
        <v>0</v>
      </c>
      <c r="E51" s="130">
        <v>0</v>
      </c>
      <c r="F51" s="130">
        <v>0</v>
      </c>
      <c r="G51" s="130">
        <v>0</v>
      </c>
      <c r="H51" s="131">
        <v>0</v>
      </c>
      <c r="I51" s="129">
        <v>0</v>
      </c>
      <c r="J51" s="130">
        <v>0</v>
      </c>
      <c r="K51" s="130">
        <v>0</v>
      </c>
      <c r="L51" s="130">
        <v>0</v>
      </c>
      <c r="M51" s="130">
        <v>0</v>
      </c>
      <c r="N51" s="130">
        <v>0</v>
      </c>
      <c r="O51" s="130">
        <v>0</v>
      </c>
      <c r="P51" s="130">
        <v>0</v>
      </c>
      <c r="Q51" s="131">
        <v>31</v>
      </c>
      <c r="R51" s="199">
        <f>DAY(EOMONTH(Table3[[#This Row],[Dates]],0))-Table3[[#This Row],[DaysWithoutAccident]]</f>
        <v>0</v>
      </c>
      <c r="S51" s="142">
        <v>0.81</v>
      </c>
      <c r="T51" s="129">
        <v>0</v>
      </c>
      <c r="U51" s="130">
        <v>0</v>
      </c>
      <c r="V51" s="130">
        <v>0</v>
      </c>
      <c r="W51" s="213">
        <f>AC51*AQ7</f>
        <v>0</v>
      </c>
      <c r="X51" s="213">
        <v>3091</v>
      </c>
      <c r="Y51" s="208">
        <f t="shared" si="0"/>
        <v>0</v>
      </c>
      <c r="Z51" s="208">
        <f t="shared" si="2"/>
        <v>18546</v>
      </c>
      <c r="AA51" s="213">
        <f t="shared" si="1"/>
        <v>18546</v>
      </c>
      <c r="AB51" s="130">
        <v>0</v>
      </c>
      <c r="AC51" s="219">
        <v>239.16</v>
      </c>
      <c r="AD51" s="129">
        <v>2</v>
      </c>
      <c r="AE51" s="130">
        <v>13</v>
      </c>
      <c r="AF51" s="130">
        <v>9</v>
      </c>
      <c r="AG51" s="130">
        <v>20.5</v>
      </c>
      <c r="AH51" s="203"/>
      <c r="AI51" s="165">
        <f>'SUZUKI QLTY KPI'!E$105</f>
        <v>0.90169491525423728</v>
      </c>
      <c r="AJ51" s="164">
        <f>'SUZUKI QLTY KPI'!F$105</f>
        <v>0.91186440677966096</v>
      </c>
      <c r="AK51" s="164">
        <f>'SUZUKI QLTY KPI'!G$105</f>
        <v>0.91186440677966096</v>
      </c>
      <c r="AL51" s="164">
        <f>'SUZUKI QLTY KPI'!H$105</f>
        <v>0.90847457627118644</v>
      </c>
      <c r="AM51" s="164">
        <f>'SUZUKI QLTY KPI'!I$105</f>
        <v>0.88474576271186445</v>
      </c>
      <c r="AN51" s="164">
        <f>'SUZUKI QLTY KPI'!J$105</f>
        <v>0.90508474576271192</v>
      </c>
      <c r="AO51" s="164">
        <f>'SUZUKI QLTY KPI'!K$105</f>
        <v>0.8203389830508474</v>
      </c>
      <c r="AP51" s="225">
        <f>'SUZUKI QLTY KPI'!L$105</f>
        <v>0.89200968523002322</v>
      </c>
    </row>
    <row r="52" spans="1:42" x14ac:dyDescent="0.2">
      <c r="A52" s="128">
        <v>45139</v>
      </c>
      <c r="B52" s="139" t="s">
        <v>7</v>
      </c>
      <c r="C52" s="129">
        <v>1</v>
      </c>
      <c r="D52" s="130">
        <v>0</v>
      </c>
      <c r="E52" s="130">
        <v>0</v>
      </c>
      <c r="F52" s="130">
        <v>0</v>
      </c>
      <c r="G52" s="130">
        <v>0</v>
      </c>
      <c r="H52" s="131">
        <v>0</v>
      </c>
      <c r="I52" s="129">
        <v>0</v>
      </c>
      <c r="J52" s="130">
        <v>0</v>
      </c>
      <c r="K52" s="130">
        <v>0</v>
      </c>
      <c r="L52" s="130">
        <v>0</v>
      </c>
      <c r="M52" s="130">
        <v>0</v>
      </c>
      <c r="N52" s="130">
        <v>0</v>
      </c>
      <c r="O52" s="130">
        <v>0</v>
      </c>
      <c r="P52" s="130">
        <v>0</v>
      </c>
      <c r="Q52" s="131">
        <v>31</v>
      </c>
      <c r="R52" s="199">
        <f>DAY(EOMONTH(Table3[[#This Row],[Dates]],0))-Table3[[#This Row],[DaysWithoutAccident]]</f>
        <v>0</v>
      </c>
      <c r="S52" s="142">
        <v>0</v>
      </c>
      <c r="T52" s="129">
        <v>0</v>
      </c>
      <c r="U52" s="130">
        <v>0</v>
      </c>
      <c r="V52" s="130">
        <v>0</v>
      </c>
      <c r="W52" s="213">
        <v>1149.31</v>
      </c>
      <c r="X52" s="213">
        <v>10201.61</v>
      </c>
      <c r="Y52" s="208">
        <f t="shared" si="0"/>
        <v>120677.54999999999</v>
      </c>
      <c r="Z52" s="208">
        <f t="shared" si="2"/>
        <v>61209.66</v>
      </c>
      <c r="AA52" s="213">
        <f t="shared" si="1"/>
        <v>181887.21</v>
      </c>
      <c r="AB52" s="130">
        <v>0</v>
      </c>
      <c r="AC52" s="219"/>
      <c r="AD52" s="129">
        <v>1</v>
      </c>
      <c r="AE52" s="130">
        <v>11</v>
      </c>
      <c r="AF52" s="130">
        <v>7</v>
      </c>
      <c r="AG52" s="130">
        <v>10.5</v>
      </c>
      <c r="AH52" s="203"/>
      <c r="AI52" s="165" t="str">
        <f>'TOYOTA QLTY KPI'!E$17</f>
        <v>No record</v>
      </c>
      <c r="AJ52" s="164" t="str">
        <f>'TOYOTA QLTY KPI'!F$17</f>
        <v>No record</v>
      </c>
      <c r="AK52" s="164" t="str">
        <f>'TOYOTA QLTY KPI'!G$17</f>
        <v>No record</v>
      </c>
      <c r="AL52" s="164" t="str">
        <f>'TOYOTA QLTY KPI'!H$17</f>
        <v>No record</v>
      </c>
      <c r="AM52" s="164" t="str">
        <f>'TOYOTA QLTY KPI'!I$17</f>
        <v>No record</v>
      </c>
      <c r="AN52" s="164" t="str">
        <f>'TOYOTA QLTY KPI'!J$17</f>
        <v>No record</v>
      </c>
      <c r="AO52" s="164" t="str">
        <f>'TOYOTA QLTY KPI'!K$17</f>
        <v>No record</v>
      </c>
      <c r="AP52" s="225">
        <f>'TOYOTA QLTY KPI'!L$17</f>
        <v>0</v>
      </c>
    </row>
    <row r="53" spans="1:42" x14ac:dyDescent="0.2">
      <c r="A53" s="128">
        <v>45139</v>
      </c>
      <c r="B53" s="139" t="s">
        <v>8</v>
      </c>
      <c r="C53" s="129">
        <v>1</v>
      </c>
      <c r="D53" s="130">
        <v>0</v>
      </c>
      <c r="E53" s="130">
        <v>0</v>
      </c>
      <c r="F53" s="130">
        <v>1</v>
      </c>
      <c r="G53" s="130">
        <v>0</v>
      </c>
      <c r="H53" s="131">
        <v>1</v>
      </c>
      <c r="I53" s="129">
        <v>0</v>
      </c>
      <c r="J53" s="130">
        <v>0</v>
      </c>
      <c r="K53" s="130">
        <v>0</v>
      </c>
      <c r="L53" s="130">
        <v>0</v>
      </c>
      <c r="M53" s="130">
        <v>0</v>
      </c>
      <c r="N53" s="130">
        <v>0</v>
      </c>
      <c r="O53" s="130">
        <v>0</v>
      </c>
      <c r="P53" s="130">
        <v>0</v>
      </c>
      <c r="Q53" s="131">
        <v>31</v>
      </c>
      <c r="R53" s="199">
        <f>DAY(EOMONTH(Table3[[#This Row],[Dates]],0))-Table3[[#This Row],[DaysWithoutAccident]]</f>
        <v>0</v>
      </c>
      <c r="S53" s="142">
        <v>0.7026</v>
      </c>
      <c r="T53" s="129">
        <v>2</v>
      </c>
      <c r="U53" s="130">
        <v>0</v>
      </c>
      <c r="V53" s="130">
        <v>2</v>
      </c>
      <c r="W53" s="213">
        <v>970</v>
      </c>
      <c r="X53" s="213">
        <v>3572</v>
      </c>
      <c r="Y53" s="208">
        <f t="shared" si="0"/>
        <v>101850</v>
      </c>
      <c r="Z53" s="208">
        <f t="shared" si="2"/>
        <v>21432</v>
      </c>
      <c r="AA53" s="213">
        <f t="shared" si="1"/>
        <v>123282</v>
      </c>
      <c r="AB53" s="130">
        <v>0</v>
      </c>
      <c r="AC53" s="219">
        <v>156</v>
      </c>
      <c r="AD53" s="129">
        <v>0</v>
      </c>
      <c r="AE53" s="130">
        <v>0</v>
      </c>
      <c r="AF53" s="130">
        <v>0</v>
      </c>
      <c r="AG53" s="130">
        <v>0</v>
      </c>
      <c r="AH53" s="203"/>
      <c r="AI53" s="165">
        <f>'ABUJA QLTY KPI'!E$30</f>
        <v>0.82222222222222219</v>
      </c>
      <c r="AJ53" s="164">
        <f>'ABUJA QLTY KPI'!F$30</f>
        <v>0.71111111111111114</v>
      </c>
      <c r="AK53" s="164">
        <f>'ABUJA QLTY KPI'!G$30</f>
        <v>0.8</v>
      </c>
      <c r="AL53" s="164">
        <f>'ABUJA QLTY KPI'!H$30</f>
        <v>0.71111111111111114</v>
      </c>
      <c r="AM53" s="164">
        <f>'ABUJA QLTY KPI'!I$30</f>
        <v>0.75555555555555554</v>
      </c>
      <c r="AN53" s="164">
        <f>'ABUJA QLTY KPI'!J$30</f>
        <v>0.8</v>
      </c>
      <c r="AO53" s="164">
        <f>'ABUJA QLTY KPI'!K$30</f>
        <v>0.97777777777777775</v>
      </c>
      <c r="AP53" s="225">
        <f>'ABUJA QLTY KPI'!L$30</f>
        <v>0.79682539682539688</v>
      </c>
    </row>
    <row r="54" spans="1:42" x14ac:dyDescent="0.2">
      <c r="A54" s="128">
        <v>45139</v>
      </c>
      <c r="B54" s="139" t="s">
        <v>9</v>
      </c>
      <c r="C54" s="129">
        <v>1</v>
      </c>
      <c r="D54" s="130">
        <v>0</v>
      </c>
      <c r="E54" s="130">
        <v>0</v>
      </c>
      <c r="F54" s="130">
        <v>1</v>
      </c>
      <c r="G54" s="130">
        <v>1</v>
      </c>
      <c r="H54" s="131">
        <v>1</v>
      </c>
      <c r="I54" s="129">
        <v>0</v>
      </c>
      <c r="J54" s="130">
        <v>0</v>
      </c>
      <c r="K54" s="130">
        <v>0</v>
      </c>
      <c r="L54" s="130">
        <v>0</v>
      </c>
      <c r="M54" s="130">
        <v>0</v>
      </c>
      <c r="N54" s="130">
        <v>0</v>
      </c>
      <c r="O54" s="130">
        <v>0</v>
      </c>
      <c r="P54" s="130">
        <v>0</v>
      </c>
      <c r="Q54" s="131">
        <v>31</v>
      </c>
      <c r="R54" s="199">
        <f>DAY(EOMONTH(Table3[[#This Row],[Dates]],0))-Table3[[#This Row],[DaysWithoutAccident]]</f>
        <v>0</v>
      </c>
      <c r="S54" s="142">
        <v>0.8</v>
      </c>
      <c r="T54" s="129">
        <v>0</v>
      </c>
      <c r="U54" s="130">
        <v>0</v>
      </c>
      <c r="V54" s="130">
        <v>0</v>
      </c>
      <c r="W54" s="213">
        <f>AC54*AQ10</f>
        <v>0</v>
      </c>
      <c r="X54" s="213">
        <v>2511</v>
      </c>
      <c r="Y54" s="208">
        <f t="shared" si="0"/>
        <v>0</v>
      </c>
      <c r="Z54" s="208">
        <f t="shared" si="2"/>
        <v>15066</v>
      </c>
      <c r="AA54" s="213">
        <f t="shared" si="1"/>
        <v>15066</v>
      </c>
      <c r="AB54" s="130">
        <v>0</v>
      </c>
      <c r="AC54" s="219">
        <v>67</v>
      </c>
      <c r="AD54" s="129">
        <v>0</v>
      </c>
      <c r="AE54" s="130">
        <v>0</v>
      </c>
      <c r="AF54" s="130">
        <v>0</v>
      </c>
      <c r="AG54" s="130">
        <v>0</v>
      </c>
      <c r="AH54" s="203"/>
      <c r="AI54" s="165">
        <f>'PHC QLTY KPI'!E$32</f>
        <v>0.9555555555555556</v>
      </c>
      <c r="AJ54" s="164">
        <f>'PHC QLTY KPI'!F$32</f>
        <v>0.91111111111111109</v>
      </c>
      <c r="AK54" s="164">
        <f>'PHC QLTY KPI'!G$32</f>
        <v>0.91111111111111109</v>
      </c>
      <c r="AL54" s="164">
        <f>'PHC QLTY KPI'!H$32</f>
        <v>0.91111111111111109</v>
      </c>
      <c r="AM54" s="164">
        <f>'PHC QLTY KPI'!I$32</f>
        <v>0.88888888888888884</v>
      </c>
      <c r="AN54" s="164">
        <f>'PHC QLTY KPI'!J$32</f>
        <v>0.97777777777777775</v>
      </c>
      <c r="AO54" s="164">
        <f>'PHC QLTY KPI'!K$32</f>
        <v>0.91111111111111109</v>
      </c>
      <c r="AP54" s="225">
        <f>'PHC QLTY KPI'!L$32</f>
        <v>0.92380952380952386</v>
      </c>
    </row>
    <row r="55" spans="1:42" x14ac:dyDescent="0.2">
      <c r="A55" s="128">
        <v>45139</v>
      </c>
      <c r="B55" s="139" t="s">
        <v>13</v>
      </c>
      <c r="C55" s="129">
        <v>4</v>
      </c>
      <c r="D55" s="130">
        <v>0</v>
      </c>
      <c r="E55" s="130">
        <v>0</v>
      </c>
      <c r="F55" s="130">
        <v>1</v>
      </c>
      <c r="G55" s="130">
        <v>0</v>
      </c>
      <c r="H55" s="131">
        <v>1</v>
      </c>
      <c r="I55" s="129">
        <v>0</v>
      </c>
      <c r="J55" s="130">
        <v>0</v>
      </c>
      <c r="K55" s="130">
        <v>0</v>
      </c>
      <c r="L55" s="130">
        <v>0</v>
      </c>
      <c r="M55" s="130">
        <v>0</v>
      </c>
      <c r="N55" s="130">
        <v>0</v>
      </c>
      <c r="O55" s="130">
        <v>0</v>
      </c>
      <c r="P55" s="130">
        <v>0</v>
      </c>
      <c r="Q55" s="131">
        <v>31</v>
      </c>
      <c r="R55" s="199">
        <f>DAY(EOMONTH(Table3[[#This Row],[Dates]],0))-Table3[[#This Row],[DaysWithoutAccident]]</f>
        <v>0</v>
      </c>
      <c r="S55" s="142">
        <v>0.9556</v>
      </c>
      <c r="T55" s="129">
        <v>0</v>
      </c>
      <c r="U55" s="130">
        <v>0</v>
      </c>
      <c r="V55" s="130">
        <v>5</v>
      </c>
      <c r="W55" s="213">
        <v>1530</v>
      </c>
      <c r="X55" s="213">
        <v>21115</v>
      </c>
      <c r="Y55" s="208">
        <f t="shared" si="0"/>
        <v>160650</v>
      </c>
      <c r="Z55" s="208">
        <f t="shared" si="2"/>
        <v>126690</v>
      </c>
      <c r="AA55" s="213">
        <f t="shared" si="1"/>
        <v>287340</v>
      </c>
      <c r="AB55" s="130">
        <v>0</v>
      </c>
      <c r="AC55" s="219">
        <v>48</v>
      </c>
      <c r="AD55" s="129">
        <v>1</v>
      </c>
      <c r="AE55" s="130">
        <v>4</v>
      </c>
      <c r="AF55" s="130">
        <v>5</v>
      </c>
      <c r="AG55" s="130">
        <v>25</v>
      </c>
      <c r="AH55" s="203"/>
      <c r="AI55" s="165">
        <f>'MASSILIA QLTY KPI'!E$16</f>
        <v>1</v>
      </c>
      <c r="AJ55" s="164">
        <f>'MASSILIA QLTY KPI'!F$16</f>
        <v>1</v>
      </c>
      <c r="AK55" s="164">
        <f>'MASSILIA QLTY KPI'!G$16</f>
        <v>1</v>
      </c>
      <c r="AL55" s="164">
        <f>'MASSILIA QLTY KPI'!H$16</f>
        <v>0.8</v>
      </c>
      <c r="AM55" s="164">
        <f>'MASSILIA QLTY KPI'!I$16</f>
        <v>1</v>
      </c>
      <c r="AN55" s="164">
        <f>'MASSILIA QLTY KPI'!J$16</f>
        <v>1</v>
      </c>
      <c r="AO55" s="164">
        <f>'MASSILIA QLTY KPI'!K$16</f>
        <v>0.8</v>
      </c>
      <c r="AP55" s="225">
        <f>'MASSILIA QLTY KPI'!L$16</f>
        <v>0.94285714285714284</v>
      </c>
    </row>
    <row r="56" spans="1:42" x14ac:dyDescent="0.2">
      <c r="A56" s="128">
        <v>45139</v>
      </c>
      <c r="B56" s="139" t="s">
        <v>216</v>
      </c>
      <c r="C56" s="129">
        <v>0</v>
      </c>
      <c r="D56" s="130">
        <v>0</v>
      </c>
      <c r="E56" s="130">
        <v>0</v>
      </c>
      <c r="F56" s="130">
        <v>0</v>
      </c>
      <c r="G56" s="130">
        <v>1</v>
      </c>
      <c r="H56" s="131">
        <v>0</v>
      </c>
      <c r="I56" s="129">
        <v>0</v>
      </c>
      <c r="J56" s="130">
        <v>0</v>
      </c>
      <c r="K56" s="130">
        <v>0</v>
      </c>
      <c r="L56" s="130">
        <v>0</v>
      </c>
      <c r="M56" s="130">
        <v>0</v>
      </c>
      <c r="N56" s="130">
        <v>0</v>
      </c>
      <c r="O56" s="130">
        <v>0</v>
      </c>
      <c r="P56" s="130">
        <v>0</v>
      </c>
      <c r="Q56" s="131">
        <v>31</v>
      </c>
      <c r="R56" s="199">
        <f>DAY(EOMONTH(Table3[[#This Row],[Dates]],0))-Table3[[#This Row],[DaysWithoutAccident]]</f>
        <v>0</v>
      </c>
      <c r="S56" s="142">
        <v>0</v>
      </c>
      <c r="T56" s="129">
        <v>0</v>
      </c>
      <c r="U56" s="130">
        <v>0</v>
      </c>
      <c r="V56" s="130">
        <v>0</v>
      </c>
      <c r="W56" s="213"/>
      <c r="X56" s="213">
        <v>16637</v>
      </c>
      <c r="Y56" s="208">
        <f t="shared" si="0"/>
        <v>0</v>
      </c>
      <c r="Z56" s="208">
        <f t="shared" si="2"/>
        <v>99822</v>
      </c>
      <c r="AA56" s="213">
        <f t="shared" si="1"/>
        <v>99822</v>
      </c>
      <c r="AB56" s="130">
        <v>0</v>
      </c>
      <c r="AC56" s="219"/>
      <c r="AD56" s="129">
        <v>1</v>
      </c>
      <c r="AE56" s="130">
        <v>4</v>
      </c>
      <c r="AF56" s="130">
        <v>2</v>
      </c>
      <c r="AG56" s="130">
        <v>10</v>
      </c>
      <c r="AH56" s="203"/>
      <c r="AI56" s="165" t="str">
        <f>'HEADOFFICE QLTY KPI'!E$16</f>
        <v>No record</v>
      </c>
      <c r="AJ56" s="164" t="str">
        <f>'HEADOFFICE QLTY KPI'!F$16</f>
        <v>No record</v>
      </c>
      <c r="AK56" s="164" t="str">
        <f>'HEADOFFICE QLTY KPI'!G$16</f>
        <v>No record</v>
      </c>
      <c r="AL56" s="164" t="str">
        <f>'HEADOFFICE QLTY KPI'!H$16</f>
        <v>No record</v>
      </c>
      <c r="AM56" s="164" t="str">
        <f>'HEADOFFICE QLTY KPI'!I$16</f>
        <v>No record</v>
      </c>
      <c r="AN56" s="164" t="str">
        <f>'HEADOFFICE QLTY KPI'!J$16</f>
        <v>No record</v>
      </c>
      <c r="AO56" s="164" t="str">
        <f>'HEADOFFICE QLTY KPI'!K$16</f>
        <v>No record</v>
      </c>
      <c r="AP56" s="225">
        <f>'HEADOFFICE QLTY KPI'!L$16</f>
        <v>0</v>
      </c>
    </row>
    <row r="57" spans="1:42" x14ac:dyDescent="0.2">
      <c r="A57" s="128">
        <v>45170</v>
      </c>
      <c r="B57" s="139" t="s">
        <v>10</v>
      </c>
      <c r="C57" s="129"/>
      <c r="D57" s="130"/>
      <c r="E57" s="130"/>
      <c r="F57" s="130"/>
      <c r="G57" s="130"/>
      <c r="H57" s="131"/>
      <c r="I57" s="129"/>
      <c r="J57" s="130"/>
      <c r="K57" s="130"/>
      <c r="L57" s="130"/>
      <c r="M57" s="130"/>
      <c r="N57" s="130"/>
      <c r="O57" s="130"/>
      <c r="P57" s="130"/>
      <c r="Q57" s="131"/>
      <c r="R57" s="199"/>
      <c r="S57" s="143"/>
      <c r="T57" s="129"/>
      <c r="U57" s="130"/>
      <c r="V57" s="130"/>
      <c r="W57" s="213"/>
      <c r="X57" s="213"/>
      <c r="Y57" s="208">
        <f t="shared" si="0"/>
        <v>0</v>
      </c>
      <c r="Z57" s="208">
        <f t="shared" si="2"/>
        <v>0</v>
      </c>
      <c r="AA57" s="213">
        <f t="shared" si="1"/>
        <v>0</v>
      </c>
      <c r="AB57" s="130"/>
      <c r="AC57" s="219"/>
      <c r="AD57" s="129">
        <v>1</v>
      </c>
      <c r="AE57" s="130">
        <v>14</v>
      </c>
      <c r="AF57" s="130">
        <v>13</v>
      </c>
      <c r="AG57" s="130">
        <v>19.5</v>
      </c>
      <c r="AH57" s="203">
        <v>11623.54</v>
      </c>
      <c r="AI57" s="164" t="str">
        <f>'EQUIPMENT QLTY KPI'!E$62</f>
        <v>No record</v>
      </c>
      <c r="AJ57" s="164" t="str">
        <f>'EQUIPMENT QLTY KPI'!F$62</f>
        <v>No record</v>
      </c>
      <c r="AK57" s="164" t="str">
        <f>'EQUIPMENT QLTY KPI'!G$62</f>
        <v>No record</v>
      </c>
      <c r="AL57" s="164" t="str">
        <f>'EQUIPMENT QLTY KPI'!H$62</f>
        <v>No record</v>
      </c>
      <c r="AM57" s="164" t="str">
        <f>'EQUIPMENT QLTY KPI'!I$62</f>
        <v>No record</v>
      </c>
      <c r="AN57" s="164" t="str">
        <f>'EQUIPMENT QLTY KPI'!J$62</f>
        <v>No record</v>
      </c>
      <c r="AO57" s="164" t="str">
        <f>'EQUIPMENT QLTY KPI'!K$62</f>
        <v>No record</v>
      </c>
      <c r="AP57" s="225">
        <f>'EQUIPMENT QLTY KPI'!L$62</f>
        <v>0</v>
      </c>
    </row>
    <row r="58" spans="1:42" x14ac:dyDescent="0.2">
      <c r="A58" s="128">
        <v>45170</v>
      </c>
      <c r="B58" s="139" t="s">
        <v>2</v>
      </c>
      <c r="C58" s="129"/>
      <c r="D58" s="130"/>
      <c r="E58" s="130"/>
      <c r="F58" s="130"/>
      <c r="G58" s="130"/>
      <c r="H58" s="131"/>
      <c r="I58" s="129"/>
      <c r="J58" s="130"/>
      <c r="K58" s="130"/>
      <c r="L58" s="130"/>
      <c r="M58" s="130"/>
      <c r="N58" s="130"/>
      <c r="O58" s="130"/>
      <c r="P58" s="130"/>
      <c r="Q58" s="131"/>
      <c r="R58" s="199"/>
      <c r="S58" s="143"/>
      <c r="T58" s="129"/>
      <c r="U58" s="130"/>
      <c r="V58" s="130"/>
      <c r="W58" s="213"/>
      <c r="X58" s="213"/>
      <c r="Y58" s="208">
        <f t="shared" si="0"/>
        <v>0</v>
      </c>
      <c r="Z58" s="208">
        <f t="shared" si="2"/>
        <v>0</v>
      </c>
      <c r="AA58" s="213">
        <f t="shared" si="1"/>
        <v>0</v>
      </c>
      <c r="AB58" s="130"/>
      <c r="AC58" s="219"/>
      <c r="AD58" s="129">
        <v>0</v>
      </c>
      <c r="AE58" s="130">
        <v>0</v>
      </c>
      <c r="AF58" s="130">
        <v>0</v>
      </c>
      <c r="AG58" s="130">
        <v>0</v>
      </c>
      <c r="AH58" s="203">
        <v>0</v>
      </c>
      <c r="AI58" s="164" t="str">
        <f>'OTIS QLTY KPI'!E$30</f>
        <v>No record</v>
      </c>
      <c r="AJ58" s="164" t="str">
        <f>'OTIS QLTY KPI'!F$30</f>
        <v>No record</v>
      </c>
      <c r="AK58" s="164" t="str">
        <f>'OTIS QLTY KPI'!G$30</f>
        <v>No record</v>
      </c>
      <c r="AL58" s="164" t="str">
        <f>'OTIS QLTY KPI'!H$30</f>
        <v>No record</v>
      </c>
      <c r="AM58" s="164" t="str">
        <f>'OTIS QLTY KPI'!I$30</f>
        <v>No record</v>
      </c>
      <c r="AN58" s="164" t="str">
        <f>'OTIS QLTY KPI'!J$30</f>
        <v>No record</v>
      </c>
      <c r="AO58" s="164" t="str">
        <f>'OTIS QLTY KPI'!K$30</f>
        <v>No record</v>
      </c>
      <c r="AP58" s="225">
        <f>'OTIS QLTY KPI'!L$30</f>
        <v>0</v>
      </c>
    </row>
    <row r="59" spans="1:42" x14ac:dyDescent="0.2">
      <c r="A59" s="128">
        <v>45170</v>
      </c>
      <c r="B59" s="139" t="s">
        <v>3</v>
      </c>
      <c r="C59" s="129"/>
      <c r="D59" s="130"/>
      <c r="E59" s="130"/>
      <c r="F59" s="130"/>
      <c r="G59" s="130"/>
      <c r="H59" s="131"/>
      <c r="I59" s="129"/>
      <c r="J59" s="130"/>
      <c r="K59" s="130"/>
      <c r="L59" s="130"/>
      <c r="M59" s="130"/>
      <c r="N59" s="130"/>
      <c r="O59" s="130"/>
      <c r="P59" s="130"/>
      <c r="Q59" s="131"/>
      <c r="R59" s="199"/>
      <c r="S59" s="143"/>
      <c r="T59" s="129"/>
      <c r="U59" s="130"/>
      <c r="V59" s="130"/>
      <c r="W59" s="213"/>
      <c r="X59" s="213"/>
      <c r="Y59" s="208">
        <f t="shared" si="0"/>
        <v>0</v>
      </c>
      <c r="Z59" s="208">
        <f t="shared" si="2"/>
        <v>0</v>
      </c>
      <c r="AA59" s="213">
        <f t="shared" si="1"/>
        <v>0</v>
      </c>
      <c r="AB59" s="130"/>
      <c r="AC59" s="219"/>
      <c r="AD59" s="129">
        <v>1</v>
      </c>
      <c r="AE59" s="130">
        <v>5</v>
      </c>
      <c r="AF59" s="130">
        <v>5</v>
      </c>
      <c r="AG59" s="130">
        <v>7.5</v>
      </c>
      <c r="AH59" s="203">
        <v>4470.6000000000004</v>
      </c>
      <c r="AI59" s="164" t="str">
        <f>'YAMAHA QLTY KPI'!E$32</f>
        <v>No record</v>
      </c>
      <c r="AJ59" s="164" t="str">
        <f>'YAMAHA QLTY KPI'!F$32</f>
        <v>No record</v>
      </c>
      <c r="AK59" s="164" t="str">
        <f>'YAMAHA QLTY KPI'!G$32</f>
        <v>No record</v>
      </c>
      <c r="AL59" s="164" t="str">
        <f>'YAMAHA QLTY KPI'!H$32</f>
        <v>No record</v>
      </c>
      <c r="AM59" s="164" t="str">
        <f>'YAMAHA QLTY KPI'!I$32</f>
        <v>No record</v>
      </c>
      <c r="AN59" s="164" t="str">
        <f>'YAMAHA QLTY KPI'!J$32</f>
        <v>No record</v>
      </c>
      <c r="AO59" s="164" t="str">
        <f>'YAMAHA QLTY KPI'!K$32</f>
        <v>No record</v>
      </c>
      <c r="AP59" s="225">
        <f>'YAMAHA QLTY KPI'!L$32</f>
        <v>0</v>
      </c>
    </row>
    <row r="60" spans="1:42" x14ac:dyDescent="0.2">
      <c r="A60" s="128">
        <v>45170</v>
      </c>
      <c r="B60" s="139" t="s">
        <v>4</v>
      </c>
      <c r="C60" s="129"/>
      <c r="D60" s="130"/>
      <c r="E60" s="130"/>
      <c r="F60" s="130"/>
      <c r="G60" s="130"/>
      <c r="H60" s="131"/>
      <c r="I60" s="129"/>
      <c r="J60" s="130"/>
      <c r="K60" s="130"/>
      <c r="L60" s="130"/>
      <c r="M60" s="130"/>
      <c r="N60" s="130"/>
      <c r="O60" s="130"/>
      <c r="P60" s="130"/>
      <c r="Q60" s="131"/>
      <c r="R60" s="199"/>
      <c r="S60" s="143"/>
      <c r="T60" s="129"/>
      <c r="U60" s="130"/>
      <c r="V60" s="130"/>
      <c r="W60" s="213"/>
      <c r="X60" s="213"/>
      <c r="Y60" s="208">
        <f t="shared" si="0"/>
        <v>0</v>
      </c>
      <c r="Z60" s="208">
        <f t="shared" si="2"/>
        <v>0</v>
      </c>
      <c r="AA60" s="213">
        <f t="shared" si="1"/>
        <v>0</v>
      </c>
      <c r="AB60" s="130"/>
      <c r="AC60" s="219"/>
      <c r="AD60" s="129">
        <v>0</v>
      </c>
      <c r="AE60" s="130">
        <v>0</v>
      </c>
      <c r="AF60" s="130">
        <v>0</v>
      </c>
      <c r="AG60" s="130">
        <v>0</v>
      </c>
      <c r="AH60" s="203">
        <v>0</v>
      </c>
      <c r="AI60" s="165" t="str">
        <f>'AUTOFAST QLTY KPI'!E$30</f>
        <v>No record</v>
      </c>
      <c r="AJ60" s="164" t="str">
        <f>'AUTOFAST QLTY KPI'!F$30</f>
        <v>No record</v>
      </c>
      <c r="AK60" s="164" t="str">
        <f>'AUTOFAST QLTY KPI'!G$30</f>
        <v>No record</v>
      </c>
      <c r="AL60" s="164" t="str">
        <f>'AUTOFAST QLTY KPI'!H$30</f>
        <v>No record</v>
      </c>
      <c r="AM60" s="164" t="str">
        <f>'AUTOFAST QLTY KPI'!I$30</f>
        <v>No record</v>
      </c>
      <c r="AN60" s="164" t="str">
        <f>'AUTOFAST QLTY KPI'!J$30</f>
        <v>No record</v>
      </c>
      <c r="AO60" s="164" t="str">
        <f>'AUTOFAST QLTY KPI'!K$30</f>
        <v>No record</v>
      </c>
      <c r="AP60" s="225">
        <f>'AUTOFAST QLTY KPI'!L$30</f>
        <v>0</v>
      </c>
    </row>
    <row r="61" spans="1:42" x14ac:dyDescent="0.2">
      <c r="A61" s="128">
        <v>45170</v>
      </c>
      <c r="B61" s="139" t="s">
        <v>5</v>
      </c>
      <c r="C61" s="129"/>
      <c r="D61" s="130"/>
      <c r="E61" s="130"/>
      <c r="F61" s="130"/>
      <c r="G61" s="130"/>
      <c r="H61" s="131"/>
      <c r="I61" s="129"/>
      <c r="J61" s="130"/>
      <c r="K61" s="130"/>
      <c r="L61" s="130"/>
      <c r="M61" s="130"/>
      <c r="N61" s="130"/>
      <c r="O61" s="130"/>
      <c r="P61" s="130"/>
      <c r="Q61" s="131"/>
      <c r="R61" s="199"/>
      <c r="S61" s="143"/>
      <c r="T61" s="129"/>
      <c r="U61" s="130"/>
      <c r="V61" s="130"/>
      <c r="W61" s="213"/>
      <c r="X61" s="213"/>
      <c r="Y61" s="208">
        <f t="shared" si="0"/>
        <v>0</v>
      </c>
      <c r="Z61" s="208">
        <f t="shared" si="2"/>
        <v>0</v>
      </c>
      <c r="AA61" s="213">
        <f t="shared" si="1"/>
        <v>0</v>
      </c>
      <c r="AB61" s="130"/>
      <c r="AC61" s="219"/>
      <c r="AD61" s="129">
        <v>1</v>
      </c>
      <c r="AE61" s="130">
        <v>1</v>
      </c>
      <c r="AF61" s="130">
        <v>1</v>
      </c>
      <c r="AG61" s="130">
        <v>1.5</v>
      </c>
      <c r="AH61" s="203">
        <v>894.1</v>
      </c>
      <c r="AI61" s="165" t="str">
        <f>'WINPART QLTY KPI'!E$30</f>
        <v>No record</v>
      </c>
      <c r="AJ61" s="164" t="str">
        <f>'WINPART QLTY KPI'!F$30</f>
        <v>No record</v>
      </c>
      <c r="AK61" s="164" t="str">
        <f>'WINPART QLTY KPI'!G$30</f>
        <v>No record</v>
      </c>
      <c r="AL61" s="164" t="str">
        <f>'WINPART QLTY KPI'!H$30</f>
        <v>No record</v>
      </c>
      <c r="AM61" s="164" t="str">
        <f>'WINPART QLTY KPI'!I$30</f>
        <v>No record</v>
      </c>
      <c r="AN61" s="164" t="str">
        <f>'WINPART QLTY KPI'!J$30</f>
        <v>No record</v>
      </c>
      <c r="AO61" s="164" t="str">
        <f>'WINPART QLTY KPI'!K$30</f>
        <v>No record</v>
      </c>
      <c r="AP61" s="225">
        <f>'WINPART QLTY KPI'!L$30</f>
        <v>0</v>
      </c>
    </row>
    <row r="62" spans="1:42" x14ac:dyDescent="0.2">
      <c r="A62" s="128">
        <v>45170</v>
      </c>
      <c r="B62" s="139" t="s">
        <v>6</v>
      </c>
      <c r="C62" s="129"/>
      <c r="D62" s="130"/>
      <c r="E62" s="130"/>
      <c r="F62" s="130"/>
      <c r="G62" s="130"/>
      <c r="H62" s="131"/>
      <c r="I62" s="129"/>
      <c r="J62" s="130"/>
      <c r="K62" s="130"/>
      <c r="L62" s="130"/>
      <c r="M62" s="130"/>
      <c r="N62" s="130"/>
      <c r="O62" s="130"/>
      <c r="P62" s="130"/>
      <c r="Q62" s="131"/>
      <c r="R62" s="199"/>
      <c r="S62" s="143"/>
      <c r="T62" s="129"/>
      <c r="U62" s="130"/>
      <c r="V62" s="130"/>
      <c r="W62" s="213"/>
      <c r="X62" s="213"/>
      <c r="Y62" s="208">
        <f t="shared" si="0"/>
        <v>0</v>
      </c>
      <c r="Z62" s="208">
        <f t="shared" si="2"/>
        <v>0</v>
      </c>
      <c r="AA62" s="213">
        <f t="shared" si="1"/>
        <v>0</v>
      </c>
      <c r="AB62" s="130"/>
      <c r="AC62" s="219"/>
      <c r="AD62" s="129">
        <v>1</v>
      </c>
      <c r="AE62" s="130">
        <v>10</v>
      </c>
      <c r="AF62" s="130">
        <v>12</v>
      </c>
      <c r="AG62" s="130">
        <v>18</v>
      </c>
      <c r="AH62" s="203">
        <v>10729.42</v>
      </c>
      <c r="AI62" s="165" t="str">
        <f>'SUZUKI QLTY KPI'!E$119</f>
        <v>No record</v>
      </c>
      <c r="AJ62" s="164" t="str">
        <f>'SUZUKI QLTY KPI'!F$119</f>
        <v>No record</v>
      </c>
      <c r="AK62" s="164" t="str">
        <f>'SUZUKI QLTY KPI'!G$119</f>
        <v>No record</v>
      </c>
      <c r="AL62" s="164" t="str">
        <f>'SUZUKI QLTY KPI'!H$119</f>
        <v>No record</v>
      </c>
      <c r="AM62" s="164" t="str">
        <f>'SUZUKI QLTY KPI'!I$119</f>
        <v>No record</v>
      </c>
      <c r="AN62" s="164" t="str">
        <f>'SUZUKI QLTY KPI'!J$119</f>
        <v>No record</v>
      </c>
      <c r="AO62" s="164" t="str">
        <f>'SUZUKI QLTY KPI'!K$119</f>
        <v>No record</v>
      </c>
      <c r="AP62" s="225">
        <f>'SUZUKI QLTY KPI'!L$119</f>
        <v>0</v>
      </c>
    </row>
    <row r="63" spans="1:42" x14ac:dyDescent="0.2">
      <c r="A63" s="128">
        <v>45170</v>
      </c>
      <c r="B63" s="139" t="s">
        <v>7</v>
      </c>
      <c r="C63" s="129"/>
      <c r="D63" s="130"/>
      <c r="E63" s="130"/>
      <c r="F63" s="130"/>
      <c r="G63" s="130"/>
      <c r="H63" s="131"/>
      <c r="I63" s="129"/>
      <c r="J63" s="130"/>
      <c r="K63" s="130"/>
      <c r="L63" s="130"/>
      <c r="M63" s="130"/>
      <c r="N63" s="130"/>
      <c r="O63" s="130"/>
      <c r="P63" s="130"/>
      <c r="Q63" s="131"/>
      <c r="R63" s="199"/>
      <c r="S63" s="143"/>
      <c r="T63" s="129"/>
      <c r="U63" s="130"/>
      <c r="V63" s="130"/>
      <c r="W63" s="213"/>
      <c r="X63" s="213"/>
      <c r="Y63" s="208">
        <f t="shared" si="0"/>
        <v>0</v>
      </c>
      <c r="Z63" s="208">
        <f t="shared" si="2"/>
        <v>0</v>
      </c>
      <c r="AA63" s="213">
        <f t="shared" si="1"/>
        <v>0</v>
      </c>
      <c r="AB63" s="130"/>
      <c r="AC63" s="219"/>
      <c r="AD63" s="129">
        <v>1</v>
      </c>
      <c r="AE63" s="130">
        <v>6</v>
      </c>
      <c r="AF63" s="130">
        <v>3</v>
      </c>
      <c r="AG63" s="130">
        <v>4.5</v>
      </c>
      <c r="AH63" s="203">
        <v>2682.34</v>
      </c>
      <c r="AI63" s="165" t="str">
        <f>'TOYOTA QLTY KPI'!E$31</f>
        <v>No record</v>
      </c>
      <c r="AJ63" s="164" t="str">
        <f>'TOYOTA QLTY KPI'!F$31</f>
        <v>No record</v>
      </c>
      <c r="AK63" s="164" t="str">
        <f>'TOYOTA QLTY KPI'!G$31</f>
        <v>No record</v>
      </c>
      <c r="AL63" s="164" t="str">
        <f>'TOYOTA QLTY KPI'!H$31</f>
        <v>No record</v>
      </c>
      <c r="AM63" s="164" t="str">
        <f>'TOYOTA QLTY KPI'!I$31</f>
        <v>No record</v>
      </c>
      <c r="AN63" s="164" t="str">
        <f>'TOYOTA QLTY KPI'!J$31</f>
        <v>No record</v>
      </c>
      <c r="AO63" s="164" t="str">
        <f>'TOYOTA QLTY KPI'!K$31</f>
        <v>No record</v>
      </c>
      <c r="AP63" s="225">
        <f>'TOYOTA QLTY KPI'!L$31</f>
        <v>0</v>
      </c>
    </row>
    <row r="64" spans="1:42" x14ac:dyDescent="0.2">
      <c r="A64" s="128">
        <v>45170</v>
      </c>
      <c r="B64" s="139" t="s">
        <v>8</v>
      </c>
      <c r="C64" s="129"/>
      <c r="D64" s="130"/>
      <c r="E64" s="130"/>
      <c r="F64" s="130"/>
      <c r="G64" s="130"/>
      <c r="H64" s="131"/>
      <c r="I64" s="129"/>
      <c r="J64" s="130"/>
      <c r="K64" s="130"/>
      <c r="L64" s="130"/>
      <c r="M64" s="130"/>
      <c r="N64" s="130"/>
      <c r="O64" s="130"/>
      <c r="P64" s="130"/>
      <c r="Q64" s="131"/>
      <c r="R64" s="199"/>
      <c r="S64" s="143"/>
      <c r="T64" s="129"/>
      <c r="U64" s="130"/>
      <c r="V64" s="130"/>
      <c r="W64" s="213"/>
      <c r="X64" s="213"/>
      <c r="Y64" s="208">
        <f t="shared" si="0"/>
        <v>0</v>
      </c>
      <c r="Z64" s="208">
        <f t="shared" si="2"/>
        <v>0</v>
      </c>
      <c r="AA64" s="213">
        <f t="shared" si="1"/>
        <v>0</v>
      </c>
      <c r="AB64" s="130"/>
      <c r="AC64" s="219"/>
      <c r="AD64" s="129">
        <v>0</v>
      </c>
      <c r="AE64" s="130">
        <v>0</v>
      </c>
      <c r="AF64" s="130">
        <v>0</v>
      </c>
      <c r="AG64" s="130">
        <v>0</v>
      </c>
      <c r="AH64" s="203">
        <v>0</v>
      </c>
      <c r="AI64" s="165" t="str">
        <f>'ABUJA QLTY KPI'!E$44</f>
        <v>No record</v>
      </c>
      <c r="AJ64" s="164" t="str">
        <f>'ABUJA QLTY KPI'!F$44</f>
        <v>No record</v>
      </c>
      <c r="AK64" s="164" t="str">
        <f>'ABUJA QLTY KPI'!G$44</f>
        <v>No record</v>
      </c>
      <c r="AL64" s="164" t="str">
        <f>'ABUJA QLTY KPI'!H$44</f>
        <v>No record</v>
      </c>
      <c r="AM64" s="164" t="str">
        <f>'ABUJA QLTY KPI'!I$44</f>
        <v>No record</v>
      </c>
      <c r="AN64" s="164" t="str">
        <f>'ABUJA QLTY KPI'!J$44</f>
        <v>No record</v>
      </c>
      <c r="AO64" s="164" t="str">
        <f>'ABUJA QLTY KPI'!K$44</f>
        <v>No record</v>
      </c>
      <c r="AP64" s="225">
        <f>'ABUJA QLTY KPI'!L$44</f>
        <v>0</v>
      </c>
    </row>
    <row r="65" spans="1:42" x14ac:dyDescent="0.2">
      <c r="A65" s="128">
        <v>45170</v>
      </c>
      <c r="B65" s="139" t="s">
        <v>9</v>
      </c>
      <c r="C65" s="129"/>
      <c r="D65" s="130"/>
      <c r="E65" s="130"/>
      <c r="F65" s="130"/>
      <c r="G65" s="130"/>
      <c r="H65" s="131"/>
      <c r="I65" s="129"/>
      <c r="J65" s="130"/>
      <c r="K65" s="130"/>
      <c r="L65" s="130"/>
      <c r="M65" s="130"/>
      <c r="N65" s="130"/>
      <c r="O65" s="130"/>
      <c r="P65" s="130"/>
      <c r="Q65" s="131"/>
      <c r="R65" s="199"/>
      <c r="S65" s="143"/>
      <c r="T65" s="129"/>
      <c r="U65" s="130"/>
      <c r="V65" s="130"/>
      <c r="W65" s="213"/>
      <c r="X65" s="213"/>
      <c r="Y65" s="208">
        <f t="shared" si="0"/>
        <v>0</v>
      </c>
      <c r="Z65" s="208">
        <f t="shared" si="2"/>
        <v>0</v>
      </c>
      <c r="AA65" s="213">
        <f t="shared" si="1"/>
        <v>0</v>
      </c>
      <c r="AB65" s="130"/>
      <c r="AC65" s="219"/>
      <c r="AD65" s="129">
        <v>0</v>
      </c>
      <c r="AE65" s="130">
        <v>0</v>
      </c>
      <c r="AF65" s="130">
        <v>0</v>
      </c>
      <c r="AG65" s="130">
        <v>0</v>
      </c>
      <c r="AH65" s="203">
        <v>0</v>
      </c>
      <c r="AI65" s="165" t="str">
        <f>'PHC QLTY KPI'!E$46</f>
        <v>No record</v>
      </c>
      <c r="AJ65" s="164" t="str">
        <f>'PHC QLTY KPI'!F$46</f>
        <v>No record</v>
      </c>
      <c r="AK65" s="164" t="str">
        <f>'PHC QLTY KPI'!G$46</f>
        <v>No record</v>
      </c>
      <c r="AL65" s="164" t="str">
        <f>'PHC QLTY KPI'!H$46</f>
        <v>No record</v>
      </c>
      <c r="AM65" s="164" t="str">
        <f>'PHC QLTY KPI'!I$46</f>
        <v>No record</v>
      </c>
      <c r="AN65" s="164" t="str">
        <f>'PHC QLTY KPI'!J$46</f>
        <v>No record</v>
      </c>
      <c r="AO65" s="164" t="str">
        <f>'PHC QLTY KPI'!K$46</f>
        <v>No record</v>
      </c>
      <c r="AP65" s="225">
        <f>'PHC QLTY KPI'!L$46</f>
        <v>0</v>
      </c>
    </row>
    <row r="66" spans="1:42" x14ac:dyDescent="0.2">
      <c r="A66" s="128">
        <v>45170</v>
      </c>
      <c r="B66" s="139" t="s">
        <v>13</v>
      </c>
      <c r="C66" s="129"/>
      <c r="D66" s="130"/>
      <c r="E66" s="130"/>
      <c r="F66" s="130"/>
      <c r="G66" s="130"/>
      <c r="H66" s="131"/>
      <c r="I66" s="129"/>
      <c r="J66" s="130"/>
      <c r="K66" s="130"/>
      <c r="L66" s="130"/>
      <c r="M66" s="130"/>
      <c r="N66" s="130"/>
      <c r="O66" s="130"/>
      <c r="P66" s="130"/>
      <c r="Q66" s="131"/>
      <c r="R66" s="199"/>
      <c r="S66" s="143"/>
      <c r="T66" s="129"/>
      <c r="U66" s="130"/>
      <c r="V66" s="130"/>
      <c r="W66" s="213"/>
      <c r="X66" s="213"/>
      <c r="Y66" s="208">
        <f t="shared" si="0"/>
        <v>0</v>
      </c>
      <c r="Z66" s="208">
        <f t="shared" si="2"/>
        <v>0</v>
      </c>
      <c r="AA66" s="213">
        <f t="shared" si="1"/>
        <v>0</v>
      </c>
      <c r="AB66" s="130"/>
      <c r="AC66" s="219"/>
      <c r="AD66" s="129">
        <v>0</v>
      </c>
      <c r="AE66" s="130">
        <v>0</v>
      </c>
      <c r="AF66" s="130">
        <v>0</v>
      </c>
      <c r="AG66" s="130">
        <v>0</v>
      </c>
      <c r="AH66" s="203">
        <v>0</v>
      </c>
      <c r="AI66" s="165" t="str">
        <f>'MASSILIA QLTY KPI'!E$30</f>
        <v>No record</v>
      </c>
      <c r="AJ66" s="164" t="str">
        <f>'MASSILIA QLTY KPI'!F$30</f>
        <v>No record</v>
      </c>
      <c r="AK66" s="164" t="str">
        <f>'MASSILIA QLTY KPI'!G$30</f>
        <v>No record</v>
      </c>
      <c r="AL66" s="164" t="str">
        <f>'MASSILIA QLTY KPI'!H$30</f>
        <v>No record</v>
      </c>
      <c r="AM66" s="164" t="str">
        <f>'MASSILIA QLTY KPI'!I$30</f>
        <v>No record</v>
      </c>
      <c r="AN66" s="164" t="str">
        <f>'MASSILIA QLTY KPI'!J$30</f>
        <v>No record</v>
      </c>
      <c r="AO66" s="164" t="str">
        <f>'MASSILIA QLTY KPI'!K$30</f>
        <v>No record</v>
      </c>
      <c r="AP66" s="225">
        <f>'MASSILIA QLTY KPI'!L$30</f>
        <v>0</v>
      </c>
    </row>
    <row r="67" spans="1:42" x14ac:dyDescent="0.2">
      <c r="A67" s="128">
        <v>45170</v>
      </c>
      <c r="B67" s="139" t="s">
        <v>216</v>
      </c>
      <c r="C67" s="129"/>
      <c r="D67" s="130"/>
      <c r="E67" s="130"/>
      <c r="F67" s="130"/>
      <c r="G67" s="130"/>
      <c r="H67" s="131"/>
      <c r="I67" s="129"/>
      <c r="J67" s="130"/>
      <c r="K67" s="130"/>
      <c r="L67" s="130"/>
      <c r="M67" s="130"/>
      <c r="N67" s="130"/>
      <c r="O67" s="130"/>
      <c r="P67" s="130"/>
      <c r="Q67" s="131"/>
      <c r="R67" s="199"/>
      <c r="S67" s="143"/>
      <c r="T67" s="129"/>
      <c r="U67" s="130"/>
      <c r="V67" s="130"/>
      <c r="W67" s="213"/>
      <c r="X67" s="213"/>
      <c r="Y67" s="208">
        <f t="shared" ref="Y67:Y130" si="3">W67*AF$3</f>
        <v>0</v>
      </c>
      <c r="Z67" s="208">
        <f t="shared" ref="Z67" si="4">X67*AF$2</f>
        <v>0</v>
      </c>
      <c r="AA67" s="213">
        <f t="shared" ref="AA67" si="5">Y67+Z67</f>
        <v>0</v>
      </c>
      <c r="AB67" s="130"/>
      <c r="AC67" s="219"/>
      <c r="AD67" s="129">
        <v>0</v>
      </c>
      <c r="AE67" s="130">
        <v>0</v>
      </c>
      <c r="AF67" s="130">
        <v>0</v>
      </c>
      <c r="AG67" s="130">
        <v>0</v>
      </c>
      <c r="AH67" s="203">
        <v>0</v>
      </c>
      <c r="AI67" s="165" t="str">
        <f>'HEADOFFICE QLTY KPI'!E$30</f>
        <v>No record</v>
      </c>
      <c r="AJ67" s="164" t="str">
        <f>'HEADOFFICE QLTY KPI'!F$30</f>
        <v>No record</v>
      </c>
      <c r="AK67" s="164" t="str">
        <f>'HEADOFFICE QLTY KPI'!G$30</f>
        <v>No record</v>
      </c>
      <c r="AL67" s="164" t="str">
        <f>'HEADOFFICE QLTY KPI'!H$30</f>
        <v>No record</v>
      </c>
      <c r="AM67" s="164" t="str">
        <f>'HEADOFFICE QLTY KPI'!I$30</f>
        <v>No record</v>
      </c>
      <c r="AN67" s="164" t="str">
        <f>'HEADOFFICE QLTY KPI'!J$30</f>
        <v>No record</v>
      </c>
      <c r="AO67" s="164" t="str">
        <f>'HEADOFFICE QLTY KPI'!K$30</f>
        <v>No record</v>
      </c>
      <c r="AP67" s="225">
        <f>'HEADOFFICE QLTY KPI'!L$30</f>
        <v>0</v>
      </c>
    </row>
    <row r="68" spans="1:42" x14ac:dyDescent="0.2">
      <c r="A68" s="128">
        <v>45200</v>
      </c>
      <c r="B68" s="139" t="s">
        <v>10</v>
      </c>
      <c r="C68" s="129"/>
      <c r="D68" s="130"/>
      <c r="E68" s="130"/>
      <c r="F68" s="130"/>
      <c r="G68" s="130"/>
      <c r="H68" s="131"/>
      <c r="I68" s="129"/>
      <c r="J68" s="130"/>
      <c r="K68" s="130"/>
      <c r="L68" s="130"/>
      <c r="M68" s="130"/>
      <c r="N68" s="130"/>
      <c r="O68" s="130"/>
      <c r="P68" s="130"/>
      <c r="Q68" s="131"/>
      <c r="R68" s="199"/>
      <c r="S68" s="143"/>
      <c r="T68" s="129"/>
      <c r="U68" s="130"/>
      <c r="V68" s="130"/>
      <c r="W68" s="213"/>
      <c r="X68" s="213"/>
      <c r="Y68" s="208">
        <f t="shared" si="3"/>
        <v>0</v>
      </c>
      <c r="Z68" s="208">
        <f t="shared" ref="Z68:Z77" si="6">X68*AF$2</f>
        <v>0</v>
      </c>
      <c r="AA68" s="213">
        <f t="shared" si="1"/>
        <v>0</v>
      </c>
      <c r="AB68" s="130"/>
      <c r="AC68" s="219"/>
      <c r="AD68" s="129"/>
      <c r="AE68" s="130"/>
      <c r="AF68" s="130"/>
      <c r="AG68" s="130"/>
      <c r="AH68" s="203"/>
      <c r="AI68" s="164" t="str">
        <f>'EQUIPMENT QLTY KPI'!E$77</f>
        <v>No record</v>
      </c>
      <c r="AJ68" s="164" t="str">
        <f>'EQUIPMENT QLTY KPI'!F$77</f>
        <v>No record</v>
      </c>
      <c r="AK68" s="164" t="str">
        <f>'EQUIPMENT QLTY KPI'!G$77</f>
        <v>No record</v>
      </c>
      <c r="AL68" s="164" t="str">
        <f>'EQUIPMENT QLTY KPI'!H$77</f>
        <v>No record</v>
      </c>
      <c r="AM68" s="164" t="str">
        <f>'EQUIPMENT QLTY KPI'!I$77</f>
        <v>No record</v>
      </c>
      <c r="AN68" s="164" t="str">
        <f>'EQUIPMENT QLTY KPI'!J$77</f>
        <v>No record</v>
      </c>
      <c r="AO68" s="164" t="str">
        <f>'EQUIPMENT QLTY KPI'!K$77</f>
        <v>No record</v>
      </c>
      <c r="AP68" s="225">
        <f>'EQUIPMENT QLTY KPI'!L$77</f>
        <v>0</v>
      </c>
    </row>
    <row r="69" spans="1:42" x14ac:dyDescent="0.2">
      <c r="A69" s="128">
        <v>45200</v>
      </c>
      <c r="B69" s="139" t="s">
        <v>2</v>
      </c>
      <c r="C69" s="129"/>
      <c r="D69" s="130"/>
      <c r="E69" s="130"/>
      <c r="F69" s="130"/>
      <c r="G69" s="130"/>
      <c r="H69" s="131"/>
      <c r="I69" s="129"/>
      <c r="J69" s="130"/>
      <c r="K69" s="130"/>
      <c r="L69" s="130"/>
      <c r="M69" s="130"/>
      <c r="N69" s="130"/>
      <c r="O69" s="130"/>
      <c r="P69" s="130"/>
      <c r="Q69" s="131"/>
      <c r="R69" s="199"/>
      <c r="S69" s="143"/>
      <c r="T69" s="129"/>
      <c r="U69" s="130"/>
      <c r="V69" s="130"/>
      <c r="W69" s="213"/>
      <c r="X69" s="213"/>
      <c r="Y69" s="208">
        <f t="shared" si="3"/>
        <v>0</v>
      </c>
      <c r="Z69" s="208">
        <f t="shared" si="6"/>
        <v>0</v>
      </c>
      <c r="AA69" s="213">
        <f t="shared" si="1"/>
        <v>0</v>
      </c>
      <c r="AB69" s="130"/>
      <c r="AC69" s="219"/>
      <c r="AD69" s="129"/>
      <c r="AE69" s="130"/>
      <c r="AF69" s="130"/>
      <c r="AG69" s="130"/>
      <c r="AH69" s="203"/>
      <c r="AI69" s="164" t="str">
        <f>'OTIS QLTY KPI'!E$45</f>
        <v>No record</v>
      </c>
      <c r="AJ69" s="164" t="str">
        <f>'OTIS QLTY KPI'!F$45</f>
        <v>No record</v>
      </c>
      <c r="AK69" s="164" t="str">
        <f>'OTIS QLTY KPI'!G$45</f>
        <v>No record</v>
      </c>
      <c r="AL69" s="164" t="str">
        <f>'OTIS QLTY KPI'!H$45</f>
        <v>No record</v>
      </c>
      <c r="AM69" s="164" t="str">
        <f>'OTIS QLTY KPI'!I$45</f>
        <v>No record</v>
      </c>
      <c r="AN69" s="164" t="str">
        <f>'OTIS QLTY KPI'!J$45</f>
        <v>No record</v>
      </c>
      <c r="AO69" s="164" t="str">
        <f>'OTIS QLTY KPI'!K$45</f>
        <v>No record</v>
      </c>
      <c r="AP69" s="225">
        <f>'OTIS QLTY KPI'!L$45</f>
        <v>0</v>
      </c>
    </row>
    <row r="70" spans="1:42" x14ac:dyDescent="0.2">
      <c r="A70" s="128">
        <v>45200</v>
      </c>
      <c r="B70" s="139" t="s">
        <v>3</v>
      </c>
      <c r="C70" s="129"/>
      <c r="D70" s="130"/>
      <c r="E70" s="130"/>
      <c r="F70" s="130"/>
      <c r="G70" s="130"/>
      <c r="H70" s="131"/>
      <c r="I70" s="129"/>
      <c r="J70" s="130"/>
      <c r="K70" s="130"/>
      <c r="L70" s="130"/>
      <c r="M70" s="130"/>
      <c r="N70" s="130"/>
      <c r="O70" s="130"/>
      <c r="P70" s="130"/>
      <c r="Q70" s="131"/>
      <c r="R70" s="199"/>
      <c r="S70" s="143"/>
      <c r="T70" s="129"/>
      <c r="U70" s="130"/>
      <c r="V70" s="130"/>
      <c r="W70" s="213"/>
      <c r="X70" s="213"/>
      <c r="Y70" s="208">
        <f t="shared" si="3"/>
        <v>0</v>
      </c>
      <c r="Z70" s="208">
        <f t="shared" si="6"/>
        <v>0</v>
      </c>
      <c r="AA70" s="213">
        <f t="shared" si="1"/>
        <v>0</v>
      </c>
      <c r="AB70" s="130"/>
      <c r="AC70" s="219"/>
      <c r="AD70" s="129"/>
      <c r="AE70" s="130"/>
      <c r="AF70" s="130"/>
      <c r="AG70" s="130"/>
      <c r="AH70" s="203"/>
      <c r="AI70" s="164" t="str">
        <f>'YAMAHA QLTY KPI'!E$46</f>
        <v>No record</v>
      </c>
      <c r="AJ70" s="164" t="str">
        <f>'YAMAHA QLTY KPI'!F$46</f>
        <v>No record</v>
      </c>
      <c r="AK70" s="164" t="str">
        <f>'YAMAHA QLTY KPI'!G$46</f>
        <v>No record</v>
      </c>
      <c r="AL70" s="164" t="str">
        <f>'YAMAHA QLTY KPI'!H$46</f>
        <v>No record</v>
      </c>
      <c r="AM70" s="164" t="str">
        <f>'YAMAHA QLTY KPI'!I$46</f>
        <v>No record</v>
      </c>
      <c r="AN70" s="164" t="str">
        <f>'YAMAHA QLTY KPI'!J$46</f>
        <v>No record</v>
      </c>
      <c r="AO70" s="164" t="str">
        <f>'YAMAHA QLTY KPI'!K$46</f>
        <v>No record</v>
      </c>
      <c r="AP70" s="225">
        <f>'YAMAHA QLTY KPI'!L$46</f>
        <v>0</v>
      </c>
    </row>
    <row r="71" spans="1:42" x14ac:dyDescent="0.2">
      <c r="A71" s="128">
        <v>45200</v>
      </c>
      <c r="B71" s="139" t="s">
        <v>4</v>
      </c>
      <c r="C71" s="129"/>
      <c r="D71" s="130"/>
      <c r="E71" s="130"/>
      <c r="F71" s="130"/>
      <c r="G71" s="130"/>
      <c r="H71" s="131"/>
      <c r="I71" s="129"/>
      <c r="J71" s="130"/>
      <c r="K71" s="130"/>
      <c r="L71" s="130"/>
      <c r="M71" s="130"/>
      <c r="N71" s="130"/>
      <c r="O71" s="130"/>
      <c r="P71" s="130"/>
      <c r="Q71" s="131"/>
      <c r="R71" s="199"/>
      <c r="S71" s="143"/>
      <c r="T71" s="129"/>
      <c r="U71" s="130"/>
      <c r="V71" s="130"/>
      <c r="W71" s="213"/>
      <c r="X71" s="213"/>
      <c r="Y71" s="208">
        <f t="shared" si="3"/>
        <v>0</v>
      </c>
      <c r="Z71" s="208">
        <f t="shared" si="6"/>
        <v>0</v>
      </c>
      <c r="AA71" s="213">
        <f t="shared" si="1"/>
        <v>0</v>
      </c>
      <c r="AB71" s="130"/>
      <c r="AC71" s="219"/>
      <c r="AD71" s="129"/>
      <c r="AE71" s="130"/>
      <c r="AF71" s="130"/>
      <c r="AG71" s="130"/>
      <c r="AH71" s="203"/>
      <c r="AI71" s="165" t="str">
        <f>'AUTOFAST QLTY KPI'!E$45</f>
        <v>No record</v>
      </c>
      <c r="AJ71" s="164" t="str">
        <f>'AUTOFAST QLTY KPI'!F$45</f>
        <v>No record</v>
      </c>
      <c r="AK71" s="164" t="str">
        <f>'AUTOFAST QLTY KPI'!G$45</f>
        <v>No record</v>
      </c>
      <c r="AL71" s="164" t="str">
        <f>'AUTOFAST QLTY KPI'!H$45</f>
        <v>No record</v>
      </c>
      <c r="AM71" s="164" t="str">
        <f>'AUTOFAST QLTY KPI'!I$45</f>
        <v>No record</v>
      </c>
      <c r="AN71" s="164" t="str">
        <f>'AUTOFAST QLTY KPI'!J$45</f>
        <v>No record</v>
      </c>
      <c r="AO71" s="164" t="str">
        <f>'AUTOFAST QLTY KPI'!K$45</f>
        <v>No record</v>
      </c>
      <c r="AP71" s="225">
        <f>'AUTOFAST QLTY KPI'!L$45</f>
        <v>0</v>
      </c>
    </row>
    <row r="72" spans="1:42" x14ac:dyDescent="0.2">
      <c r="A72" s="128">
        <v>45200</v>
      </c>
      <c r="B72" s="139" t="s">
        <v>5</v>
      </c>
      <c r="C72" s="129"/>
      <c r="D72" s="130"/>
      <c r="E72" s="130"/>
      <c r="F72" s="130"/>
      <c r="G72" s="130"/>
      <c r="H72" s="131"/>
      <c r="I72" s="129"/>
      <c r="J72" s="130"/>
      <c r="K72" s="130"/>
      <c r="L72" s="130"/>
      <c r="M72" s="130"/>
      <c r="N72" s="130"/>
      <c r="O72" s="130"/>
      <c r="P72" s="130"/>
      <c r="Q72" s="131"/>
      <c r="R72" s="199"/>
      <c r="S72" s="143"/>
      <c r="T72" s="129"/>
      <c r="U72" s="130"/>
      <c r="V72" s="130"/>
      <c r="W72" s="213"/>
      <c r="X72" s="213"/>
      <c r="Y72" s="208">
        <f t="shared" si="3"/>
        <v>0</v>
      </c>
      <c r="Z72" s="208">
        <f t="shared" si="6"/>
        <v>0</v>
      </c>
      <c r="AA72" s="213">
        <f t="shared" si="1"/>
        <v>0</v>
      </c>
      <c r="AB72" s="130"/>
      <c r="AC72" s="219"/>
      <c r="AD72" s="129"/>
      <c r="AE72" s="130"/>
      <c r="AF72" s="130"/>
      <c r="AG72" s="130"/>
      <c r="AH72" s="203"/>
      <c r="AI72" s="165" t="str">
        <f>'WINPART QLTY KPI'!E$45</f>
        <v>No record</v>
      </c>
      <c r="AJ72" s="164" t="str">
        <f>'WINPART QLTY KPI'!F$45</f>
        <v>No record</v>
      </c>
      <c r="AK72" s="164" t="str">
        <f>'WINPART QLTY KPI'!G$45</f>
        <v>No record</v>
      </c>
      <c r="AL72" s="164" t="str">
        <f>'WINPART QLTY KPI'!H$45</f>
        <v>No record</v>
      </c>
      <c r="AM72" s="164" t="str">
        <f>'WINPART QLTY KPI'!I$45</f>
        <v>No record</v>
      </c>
      <c r="AN72" s="164" t="str">
        <f>'WINPART QLTY KPI'!J$45</f>
        <v>No record</v>
      </c>
      <c r="AO72" s="164" t="str">
        <f>'WINPART QLTY KPI'!K$45</f>
        <v>No record</v>
      </c>
      <c r="AP72" s="225">
        <f>'WINPART QLTY KPI'!L$45</f>
        <v>0</v>
      </c>
    </row>
    <row r="73" spans="1:42" x14ac:dyDescent="0.2">
      <c r="A73" s="128">
        <v>45200</v>
      </c>
      <c r="B73" s="139" t="s">
        <v>6</v>
      </c>
      <c r="C73" s="129"/>
      <c r="D73" s="130"/>
      <c r="E73" s="130"/>
      <c r="F73" s="130"/>
      <c r="G73" s="130"/>
      <c r="H73" s="131"/>
      <c r="I73" s="129"/>
      <c r="J73" s="130"/>
      <c r="K73" s="130"/>
      <c r="L73" s="130"/>
      <c r="M73" s="130"/>
      <c r="N73" s="130"/>
      <c r="O73" s="130"/>
      <c r="P73" s="130"/>
      <c r="Q73" s="131"/>
      <c r="R73" s="199"/>
      <c r="S73" s="143"/>
      <c r="T73" s="129"/>
      <c r="U73" s="130"/>
      <c r="V73" s="130"/>
      <c r="W73" s="213"/>
      <c r="X73" s="213"/>
      <c r="Y73" s="208">
        <f t="shared" si="3"/>
        <v>0</v>
      </c>
      <c r="Z73" s="208">
        <f t="shared" si="6"/>
        <v>0</v>
      </c>
      <c r="AA73" s="213">
        <f t="shared" ref="AA73:AA133" si="7">Y73+Z73</f>
        <v>0</v>
      </c>
      <c r="AB73" s="130"/>
      <c r="AC73" s="219"/>
      <c r="AD73" s="129"/>
      <c r="AE73" s="130"/>
      <c r="AF73" s="130"/>
      <c r="AG73" s="130"/>
      <c r="AH73" s="203"/>
      <c r="AI73" s="165" t="str">
        <f>'SUZUKI QLTY KPI'!E$134</f>
        <v>No record</v>
      </c>
      <c r="AJ73" s="164" t="str">
        <f>'SUZUKI QLTY KPI'!F$134</f>
        <v>No record</v>
      </c>
      <c r="AK73" s="164" t="str">
        <f>'SUZUKI QLTY KPI'!G$134</f>
        <v>No record</v>
      </c>
      <c r="AL73" s="164" t="str">
        <f>'SUZUKI QLTY KPI'!H$134</f>
        <v>No record</v>
      </c>
      <c r="AM73" s="164" t="str">
        <f>'SUZUKI QLTY KPI'!I$134</f>
        <v>No record</v>
      </c>
      <c r="AN73" s="164" t="str">
        <f>'SUZUKI QLTY KPI'!J$134</f>
        <v>No record</v>
      </c>
      <c r="AO73" s="164" t="str">
        <f>'SUZUKI QLTY KPI'!K$134</f>
        <v>No record</v>
      </c>
      <c r="AP73" s="225">
        <f>'SUZUKI QLTY KPI'!L$134</f>
        <v>0</v>
      </c>
    </row>
    <row r="74" spans="1:42" x14ac:dyDescent="0.2">
      <c r="A74" s="128">
        <v>45200</v>
      </c>
      <c r="B74" s="139" t="s">
        <v>7</v>
      </c>
      <c r="C74" s="129"/>
      <c r="D74" s="130"/>
      <c r="E74" s="130"/>
      <c r="F74" s="130"/>
      <c r="G74" s="130"/>
      <c r="H74" s="131"/>
      <c r="I74" s="129"/>
      <c r="J74" s="130"/>
      <c r="K74" s="130"/>
      <c r="L74" s="130"/>
      <c r="M74" s="130"/>
      <c r="N74" s="130"/>
      <c r="O74" s="130"/>
      <c r="P74" s="130"/>
      <c r="Q74" s="131"/>
      <c r="R74" s="199"/>
      <c r="S74" s="143"/>
      <c r="T74" s="129"/>
      <c r="U74" s="130"/>
      <c r="V74" s="130"/>
      <c r="W74" s="213"/>
      <c r="X74" s="213"/>
      <c r="Y74" s="208">
        <f t="shared" si="3"/>
        <v>0</v>
      </c>
      <c r="Z74" s="208">
        <f t="shared" si="6"/>
        <v>0</v>
      </c>
      <c r="AA74" s="213">
        <f t="shared" si="7"/>
        <v>0</v>
      </c>
      <c r="AB74" s="130"/>
      <c r="AC74" s="219"/>
      <c r="AD74" s="129"/>
      <c r="AE74" s="130"/>
      <c r="AF74" s="130"/>
      <c r="AG74" s="130"/>
      <c r="AH74" s="203"/>
      <c r="AI74" s="165" t="str">
        <f>'TOYOTA QLTY KPI'!E$46</f>
        <v>No record</v>
      </c>
      <c r="AJ74" s="164" t="str">
        <f>'TOYOTA QLTY KPI'!F$46</f>
        <v>No record</v>
      </c>
      <c r="AK74" s="164" t="str">
        <f>'TOYOTA QLTY KPI'!G$46</f>
        <v>No record</v>
      </c>
      <c r="AL74" s="164" t="str">
        <f>'TOYOTA QLTY KPI'!H$46</f>
        <v>No record</v>
      </c>
      <c r="AM74" s="164" t="str">
        <f>'TOYOTA QLTY KPI'!I$46</f>
        <v>No record</v>
      </c>
      <c r="AN74" s="164" t="str">
        <f>'TOYOTA QLTY KPI'!J$46</f>
        <v>No record</v>
      </c>
      <c r="AO74" s="164" t="str">
        <f>'TOYOTA QLTY KPI'!K$46</f>
        <v>No record</v>
      </c>
      <c r="AP74" s="225">
        <f>'TOYOTA QLTY KPI'!L$46</f>
        <v>0</v>
      </c>
    </row>
    <row r="75" spans="1:42" x14ac:dyDescent="0.2">
      <c r="A75" s="128">
        <v>45200</v>
      </c>
      <c r="B75" s="139" t="s">
        <v>8</v>
      </c>
      <c r="C75" s="129"/>
      <c r="D75" s="130"/>
      <c r="E75" s="130"/>
      <c r="F75" s="130"/>
      <c r="G75" s="130"/>
      <c r="H75" s="131"/>
      <c r="I75" s="129"/>
      <c r="J75" s="130"/>
      <c r="K75" s="130"/>
      <c r="L75" s="130"/>
      <c r="M75" s="130"/>
      <c r="N75" s="130"/>
      <c r="O75" s="130"/>
      <c r="P75" s="130"/>
      <c r="Q75" s="131"/>
      <c r="R75" s="199"/>
      <c r="S75" s="143"/>
      <c r="T75" s="129"/>
      <c r="U75" s="130"/>
      <c r="V75" s="130"/>
      <c r="W75" s="213"/>
      <c r="X75" s="213"/>
      <c r="Y75" s="208">
        <f t="shared" si="3"/>
        <v>0</v>
      </c>
      <c r="Z75" s="208">
        <f t="shared" si="6"/>
        <v>0</v>
      </c>
      <c r="AA75" s="213">
        <f t="shared" si="7"/>
        <v>0</v>
      </c>
      <c r="AB75" s="130"/>
      <c r="AC75" s="219"/>
      <c r="AD75" s="129"/>
      <c r="AE75" s="130"/>
      <c r="AF75" s="130"/>
      <c r="AG75" s="130"/>
      <c r="AH75" s="203"/>
      <c r="AI75" s="165" t="str">
        <f>'ABUJA QLTY KPI'!E$59</f>
        <v>No record</v>
      </c>
      <c r="AJ75" s="164" t="str">
        <f>'ABUJA QLTY KPI'!F$59</f>
        <v>No record</v>
      </c>
      <c r="AK75" s="164" t="str">
        <f>'ABUJA QLTY KPI'!G$59</f>
        <v>No record</v>
      </c>
      <c r="AL75" s="164" t="str">
        <f>'ABUJA QLTY KPI'!H$59</f>
        <v>No record</v>
      </c>
      <c r="AM75" s="164" t="str">
        <f>'ABUJA QLTY KPI'!I$59</f>
        <v>No record</v>
      </c>
      <c r="AN75" s="164" t="str">
        <f>'ABUJA QLTY KPI'!J$59</f>
        <v>No record</v>
      </c>
      <c r="AO75" s="164" t="str">
        <f>'ABUJA QLTY KPI'!K$59</f>
        <v>No record</v>
      </c>
      <c r="AP75" s="225">
        <f>'ABUJA QLTY KPI'!L$59</f>
        <v>0</v>
      </c>
    </row>
    <row r="76" spans="1:42" x14ac:dyDescent="0.2">
      <c r="A76" s="128">
        <v>45200</v>
      </c>
      <c r="B76" s="139" t="s">
        <v>9</v>
      </c>
      <c r="C76" s="129"/>
      <c r="D76" s="130"/>
      <c r="E76" s="130"/>
      <c r="F76" s="130"/>
      <c r="G76" s="130"/>
      <c r="H76" s="131"/>
      <c r="I76" s="129"/>
      <c r="J76" s="130"/>
      <c r="K76" s="130"/>
      <c r="L76" s="130"/>
      <c r="M76" s="130"/>
      <c r="N76" s="130"/>
      <c r="O76" s="130"/>
      <c r="P76" s="130"/>
      <c r="Q76" s="131"/>
      <c r="R76" s="199"/>
      <c r="S76" s="143"/>
      <c r="T76" s="129"/>
      <c r="U76" s="130"/>
      <c r="V76" s="130"/>
      <c r="W76" s="213"/>
      <c r="X76" s="213"/>
      <c r="Y76" s="208">
        <f t="shared" si="3"/>
        <v>0</v>
      </c>
      <c r="Z76" s="208">
        <f t="shared" si="6"/>
        <v>0</v>
      </c>
      <c r="AA76" s="213">
        <f t="shared" si="7"/>
        <v>0</v>
      </c>
      <c r="AB76" s="130"/>
      <c r="AC76" s="219"/>
      <c r="AD76" s="129"/>
      <c r="AE76" s="130"/>
      <c r="AF76" s="130"/>
      <c r="AG76" s="130"/>
      <c r="AH76" s="203"/>
      <c r="AI76" s="165" t="str">
        <f>'PHC QLTY KPI'!E$61</f>
        <v>No record</v>
      </c>
      <c r="AJ76" s="164" t="str">
        <f>'PHC QLTY KPI'!F$61</f>
        <v>No record</v>
      </c>
      <c r="AK76" s="164" t="str">
        <f>'PHC QLTY KPI'!G$61</f>
        <v>No record</v>
      </c>
      <c r="AL76" s="164" t="str">
        <f>'PHC QLTY KPI'!H$61</f>
        <v>No record</v>
      </c>
      <c r="AM76" s="164" t="str">
        <f>'PHC QLTY KPI'!I$61</f>
        <v>No record</v>
      </c>
      <c r="AN76" s="164" t="str">
        <f>'PHC QLTY KPI'!J$61</f>
        <v>No record</v>
      </c>
      <c r="AO76" s="164" t="str">
        <f>'PHC QLTY KPI'!K$61</f>
        <v>No record</v>
      </c>
      <c r="AP76" s="225">
        <f>'PHC QLTY KPI'!L$61</f>
        <v>0</v>
      </c>
    </row>
    <row r="77" spans="1:42" x14ac:dyDescent="0.2">
      <c r="A77" s="128">
        <v>45200</v>
      </c>
      <c r="B77" s="139" t="s">
        <v>13</v>
      </c>
      <c r="C77" s="129"/>
      <c r="D77" s="130"/>
      <c r="E77" s="130"/>
      <c r="F77" s="130"/>
      <c r="G77" s="130"/>
      <c r="H77" s="131"/>
      <c r="I77" s="129"/>
      <c r="J77" s="130"/>
      <c r="K77" s="130"/>
      <c r="L77" s="130"/>
      <c r="M77" s="130"/>
      <c r="N77" s="130"/>
      <c r="O77" s="130"/>
      <c r="P77" s="130"/>
      <c r="Q77" s="131"/>
      <c r="R77" s="199"/>
      <c r="S77" s="143"/>
      <c r="T77" s="129"/>
      <c r="U77" s="130"/>
      <c r="V77" s="130"/>
      <c r="W77" s="213"/>
      <c r="X77" s="213"/>
      <c r="Y77" s="208">
        <f t="shared" si="3"/>
        <v>0</v>
      </c>
      <c r="Z77" s="208">
        <f t="shared" si="6"/>
        <v>0</v>
      </c>
      <c r="AA77" s="213">
        <f t="shared" si="7"/>
        <v>0</v>
      </c>
      <c r="AB77" s="130"/>
      <c r="AC77" s="219"/>
      <c r="AD77" s="129"/>
      <c r="AE77" s="130"/>
      <c r="AF77" s="130"/>
      <c r="AG77" s="130"/>
      <c r="AH77" s="203"/>
      <c r="AI77" s="165" t="str">
        <f>'MASSILIA QLTY KPI'!E$45</f>
        <v>No record</v>
      </c>
      <c r="AJ77" s="164" t="str">
        <f>'MASSILIA QLTY KPI'!F$45</f>
        <v>No record</v>
      </c>
      <c r="AK77" s="164" t="str">
        <f>'MASSILIA QLTY KPI'!G$45</f>
        <v>No record</v>
      </c>
      <c r="AL77" s="164" t="str">
        <f>'MASSILIA QLTY KPI'!H$45</f>
        <v>No record</v>
      </c>
      <c r="AM77" s="164" t="str">
        <f>'MASSILIA QLTY KPI'!I$45</f>
        <v>No record</v>
      </c>
      <c r="AN77" s="164" t="str">
        <f>'MASSILIA QLTY KPI'!J$45</f>
        <v>No record</v>
      </c>
      <c r="AO77" s="164" t="str">
        <f>'MASSILIA QLTY KPI'!K$45</f>
        <v>No record</v>
      </c>
      <c r="AP77" s="225">
        <f>'MASSILIA QLTY KPI'!L$45</f>
        <v>0</v>
      </c>
    </row>
    <row r="78" spans="1:42" x14ac:dyDescent="0.2">
      <c r="A78" s="128">
        <v>45200</v>
      </c>
      <c r="B78" s="139" t="s">
        <v>216</v>
      </c>
      <c r="C78" s="129"/>
      <c r="D78" s="130"/>
      <c r="E78" s="130"/>
      <c r="F78" s="130"/>
      <c r="G78" s="130"/>
      <c r="H78" s="131"/>
      <c r="I78" s="129"/>
      <c r="J78" s="130"/>
      <c r="K78" s="130"/>
      <c r="L78" s="130"/>
      <c r="M78" s="130"/>
      <c r="N78" s="130"/>
      <c r="O78" s="130"/>
      <c r="P78" s="130"/>
      <c r="Q78" s="131"/>
      <c r="R78" s="199"/>
      <c r="S78" s="143"/>
      <c r="T78" s="129"/>
      <c r="U78" s="130"/>
      <c r="V78" s="130"/>
      <c r="W78" s="213"/>
      <c r="X78" s="213"/>
      <c r="Y78" s="208">
        <f t="shared" si="3"/>
        <v>0</v>
      </c>
      <c r="Z78" s="208"/>
      <c r="AA78" s="213"/>
      <c r="AB78" s="130"/>
      <c r="AC78" s="219"/>
      <c r="AD78" s="129"/>
      <c r="AE78" s="130"/>
      <c r="AF78" s="130"/>
      <c r="AG78" s="130"/>
      <c r="AH78" s="203"/>
      <c r="AI78" s="165" t="str">
        <f>'HEADOFFICE QLTY KPI'!E$45</f>
        <v>No record</v>
      </c>
      <c r="AJ78" s="164" t="str">
        <f>'HEADOFFICE QLTY KPI'!F$45</f>
        <v>No record</v>
      </c>
      <c r="AK78" s="164" t="str">
        <f>'HEADOFFICE QLTY KPI'!G$45</f>
        <v>No record</v>
      </c>
      <c r="AL78" s="164" t="str">
        <f>'HEADOFFICE QLTY KPI'!H$45</f>
        <v>No record</v>
      </c>
      <c r="AM78" s="164" t="str">
        <f>'HEADOFFICE QLTY KPI'!I$45</f>
        <v>No record</v>
      </c>
      <c r="AN78" s="164" t="str">
        <f>'HEADOFFICE QLTY KPI'!J$45</f>
        <v>No record</v>
      </c>
      <c r="AO78" s="164" t="str">
        <f>'HEADOFFICE QLTY KPI'!K$45</f>
        <v>No record</v>
      </c>
      <c r="AP78" s="225">
        <f>'HEADOFFICE QLTY KPI'!L$45</f>
        <v>0</v>
      </c>
    </row>
    <row r="79" spans="1:42" x14ac:dyDescent="0.2">
      <c r="A79" s="128">
        <v>45231</v>
      </c>
      <c r="B79" s="139" t="s">
        <v>10</v>
      </c>
      <c r="C79" s="129"/>
      <c r="D79" s="130"/>
      <c r="E79" s="130"/>
      <c r="F79" s="130"/>
      <c r="G79" s="130"/>
      <c r="H79" s="131"/>
      <c r="I79" s="129"/>
      <c r="J79" s="130"/>
      <c r="K79" s="130"/>
      <c r="L79" s="130"/>
      <c r="M79" s="130"/>
      <c r="N79" s="130"/>
      <c r="O79" s="130"/>
      <c r="P79" s="130"/>
      <c r="Q79" s="131"/>
      <c r="R79" s="199"/>
      <c r="S79" s="143"/>
      <c r="T79" s="129"/>
      <c r="U79" s="130"/>
      <c r="V79" s="130"/>
      <c r="W79" s="213"/>
      <c r="X79" s="213"/>
      <c r="Y79" s="208">
        <f t="shared" si="3"/>
        <v>0</v>
      </c>
      <c r="Z79" s="208">
        <f t="shared" ref="Z79:Z88" si="8">X79*AF$2</f>
        <v>0</v>
      </c>
      <c r="AA79" s="213">
        <f t="shared" si="7"/>
        <v>0</v>
      </c>
      <c r="AB79" s="130"/>
      <c r="AC79" s="219"/>
      <c r="AD79" s="129"/>
      <c r="AE79" s="130"/>
      <c r="AF79" s="130"/>
      <c r="AG79" s="130"/>
      <c r="AH79" s="203"/>
      <c r="AI79" s="164" t="str">
        <f>'EQUIPMENT QLTY KPI'!E$91</f>
        <v>No record</v>
      </c>
      <c r="AJ79" s="164" t="str">
        <f>'EQUIPMENT QLTY KPI'!F$91</f>
        <v>No record</v>
      </c>
      <c r="AK79" s="164" t="str">
        <f>'EQUIPMENT QLTY KPI'!G$91</f>
        <v>No record</v>
      </c>
      <c r="AL79" s="164" t="str">
        <f>'EQUIPMENT QLTY KPI'!H$91</f>
        <v>No record</v>
      </c>
      <c r="AM79" s="164" t="str">
        <f>'EQUIPMENT QLTY KPI'!I$91</f>
        <v>No record</v>
      </c>
      <c r="AN79" s="164" t="str">
        <f>'EQUIPMENT QLTY KPI'!J$91</f>
        <v>No record</v>
      </c>
      <c r="AO79" s="164" t="str">
        <f>'EQUIPMENT QLTY KPI'!K$91</f>
        <v>No record</v>
      </c>
      <c r="AP79" s="225">
        <f>'EQUIPMENT QLTY KPI'!L$91</f>
        <v>0</v>
      </c>
    </row>
    <row r="80" spans="1:42" x14ac:dyDescent="0.2">
      <c r="A80" s="128">
        <v>45231</v>
      </c>
      <c r="B80" s="139" t="s">
        <v>2</v>
      </c>
      <c r="C80" s="129"/>
      <c r="D80" s="130"/>
      <c r="E80" s="130"/>
      <c r="F80" s="130"/>
      <c r="G80" s="130"/>
      <c r="H80" s="131"/>
      <c r="I80" s="129"/>
      <c r="J80" s="130"/>
      <c r="K80" s="130"/>
      <c r="L80" s="130"/>
      <c r="M80" s="130"/>
      <c r="N80" s="130"/>
      <c r="O80" s="130"/>
      <c r="P80" s="130"/>
      <c r="Q80" s="131"/>
      <c r="R80" s="199"/>
      <c r="S80" s="143"/>
      <c r="T80" s="129"/>
      <c r="U80" s="130"/>
      <c r="V80" s="130"/>
      <c r="W80" s="213"/>
      <c r="X80" s="213"/>
      <c r="Y80" s="208">
        <f t="shared" si="3"/>
        <v>0</v>
      </c>
      <c r="Z80" s="208">
        <f t="shared" si="8"/>
        <v>0</v>
      </c>
      <c r="AA80" s="213">
        <f t="shared" si="7"/>
        <v>0</v>
      </c>
      <c r="AB80" s="130"/>
      <c r="AC80" s="219"/>
      <c r="AD80" s="129"/>
      <c r="AE80" s="130"/>
      <c r="AF80" s="130"/>
      <c r="AG80" s="130"/>
      <c r="AH80" s="203"/>
      <c r="AI80" s="164" t="str">
        <f>'OTIS QLTY KPI'!E$59</f>
        <v>No record</v>
      </c>
      <c r="AJ80" s="164" t="str">
        <f>'OTIS QLTY KPI'!F$59</f>
        <v>No record</v>
      </c>
      <c r="AK80" s="164" t="str">
        <f>'OTIS QLTY KPI'!G$59</f>
        <v>No record</v>
      </c>
      <c r="AL80" s="164" t="str">
        <f>'OTIS QLTY KPI'!H$59</f>
        <v>No record</v>
      </c>
      <c r="AM80" s="164" t="str">
        <f>'OTIS QLTY KPI'!I$59</f>
        <v>No record</v>
      </c>
      <c r="AN80" s="164" t="str">
        <f>'OTIS QLTY KPI'!J$59</f>
        <v>No record</v>
      </c>
      <c r="AO80" s="164" t="str">
        <f>'OTIS QLTY KPI'!K$59</f>
        <v>No record</v>
      </c>
      <c r="AP80" s="225">
        <f>'OTIS QLTY KPI'!L$59</f>
        <v>0</v>
      </c>
    </row>
    <row r="81" spans="1:42" x14ac:dyDescent="0.2">
      <c r="A81" s="128">
        <v>45231</v>
      </c>
      <c r="B81" s="139" t="s">
        <v>3</v>
      </c>
      <c r="C81" s="129"/>
      <c r="D81" s="130"/>
      <c r="E81" s="130"/>
      <c r="F81" s="130"/>
      <c r="G81" s="130"/>
      <c r="H81" s="131"/>
      <c r="I81" s="129"/>
      <c r="J81" s="130"/>
      <c r="K81" s="130"/>
      <c r="L81" s="130"/>
      <c r="M81" s="130"/>
      <c r="N81" s="130"/>
      <c r="O81" s="130"/>
      <c r="P81" s="130"/>
      <c r="Q81" s="131"/>
      <c r="R81" s="199"/>
      <c r="S81" s="143"/>
      <c r="T81" s="129"/>
      <c r="U81" s="130"/>
      <c r="V81" s="130"/>
      <c r="W81" s="213"/>
      <c r="X81" s="213"/>
      <c r="Y81" s="208">
        <f t="shared" si="3"/>
        <v>0</v>
      </c>
      <c r="Z81" s="208">
        <f t="shared" si="8"/>
        <v>0</v>
      </c>
      <c r="AA81" s="213">
        <f t="shared" si="7"/>
        <v>0</v>
      </c>
      <c r="AB81" s="130"/>
      <c r="AC81" s="219"/>
      <c r="AD81" s="129"/>
      <c r="AE81" s="130"/>
      <c r="AF81" s="130"/>
      <c r="AG81" s="130"/>
      <c r="AH81" s="203"/>
      <c r="AI81" s="164" t="str">
        <f>'YAMAHA QLTY KPI'!E$60</f>
        <v>No record</v>
      </c>
      <c r="AJ81" s="164" t="str">
        <f>'YAMAHA QLTY KPI'!F$60</f>
        <v>No record</v>
      </c>
      <c r="AK81" s="164" t="str">
        <f>'YAMAHA QLTY KPI'!G$60</f>
        <v>No record</v>
      </c>
      <c r="AL81" s="164" t="str">
        <f>'YAMAHA QLTY KPI'!H$60</f>
        <v>No record</v>
      </c>
      <c r="AM81" s="164" t="str">
        <f>'YAMAHA QLTY KPI'!I$60</f>
        <v>No record</v>
      </c>
      <c r="AN81" s="164" t="str">
        <f>'YAMAHA QLTY KPI'!J$60</f>
        <v>No record</v>
      </c>
      <c r="AO81" s="164" t="str">
        <f>'YAMAHA QLTY KPI'!K$60</f>
        <v>No record</v>
      </c>
      <c r="AP81" s="225">
        <f>'YAMAHA QLTY KPI'!L$60</f>
        <v>0</v>
      </c>
    </row>
    <row r="82" spans="1:42" x14ac:dyDescent="0.2">
      <c r="A82" s="128">
        <v>45231</v>
      </c>
      <c r="B82" s="139" t="s">
        <v>4</v>
      </c>
      <c r="C82" s="129"/>
      <c r="D82" s="130"/>
      <c r="E82" s="130"/>
      <c r="F82" s="130"/>
      <c r="G82" s="130"/>
      <c r="H82" s="131"/>
      <c r="I82" s="129"/>
      <c r="J82" s="130"/>
      <c r="K82" s="130"/>
      <c r="L82" s="130"/>
      <c r="M82" s="130"/>
      <c r="N82" s="130"/>
      <c r="O82" s="130"/>
      <c r="P82" s="130"/>
      <c r="Q82" s="131"/>
      <c r="R82" s="199"/>
      <c r="S82" s="143"/>
      <c r="T82" s="129"/>
      <c r="U82" s="130"/>
      <c r="V82" s="130"/>
      <c r="W82" s="213"/>
      <c r="X82" s="213"/>
      <c r="Y82" s="208">
        <f t="shared" si="3"/>
        <v>0</v>
      </c>
      <c r="Z82" s="208">
        <f t="shared" si="8"/>
        <v>0</v>
      </c>
      <c r="AA82" s="213">
        <f t="shared" si="7"/>
        <v>0</v>
      </c>
      <c r="AB82" s="130"/>
      <c r="AC82" s="219"/>
      <c r="AD82" s="129"/>
      <c r="AE82" s="130"/>
      <c r="AF82" s="130"/>
      <c r="AG82" s="130"/>
      <c r="AH82" s="203"/>
      <c r="AI82" s="165" t="str">
        <f>'AUTOFAST QLTY KPI'!E$59</f>
        <v>No record</v>
      </c>
      <c r="AJ82" s="164" t="str">
        <f>'AUTOFAST QLTY KPI'!F$59</f>
        <v>No record</v>
      </c>
      <c r="AK82" s="164" t="str">
        <f>'AUTOFAST QLTY KPI'!G$59</f>
        <v>No record</v>
      </c>
      <c r="AL82" s="164" t="str">
        <f>'AUTOFAST QLTY KPI'!H$59</f>
        <v>No record</v>
      </c>
      <c r="AM82" s="164" t="str">
        <f>'AUTOFAST QLTY KPI'!I$59</f>
        <v>No record</v>
      </c>
      <c r="AN82" s="164" t="str">
        <f>'AUTOFAST QLTY KPI'!J$59</f>
        <v>No record</v>
      </c>
      <c r="AO82" s="164" t="str">
        <f>'AUTOFAST QLTY KPI'!K$59</f>
        <v>No record</v>
      </c>
      <c r="AP82" s="225">
        <f>'AUTOFAST QLTY KPI'!L$59</f>
        <v>0</v>
      </c>
    </row>
    <row r="83" spans="1:42" x14ac:dyDescent="0.2">
      <c r="A83" s="128">
        <v>45231</v>
      </c>
      <c r="B83" s="139" t="s">
        <v>5</v>
      </c>
      <c r="C83" s="129"/>
      <c r="D83" s="130"/>
      <c r="E83" s="130"/>
      <c r="F83" s="130"/>
      <c r="G83" s="130"/>
      <c r="H83" s="131"/>
      <c r="I83" s="129"/>
      <c r="J83" s="130"/>
      <c r="K83" s="130"/>
      <c r="L83" s="130"/>
      <c r="M83" s="130"/>
      <c r="N83" s="130"/>
      <c r="O83" s="130"/>
      <c r="P83" s="130"/>
      <c r="Q83" s="131"/>
      <c r="R83" s="199"/>
      <c r="S83" s="143"/>
      <c r="T83" s="129"/>
      <c r="U83" s="130"/>
      <c r="V83" s="130"/>
      <c r="W83" s="213"/>
      <c r="X83" s="213"/>
      <c r="Y83" s="208">
        <f t="shared" si="3"/>
        <v>0</v>
      </c>
      <c r="Z83" s="208">
        <f t="shared" si="8"/>
        <v>0</v>
      </c>
      <c r="AA83" s="213">
        <f t="shared" si="7"/>
        <v>0</v>
      </c>
      <c r="AB83" s="130"/>
      <c r="AC83" s="219"/>
      <c r="AD83" s="129"/>
      <c r="AE83" s="130"/>
      <c r="AF83" s="130"/>
      <c r="AG83" s="130"/>
      <c r="AH83" s="203"/>
      <c r="AI83" s="165" t="str">
        <f>'WINPART QLTY KPI'!E$59</f>
        <v>No record</v>
      </c>
      <c r="AJ83" s="164" t="str">
        <f>'WINPART QLTY KPI'!F$59</f>
        <v>No record</v>
      </c>
      <c r="AK83" s="164" t="str">
        <f>'WINPART QLTY KPI'!G$59</f>
        <v>No record</v>
      </c>
      <c r="AL83" s="164" t="str">
        <f>'WINPART QLTY KPI'!H$59</f>
        <v>No record</v>
      </c>
      <c r="AM83" s="164" t="str">
        <f>'WINPART QLTY KPI'!I$59</f>
        <v>No record</v>
      </c>
      <c r="AN83" s="164" t="str">
        <f>'WINPART QLTY KPI'!J$59</f>
        <v>No record</v>
      </c>
      <c r="AO83" s="164" t="str">
        <f>'WINPART QLTY KPI'!K$59</f>
        <v>No record</v>
      </c>
      <c r="AP83" s="225">
        <f>'WINPART QLTY KPI'!L$59</f>
        <v>0</v>
      </c>
    </row>
    <row r="84" spans="1:42" x14ac:dyDescent="0.2">
      <c r="A84" s="128">
        <v>45231</v>
      </c>
      <c r="B84" s="139" t="s">
        <v>6</v>
      </c>
      <c r="C84" s="129"/>
      <c r="D84" s="130"/>
      <c r="E84" s="130"/>
      <c r="F84" s="130"/>
      <c r="G84" s="130"/>
      <c r="H84" s="131"/>
      <c r="I84" s="129"/>
      <c r="J84" s="130"/>
      <c r="K84" s="130"/>
      <c r="L84" s="130"/>
      <c r="M84" s="130"/>
      <c r="N84" s="130"/>
      <c r="O84" s="130"/>
      <c r="P84" s="130"/>
      <c r="Q84" s="131"/>
      <c r="R84" s="199"/>
      <c r="S84" s="143"/>
      <c r="T84" s="129"/>
      <c r="U84" s="130"/>
      <c r="V84" s="130"/>
      <c r="W84" s="213"/>
      <c r="X84" s="213"/>
      <c r="Y84" s="208">
        <f t="shared" si="3"/>
        <v>0</v>
      </c>
      <c r="Z84" s="208">
        <f t="shared" si="8"/>
        <v>0</v>
      </c>
      <c r="AA84" s="213">
        <f t="shared" si="7"/>
        <v>0</v>
      </c>
      <c r="AB84" s="130"/>
      <c r="AC84" s="219"/>
      <c r="AD84" s="129"/>
      <c r="AE84" s="130"/>
      <c r="AF84" s="130"/>
      <c r="AG84" s="130"/>
      <c r="AH84" s="203"/>
      <c r="AI84" s="165" t="str">
        <f>'SUZUKI QLTY KPI'!E$148</f>
        <v>No record</v>
      </c>
      <c r="AJ84" s="164" t="str">
        <f>'SUZUKI QLTY KPI'!F$148</f>
        <v>No record</v>
      </c>
      <c r="AK84" s="164" t="str">
        <f>'SUZUKI QLTY KPI'!G$148</f>
        <v>No record</v>
      </c>
      <c r="AL84" s="164" t="str">
        <f>'SUZUKI QLTY KPI'!H$148</f>
        <v>No record</v>
      </c>
      <c r="AM84" s="164" t="str">
        <f>'SUZUKI QLTY KPI'!I$148</f>
        <v>No record</v>
      </c>
      <c r="AN84" s="164" t="str">
        <f>'SUZUKI QLTY KPI'!J$148</f>
        <v>No record</v>
      </c>
      <c r="AO84" s="164" t="str">
        <f>'SUZUKI QLTY KPI'!K$148</f>
        <v>No record</v>
      </c>
      <c r="AP84" s="225">
        <f>'SUZUKI QLTY KPI'!L$148</f>
        <v>0</v>
      </c>
    </row>
    <row r="85" spans="1:42" x14ac:dyDescent="0.2">
      <c r="A85" s="128">
        <v>45231</v>
      </c>
      <c r="B85" s="139" t="s">
        <v>7</v>
      </c>
      <c r="C85" s="129"/>
      <c r="D85" s="130"/>
      <c r="E85" s="130"/>
      <c r="F85" s="130"/>
      <c r="G85" s="130"/>
      <c r="H85" s="131"/>
      <c r="I85" s="129"/>
      <c r="J85" s="130"/>
      <c r="K85" s="130"/>
      <c r="L85" s="130"/>
      <c r="M85" s="130"/>
      <c r="N85" s="130"/>
      <c r="O85" s="130"/>
      <c r="P85" s="130"/>
      <c r="Q85" s="131"/>
      <c r="R85" s="199"/>
      <c r="S85" s="143"/>
      <c r="T85" s="129"/>
      <c r="U85" s="130"/>
      <c r="V85" s="130"/>
      <c r="W85" s="213"/>
      <c r="X85" s="213"/>
      <c r="Y85" s="208">
        <f t="shared" si="3"/>
        <v>0</v>
      </c>
      <c r="Z85" s="208">
        <f t="shared" si="8"/>
        <v>0</v>
      </c>
      <c r="AA85" s="213">
        <f t="shared" si="7"/>
        <v>0</v>
      </c>
      <c r="AB85" s="130"/>
      <c r="AC85" s="219"/>
      <c r="AD85" s="129"/>
      <c r="AE85" s="130"/>
      <c r="AF85" s="130"/>
      <c r="AG85" s="130"/>
      <c r="AH85" s="203"/>
      <c r="AI85" s="165" t="str">
        <f>'TOYOTA QLTY KPI'!E$60</f>
        <v>No record</v>
      </c>
      <c r="AJ85" s="164" t="str">
        <f>'TOYOTA QLTY KPI'!F$60</f>
        <v>No record</v>
      </c>
      <c r="AK85" s="164" t="str">
        <f>'TOYOTA QLTY KPI'!G$60</f>
        <v>No record</v>
      </c>
      <c r="AL85" s="164" t="str">
        <f>'TOYOTA QLTY KPI'!H$60</f>
        <v>No record</v>
      </c>
      <c r="AM85" s="164" t="str">
        <f>'TOYOTA QLTY KPI'!I$60</f>
        <v>No record</v>
      </c>
      <c r="AN85" s="164" t="str">
        <f>'TOYOTA QLTY KPI'!J$60</f>
        <v>No record</v>
      </c>
      <c r="AO85" s="164" t="str">
        <f>'TOYOTA QLTY KPI'!K$60</f>
        <v>No record</v>
      </c>
      <c r="AP85" s="225">
        <f>'TOYOTA QLTY KPI'!L$60</f>
        <v>0</v>
      </c>
    </row>
    <row r="86" spans="1:42" x14ac:dyDescent="0.2">
      <c r="A86" s="128">
        <v>45231</v>
      </c>
      <c r="B86" s="139" t="s">
        <v>8</v>
      </c>
      <c r="C86" s="129"/>
      <c r="D86" s="130"/>
      <c r="E86" s="130"/>
      <c r="F86" s="130"/>
      <c r="G86" s="130"/>
      <c r="H86" s="131"/>
      <c r="I86" s="129"/>
      <c r="J86" s="130"/>
      <c r="K86" s="130"/>
      <c r="L86" s="130"/>
      <c r="M86" s="130"/>
      <c r="N86" s="130"/>
      <c r="O86" s="130"/>
      <c r="P86" s="130"/>
      <c r="Q86" s="131"/>
      <c r="R86" s="199"/>
      <c r="S86" s="143"/>
      <c r="T86" s="129"/>
      <c r="U86" s="130"/>
      <c r="V86" s="130"/>
      <c r="W86" s="213"/>
      <c r="X86" s="213"/>
      <c r="Y86" s="208">
        <f t="shared" si="3"/>
        <v>0</v>
      </c>
      <c r="Z86" s="208">
        <f t="shared" si="8"/>
        <v>0</v>
      </c>
      <c r="AA86" s="213">
        <f t="shared" si="7"/>
        <v>0</v>
      </c>
      <c r="AB86" s="130"/>
      <c r="AC86" s="219"/>
      <c r="AD86" s="129"/>
      <c r="AE86" s="130"/>
      <c r="AF86" s="130"/>
      <c r="AG86" s="130"/>
      <c r="AH86" s="203"/>
      <c r="AI86" s="165" t="str">
        <f>'ABUJA QLTY KPI'!E$73</f>
        <v>No record</v>
      </c>
      <c r="AJ86" s="164" t="str">
        <f>'ABUJA QLTY KPI'!F$73</f>
        <v>No record</v>
      </c>
      <c r="AK86" s="164" t="str">
        <f>'ABUJA QLTY KPI'!G$73</f>
        <v>No record</v>
      </c>
      <c r="AL86" s="164" t="str">
        <f>'ABUJA QLTY KPI'!H$73</f>
        <v>No record</v>
      </c>
      <c r="AM86" s="164" t="str">
        <f>'ABUJA QLTY KPI'!I$73</f>
        <v>No record</v>
      </c>
      <c r="AN86" s="164" t="str">
        <f>'ABUJA QLTY KPI'!J$73</f>
        <v>No record</v>
      </c>
      <c r="AO86" s="164" t="str">
        <f>'ABUJA QLTY KPI'!K$73</f>
        <v>No record</v>
      </c>
      <c r="AP86" s="225">
        <f>'ABUJA QLTY KPI'!L$73</f>
        <v>0</v>
      </c>
    </row>
    <row r="87" spans="1:42" x14ac:dyDescent="0.2">
      <c r="A87" s="128">
        <v>45231</v>
      </c>
      <c r="B87" s="139" t="s">
        <v>9</v>
      </c>
      <c r="C87" s="129"/>
      <c r="D87" s="130"/>
      <c r="E87" s="130"/>
      <c r="F87" s="130"/>
      <c r="G87" s="130"/>
      <c r="H87" s="131"/>
      <c r="I87" s="129"/>
      <c r="J87" s="130"/>
      <c r="K87" s="130"/>
      <c r="L87" s="130"/>
      <c r="M87" s="130"/>
      <c r="N87" s="130"/>
      <c r="O87" s="130"/>
      <c r="P87" s="130"/>
      <c r="Q87" s="131"/>
      <c r="R87" s="199"/>
      <c r="S87" s="143"/>
      <c r="T87" s="129"/>
      <c r="U87" s="130"/>
      <c r="V87" s="130"/>
      <c r="W87" s="213"/>
      <c r="X87" s="213"/>
      <c r="Y87" s="208">
        <f t="shared" si="3"/>
        <v>0</v>
      </c>
      <c r="Z87" s="208">
        <f t="shared" si="8"/>
        <v>0</v>
      </c>
      <c r="AA87" s="213">
        <f t="shared" si="7"/>
        <v>0</v>
      </c>
      <c r="AB87" s="130"/>
      <c r="AC87" s="219"/>
      <c r="AD87" s="129"/>
      <c r="AE87" s="130"/>
      <c r="AF87" s="130"/>
      <c r="AG87" s="130"/>
      <c r="AH87" s="203"/>
      <c r="AI87" s="165" t="str">
        <f>'PHC QLTY KPI'!E$75</f>
        <v>No record</v>
      </c>
      <c r="AJ87" s="164" t="str">
        <f>'PHC QLTY KPI'!F$75</f>
        <v>No record</v>
      </c>
      <c r="AK87" s="164" t="str">
        <f>'PHC QLTY KPI'!G$75</f>
        <v>No record</v>
      </c>
      <c r="AL87" s="164" t="str">
        <f>'PHC QLTY KPI'!H$75</f>
        <v>No record</v>
      </c>
      <c r="AM87" s="164" t="str">
        <f>'PHC QLTY KPI'!I$75</f>
        <v>No record</v>
      </c>
      <c r="AN87" s="164" t="str">
        <f>'PHC QLTY KPI'!J$75</f>
        <v>No record</v>
      </c>
      <c r="AO87" s="164" t="str">
        <f>'PHC QLTY KPI'!K$75</f>
        <v>No record</v>
      </c>
      <c r="AP87" s="225">
        <f>'PHC QLTY KPI'!L$75</f>
        <v>0</v>
      </c>
    </row>
    <row r="88" spans="1:42" x14ac:dyDescent="0.2">
      <c r="A88" s="128">
        <v>45231</v>
      </c>
      <c r="B88" s="139" t="s">
        <v>13</v>
      </c>
      <c r="C88" s="129"/>
      <c r="D88" s="130"/>
      <c r="E88" s="130"/>
      <c r="F88" s="130"/>
      <c r="G88" s="130"/>
      <c r="H88" s="131"/>
      <c r="I88" s="129"/>
      <c r="J88" s="130"/>
      <c r="K88" s="130"/>
      <c r="L88" s="130"/>
      <c r="M88" s="130"/>
      <c r="N88" s="130"/>
      <c r="O88" s="130"/>
      <c r="P88" s="130"/>
      <c r="Q88" s="131"/>
      <c r="R88" s="199"/>
      <c r="S88" s="143"/>
      <c r="T88" s="129"/>
      <c r="U88" s="130"/>
      <c r="V88" s="130"/>
      <c r="W88" s="213"/>
      <c r="X88" s="213"/>
      <c r="Y88" s="208">
        <f t="shared" si="3"/>
        <v>0</v>
      </c>
      <c r="Z88" s="208">
        <f t="shared" si="8"/>
        <v>0</v>
      </c>
      <c r="AA88" s="213">
        <f t="shared" si="7"/>
        <v>0</v>
      </c>
      <c r="AB88" s="130"/>
      <c r="AC88" s="219"/>
      <c r="AD88" s="129"/>
      <c r="AE88" s="130"/>
      <c r="AF88" s="130"/>
      <c r="AG88" s="130"/>
      <c r="AH88" s="203"/>
      <c r="AI88" s="165" t="str">
        <f>'MASSILIA QLTY KPI'!E$59</f>
        <v>No record</v>
      </c>
      <c r="AJ88" s="164" t="str">
        <f>'MASSILIA QLTY KPI'!F$59</f>
        <v>No record</v>
      </c>
      <c r="AK88" s="164" t="str">
        <f>'MASSILIA QLTY KPI'!G$59</f>
        <v>No record</v>
      </c>
      <c r="AL88" s="164" t="str">
        <f>'MASSILIA QLTY KPI'!H$59</f>
        <v>No record</v>
      </c>
      <c r="AM88" s="164" t="str">
        <f>'MASSILIA QLTY KPI'!I$59</f>
        <v>No record</v>
      </c>
      <c r="AN88" s="164" t="str">
        <f>'MASSILIA QLTY KPI'!J$59</f>
        <v>No record</v>
      </c>
      <c r="AO88" s="164" t="str">
        <f>'MASSILIA QLTY KPI'!K$59</f>
        <v>No record</v>
      </c>
      <c r="AP88" s="225">
        <f>'MASSILIA QLTY KPI'!L$59</f>
        <v>0</v>
      </c>
    </row>
    <row r="89" spans="1:42" x14ac:dyDescent="0.2">
      <c r="A89" s="128">
        <v>45231</v>
      </c>
      <c r="B89" s="139" t="s">
        <v>216</v>
      </c>
      <c r="C89" s="129"/>
      <c r="D89" s="130"/>
      <c r="E89" s="130"/>
      <c r="F89" s="130"/>
      <c r="G89" s="130"/>
      <c r="H89" s="131"/>
      <c r="I89" s="129"/>
      <c r="J89" s="130"/>
      <c r="K89" s="130"/>
      <c r="L89" s="130"/>
      <c r="M89" s="130"/>
      <c r="N89" s="130"/>
      <c r="O89" s="130"/>
      <c r="P89" s="130"/>
      <c r="Q89" s="131"/>
      <c r="R89" s="199"/>
      <c r="S89" s="143"/>
      <c r="T89" s="129"/>
      <c r="U89" s="130"/>
      <c r="V89" s="130"/>
      <c r="W89" s="213"/>
      <c r="X89" s="213"/>
      <c r="Y89" s="208">
        <f t="shared" si="3"/>
        <v>0</v>
      </c>
      <c r="Z89" s="208"/>
      <c r="AA89" s="213"/>
      <c r="AB89" s="130"/>
      <c r="AC89" s="219"/>
      <c r="AD89" s="129"/>
      <c r="AE89" s="130"/>
      <c r="AF89" s="130"/>
      <c r="AG89" s="130"/>
      <c r="AH89" s="203"/>
      <c r="AI89" s="165" t="str">
        <f>'HEADOFFICE QLTY KPI'!E$59</f>
        <v>No record</v>
      </c>
      <c r="AJ89" s="164" t="str">
        <f>'HEADOFFICE QLTY KPI'!F$59</f>
        <v>No record</v>
      </c>
      <c r="AK89" s="164" t="str">
        <f>'HEADOFFICE QLTY KPI'!G$59</f>
        <v>No record</v>
      </c>
      <c r="AL89" s="164" t="str">
        <f>'HEADOFFICE QLTY KPI'!H$59</f>
        <v>No record</v>
      </c>
      <c r="AM89" s="164" t="str">
        <f>'HEADOFFICE QLTY KPI'!I$59</f>
        <v>No record</v>
      </c>
      <c r="AN89" s="164" t="str">
        <f>'HEADOFFICE QLTY KPI'!J$59</f>
        <v>No record</v>
      </c>
      <c r="AO89" s="164" t="str">
        <f>'HEADOFFICE QLTY KPI'!K$59</f>
        <v>No record</v>
      </c>
      <c r="AP89" s="225">
        <f>'HEADOFFICE QLTY KPI'!L$59</f>
        <v>0</v>
      </c>
    </row>
    <row r="90" spans="1:42" x14ac:dyDescent="0.2">
      <c r="A90" s="128">
        <v>45261</v>
      </c>
      <c r="B90" s="139" t="s">
        <v>10</v>
      </c>
      <c r="C90" s="129"/>
      <c r="D90" s="130"/>
      <c r="E90" s="130"/>
      <c r="F90" s="130"/>
      <c r="G90" s="130"/>
      <c r="H90" s="131"/>
      <c r="I90" s="129"/>
      <c r="J90" s="130"/>
      <c r="K90" s="130"/>
      <c r="L90" s="130"/>
      <c r="M90" s="130"/>
      <c r="N90" s="130"/>
      <c r="O90" s="130"/>
      <c r="P90" s="130"/>
      <c r="Q90" s="131"/>
      <c r="R90" s="199"/>
      <c r="S90" s="143"/>
      <c r="T90" s="129"/>
      <c r="U90" s="130"/>
      <c r="V90" s="130"/>
      <c r="W90" s="213"/>
      <c r="X90" s="213"/>
      <c r="Y90" s="208">
        <f t="shared" si="3"/>
        <v>0</v>
      </c>
      <c r="Z90" s="208">
        <f t="shared" ref="Z90:Z99" si="9">X90*AF$2</f>
        <v>0</v>
      </c>
      <c r="AA90" s="213">
        <f t="shared" si="7"/>
        <v>0</v>
      </c>
      <c r="AB90" s="130"/>
      <c r="AC90" s="219"/>
      <c r="AD90" s="129"/>
      <c r="AE90" s="130"/>
      <c r="AF90" s="130"/>
      <c r="AG90" s="130"/>
      <c r="AH90" s="203"/>
      <c r="AI90" s="164" t="str">
        <f>'EQUIPMENT QLTY KPI'!E$106</f>
        <v>No record</v>
      </c>
      <c r="AJ90" s="164" t="str">
        <f>'EQUIPMENT QLTY KPI'!F$106</f>
        <v>No record</v>
      </c>
      <c r="AK90" s="164" t="str">
        <f>'EQUIPMENT QLTY KPI'!G$106</f>
        <v>No record</v>
      </c>
      <c r="AL90" s="164" t="str">
        <f>'EQUIPMENT QLTY KPI'!H$106</f>
        <v>No record</v>
      </c>
      <c r="AM90" s="164" t="str">
        <f>'EQUIPMENT QLTY KPI'!I$106</f>
        <v>No record</v>
      </c>
      <c r="AN90" s="164" t="str">
        <f>'EQUIPMENT QLTY KPI'!J$106</f>
        <v>No record</v>
      </c>
      <c r="AO90" s="164" t="str">
        <f>'EQUIPMENT QLTY KPI'!K$106</f>
        <v>No record</v>
      </c>
      <c r="AP90" s="225">
        <f>'EQUIPMENT QLTY KPI'!L$106</f>
        <v>0</v>
      </c>
    </row>
    <row r="91" spans="1:42" x14ac:dyDescent="0.2">
      <c r="A91" s="128">
        <v>45261</v>
      </c>
      <c r="B91" s="139" t="s">
        <v>2</v>
      </c>
      <c r="C91" s="129"/>
      <c r="D91" s="130"/>
      <c r="E91" s="130"/>
      <c r="F91" s="130"/>
      <c r="G91" s="130"/>
      <c r="H91" s="131"/>
      <c r="I91" s="129"/>
      <c r="J91" s="130"/>
      <c r="K91" s="130"/>
      <c r="L91" s="130"/>
      <c r="M91" s="130"/>
      <c r="N91" s="130"/>
      <c r="O91" s="130"/>
      <c r="P91" s="130"/>
      <c r="Q91" s="131"/>
      <c r="R91" s="199"/>
      <c r="S91" s="143"/>
      <c r="T91" s="129"/>
      <c r="U91" s="130"/>
      <c r="V91" s="130"/>
      <c r="W91" s="213"/>
      <c r="X91" s="213"/>
      <c r="Y91" s="208">
        <f t="shared" si="3"/>
        <v>0</v>
      </c>
      <c r="Z91" s="208">
        <f t="shared" si="9"/>
        <v>0</v>
      </c>
      <c r="AA91" s="213">
        <f t="shared" si="7"/>
        <v>0</v>
      </c>
      <c r="AB91" s="130"/>
      <c r="AC91" s="219"/>
      <c r="AD91" s="129"/>
      <c r="AE91" s="130"/>
      <c r="AF91" s="130"/>
      <c r="AG91" s="130"/>
      <c r="AH91" s="203"/>
      <c r="AI91" s="164" t="str">
        <f>'OTIS QLTY KPI'!E$74</f>
        <v>No record</v>
      </c>
      <c r="AJ91" s="164" t="str">
        <f>'OTIS QLTY KPI'!F$74</f>
        <v>No record</v>
      </c>
      <c r="AK91" s="164" t="str">
        <f>'OTIS QLTY KPI'!G$74</f>
        <v>No record</v>
      </c>
      <c r="AL91" s="164" t="str">
        <f>'OTIS QLTY KPI'!H$74</f>
        <v>No record</v>
      </c>
      <c r="AM91" s="164" t="str">
        <f>'OTIS QLTY KPI'!I$74</f>
        <v>No record</v>
      </c>
      <c r="AN91" s="164" t="str">
        <f>'OTIS QLTY KPI'!J$74</f>
        <v>No record</v>
      </c>
      <c r="AO91" s="164" t="str">
        <f>'OTIS QLTY KPI'!K$74</f>
        <v>No record</v>
      </c>
      <c r="AP91" s="225">
        <f>'OTIS QLTY KPI'!L$74</f>
        <v>0</v>
      </c>
    </row>
    <row r="92" spans="1:42" x14ac:dyDescent="0.2">
      <c r="A92" s="128">
        <v>45261</v>
      </c>
      <c r="B92" s="139" t="s">
        <v>3</v>
      </c>
      <c r="C92" s="129"/>
      <c r="D92" s="130"/>
      <c r="E92" s="130"/>
      <c r="F92" s="130"/>
      <c r="G92" s="130"/>
      <c r="H92" s="131"/>
      <c r="I92" s="129"/>
      <c r="J92" s="130"/>
      <c r="K92" s="130"/>
      <c r="L92" s="130"/>
      <c r="M92" s="130"/>
      <c r="N92" s="130"/>
      <c r="O92" s="130"/>
      <c r="P92" s="130"/>
      <c r="Q92" s="131"/>
      <c r="R92" s="199"/>
      <c r="S92" s="143"/>
      <c r="T92" s="129"/>
      <c r="U92" s="130"/>
      <c r="V92" s="130"/>
      <c r="W92" s="213"/>
      <c r="X92" s="213"/>
      <c r="Y92" s="208">
        <f t="shared" si="3"/>
        <v>0</v>
      </c>
      <c r="Z92" s="208">
        <f t="shared" si="9"/>
        <v>0</v>
      </c>
      <c r="AA92" s="213">
        <f t="shared" si="7"/>
        <v>0</v>
      </c>
      <c r="AB92" s="130"/>
      <c r="AC92" s="219"/>
      <c r="AD92" s="129"/>
      <c r="AE92" s="130"/>
      <c r="AF92" s="130"/>
      <c r="AG92" s="130"/>
      <c r="AH92" s="203"/>
      <c r="AI92" s="164" t="str">
        <f>'YAMAHA QLTY KPI'!E$74</f>
        <v>No record</v>
      </c>
      <c r="AJ92" s="164" t="str">
        <f>'YAMAHA QLTY KPI'!F$74</f>
        <v>No record</v>
      </c>
      <c r="AK92" s="164" t="str">
        <f>'YAMAHA QLTY KPI'!G$74</f>
        <v>No record</v>
      </c>
      <c r="AL92" s="164" t="str">
        <f>'YAMAHA QLTY KPI'!H$74</f>
        <v>No record</v>
      </c>
      <c r="AM92" s="164" t="str">
        <f>'YAMAHA QLTY KPI'!I$74</f>
        <v>No record</v>
      </c>
      <c r="AN92" s="164" t="str">
        <f>'YAMAHA QLTY KPI'!J$74</f>
        <v>No record</v>
      </c>
      <c r="AO92" s="164" t="str">
        <f>'YAMAHA QLTY KPI'!K$74</f>
        <v>No record</v>
      </c>
      <c r="AP92" s="225">
        <f>'YAMAHA QLTY KPI'!L$74</f>
        <v>0</v>
      </c>
    </row>
    <row r="93" spans="1:42" x14ac:dyDescent="0.2">
      <c r="A93" s="128">
        <v>45261</v>
      </c>
      <c r="B93" s="139" t="s">
        <v>4</v>
      </c>
      <c r="C93" s="129"/>
      <c r="D93" s="130"/>
      <c r="E93" s="130"/>
      <c r="F93" s="130"/>
      <c r="G93" s="130"/>
      <c r="H93" s="131"/>
      <c r="I93" s="129"/>
      <c r="J93" s="130"/>
      <c r="K93" s="130"/>
      <c r="L93" s="130"/>
      <c r="M93" s="130"/>
      <c r="N93" s="130"/>
      <c r="O93" s="130"/>
      <c r="P93" s="130"/>
      <c r="Q93" s="131"/>
      <c r="R93" s="199"/>
      <c r="S93" s="143"/>
      <c r="T93" s="129"/>
      <c r="U93" s="130"/>
      <c r="V93" s="130"/>
      <c r="W93" s="213"/>
      <c r="X93" s="213"/>
      <c r="Y93" s="208">
        <f t="shared" si="3"/>
        <v>0</v>
      </c>
      <c r="Z93" s="208">
        <f t="shared" si="9"/>
        <v>0</v>
      </c>
      <c r="AA93" s="213">
        <f t="shared" si="7"/>
        <v>0</v>
      </c>
      <c r="AB93" s="130"/>
      <c r="AC93" s="219"/>
      <c r="AD93" s="129"/>
      <c r="AE93" s="130"/>
      <c r="AF93" s="130"/>
      <c r="AG93" s="130"/>
      <c r="AH93" s="203"/>
      <c r="AI93" s="165" t="str">
        <f>'AUTOFAST QLTY KPI'!E$74</f>
        <v>No record</v>
      </c>
      <c r="AJ93" s="164" t="str">
        <f>'AUTOFAST QLTY KPI'!F$74</f>
        <v>No record</v>
      </c>
      <c r="AK93" s="164" t="str">
        <f>'AUTOFAST QLTY KPI'!G$74</f>
        <v>No record</v>
      </c>
      <c r="AL93" s="164" t="str">
        <f>'AUTOFAST QLTY KPI'!H$74</f>
        <v>No record</v>
      </c>
      <c r="AM93" s="164" t="str">
        <f>'AUTOFAST QLTY KPI'!I$74</f>
        <v>No record</v>
      </c>
      <c r="AN93" s="164" t="str">
        <f>'AUTOFAST QLTY KPI'!J$74</f>
        <v>No record</v>
      </c>
      <c r="AO93" s="164" t="str">
        <f>'AUTOFAST QLTY KPI'!K$74</f>
        <v>No record</v>
      </c>
      <c r="AP93" s="225">
        <f>'AUTOFAST QLTY KPI'!L$74</f>
        <v>0</v>
      </c>
    </row>
    <row r="94" spans="1:42" x14ac:dyDescent="0.2">
      <c r="A94" s="128">
        <v>45261</v>
      </c>
      <c r="B94" s="139" t="s">
        <v>5</v>
      </c>
      <c r="C94" s="129"/>
      <c r="D94" s="130"/>
      <c r="E94" s="130"/>
      <c r="F94" s="130"/>
      <c r="G94" s="130"/>
      <c r="H94" s="131"/>
      <c r="I94" s="129"/>
      <c r="J94" s="130"/>
      <c r="K94" s="130"/>
      <c r="L94" s="130"/>
      <c r="M94" s="130"/>
      <c r="N94" s="130"/>
      <c r="O94" s="130"/>
      <c r="P94" s="130"/>
      <c r="Q94" s="131"/>
      <c r="R94" s="199"/>
      <c r="S94" s="143"/>
      <c r="T94" s="129"/>
      <c r="U94" s="130"/>
      <c r="V94" s="130"/>
      <c r="W94" s="213"/>
      <c r="X94" s="213"/>
      <c r="Y94" s="208">
        <f t="shared" si="3"/>
        <v>0</v>
      </c>
      <c r="Z94" s="208">
        <f t="shared" si="9"/>
        <v>0</v>
      </c>
      <c r="AA94" s="213">
        <f t="shared" si="7"/>
        <v>0</v>
      </c>
      <c r="AB94" s="130"/>
      <c r="AC94" s="219"/>
      <c r="AD94" s="129"/>
      <c r="AE94" s="130"/>
      <c r="AF94" s="130"/>
      <c r="AG94" s="130"/>
      <c r="AH94" s="203"/>
      <c r="AI94" s="165" t="str">
        <f>'WINPART QLTY KPI'!E$74</f>
        <v>No record</v>
      </c>
      <c r="AJ94" s="164" t="str">
        <f>'WINPART QLTY KPI'!F$74</f>
        <v>No record</v>
      </c>
      <c r="AK94" s="164" t="str">
        <f>'WINPART QLTY KPI'!G$74</f>
        <v>No record</v>
      </c>
      <c r="AL94" s="164" t="str">
        <f>'WINPART QLTY KPI'!H$74</f>
        <v>No record</v>
      </c>
      <c r="AM94" s="164" t="str">
        <f>'WINPART QLTY KPI'!I$74</f>
        <v>No record</v>
      </c>
      <c r="AN94" s="164" t="str">
        <f>'WINPART QLTY KPI'!J$74</f>
        <v>No record</v>
      </c>
      <c r="AO94" s="164" t="str">
        <f>'WINPART QLTY KPI'!K$74</f>
        <v>No record</v>
      </c>
      <c r="AP94" s="225">
        <f>'WINPART QLTY KPI'!L$74</f>
        <v>0</v>
      </c>
    </row>
    <row r="95" spans="1:42" x14ac:dyDescent="0.2">
      <c r="A95" s="128">
        <v>45261</v>
      </c>
      <c r="B95" s="139" t="s">
        <v>6</v>
      </c>
      <c r="C95" s="129"/>
      <c r="D95" s="130"/>
      <c r="E95" s="130"/>
      <c r="F95" s="130"/>
      <c r="G95" s="130"/>
      <c r="H95" s="131"/>
      <c r="I95" s="129"/>
      <c r="J95" s="130"/>
      <c r="K95" s="130"/>
      <c r="L95" s="130"/>
      <c r="M95" s="130"/>
      <c r="N95" s="130"/>
      <c r="O95" s="130"/>
      <c r="P95" s="130"/>
      <c r="Q95" s="131"/>
      <c r="R95" s="199"/>
      <c r="S95" s="143"/>
      <c r="T95" s="129"/>
      <c r="U95" s="130"/>
      <c r="V95" s="130"/>
      <c r="W95" s="213"/>
      <c r="X95" s="213"/>
      <c r="Y95" s="208">
        <f t="shared" si="3"/>
        <v>0</v>
      </c>
      <c r="Z95" s="208">
        <f t="shared" si="9"/>
        <v>0</v>
      </c>
      <c r="AA95" s="213">
        <f t="shared" si="7"/>
        <v>0</v>
      </c>
      <c r="AB95" s="130"/>
      <c r="AC95" s="219"/>
      <c r="AD95" s="129"/>
      <c r="AE95" s="130"/>
      <c r="AF95" s="130"/>
      <c r="AG95" s="130"/>
      <c r="AH95" s="203"/>
      <c r="AI95" s="165" t="str">
        <f>'SUZUKI QLTY KPI'!E$163</f>
        <v>No record</v>
      </c>
      <c r="AJ95" s="164" t="str">
        <f>'SUZUKI QLTY KPI'!F$163</f>
        <v>No record</v>
      </c>
      <c r="AK95" s="164" t="str">
        <f>'SUZUKI QLTY KPI'!G$163</f>
        <v>No record</v>
      </c>
      <c r="AL95" s="164" t="str">
        <f>'SUZUKI QLTY KPI'!H$163</f>
        <v>No record</v>
      </c>
      <c r="AM95" s="164" t="str">
        <f>'SUZUKI QLTY KPI'!I$163</f>
        <v>No record</v>
      </c>
      <c r="AN95" s="164" t="str">
        <f>'SUZUKI QLTY KPI'!J$163</f>
        <v>No record</v>
      </c>
      <c r="AO95" s="164" t="str">
        <f>'SUZUKI QLTY KPI'!K$163</f>
        <v>No record</v>
      </c>
      <c r="AP95" s="225">
        <f>'SUZUKI QLTY KPI'!L$163</f>
        <v>0</v>
      </c>
    </row>
    <row r="96" spans="1:42" x14ac:dyDescent="0.2">
      <c r="A96" s="128">
        <v>45261</v>
      </c>
      <c r="B96" s="139" t="s">
        <v>7</v>
      </c>
      <c r="C96" s="129"/>
      <c r="D96" s="130"/>
      <c r="E96" s="130"/>
      <c r="F96" s="130"/>
      <c r="G96" s="130"/>
      <c r="H96" s="131"/>
      <c r="I96" s="129"/>
      <c r="J96" s="130"/>
      <c r="K96" s="130"/>
      <c r="L96" s="130"/>
      <c r="M96" s="130"/>
      <c r="N96" s="130"/>
      <c r="O96" s="130"/>
      <c r="P96" s="130"/>
      <c r="Q96" s="131"/>
      <c r="R96" s="199"/>
      <c r="S96" s="143"/>
      <c r="T96" s="129"/>
      <c r="U96" s="130"/>
      <c r="V96" s="130"/>
      <c r="W96" s="213"/>
      <c r="X96" s="213"/>
      <c r="Y96" s="208">
        <f t="shared" si="3"/>
        <v>0</v>
      </c>
      <c r="Z96" s="208">
        <f t="shared" si="9"/>
        <v>0</v>
      </c>
      <c r="AA96" s="213">
        <f t="shared" si="7"/>
        <v>0</v>
      </c>
      <c r="AB96" s="130"/>
      <c r="AC96" s="219"/>
      <c r="AD96" s="129"/>
      <c r="AE96" s="130"/>
      <c r="AF96" s="130"/>
      <c r="AG96" s="130"/>
      <c r="AH96" s="203"/>
      <c r="AI96" s="165" t="str">
        <f>'TOYOTA QLTY KPI'!E$75</f>
        <v>No record</v>
      </c>
      <c r="AJ96" s="164" t="str">
        <f>'TOYOTA QLTY KPI'!F$75</f>
        <v>No record</v>
      </c>
      <c r="AK96" s="164" t="str">
        <f>'TOYOTA QLTY KPI'!G$75</f>
        <v>No record</v>
      </c>
      <c r="AL96" s="164" t="str">
        <f>'TOYOTA QLTY KPI'!H$75</f>
        <v>No record</v>
      </c>
      <c r="AM96" s="164" t="str">
        <f>'TOYOTA QLTY KPI'!I$75</f>
        <v>No record</v>
      </c>
      <c r="AN96" s="164" t="str">
        <f>'TOYOTA QLTY KPI'!J$75</f>
        <v>No record</v>
      </c>
      <c r="AO96" s="164" t="str">
        <f>'TOYOTA QLTY KPI'!K$75</f>
        <v>No record</v>
      </c>
      <c r="AP96" s="225">
        <f>'TOYOTA QLTY KPI'!L$75</f>
        <v>0</v>
      </c>
    </row>
    <row r="97" spans="1:42" x14ac:dyDescent="0.2">
      <c r="A97" s="128">
        <v>45261</v>
      </c>
      <c r="B97" s="139" t="s">
        <v>8</v>
      </c>
      <c r="C97" s="129"/>
      <c r="D97" s="130"/>
      <c r="E97" s="130"/>
      <c r="F97" s="130"/>
      <c r="G97" s="130"/>
      <c r="H97" s="131"/>
      <c r="I97" s="129"/>
      <c r="J97" s="130"/>
      <c r="K97" s="130"/>
      <c r="L97" s="130"/>
      <c r="M97" s="130"/>
      <c r="N97" s="130"/>
      <c r="O97" s="130"/>
      <c r="P97" s="130"/>
      <c r="Q97" s="131"/>
      <c r="R97" s="199"/>
      <c r="S97" s="143"/>
      <c r="T97" s="129"/>
      <c r="U97" s="130"/>
      <c r="V97" s="130"/>
      <c r="W97" s="213"/>
      <c r="X97" s="213"/>
      <c r="Y97" s="208">
        <f t="shared" si="3"/>
        <v>0</v>
      </c>
      <c r="Z97" s="208">
        <f t="shared" si="9"/>
        <v>0</v>
      </c>
      <c r="AA97" s="213">
        <f t="shared" si="7"/>
        <v>0</v>
      </c>
      <c r="AB97" s="130"/>
      <c r="AC97" s="219"/>
      <c r="AD97" s="129"/>
      <c r="AE97" s="130"/>
      <c r="AF97" s="130"/>
      <c r="AG97" s="130"/>
      <c r="AH97" s="203"/>
      <c r="AI97" s="165" t="str">
        <f>'ABUJA QLTY KPI'!E$88</f>
        <v>No record</v>
      </c>
      <c r="AJ97" s="164" t="str">
        <f>'ABUJA QLTY KPI'!F$88</f>
        <v>No record</v>
      </c>
      <c r="AK97" s="164" t="str">
        <f>'ABUJA QLTY KPI'!G$88</f>
        <v>No record</v>
      </c>
      <c r="AL97" s="164" t="str">
        <f>'ABUJA QLTY KPI'!H$88</f>
        <v>No record</v>
      </c>
      <c r="AM97" s="164" t="str">
        <f>'ABUJA QLTY KPI'!I$88</f>
        <v>No record</v>
      </c>
      <c r="AN97" s="164" t="str">
        <f>'ABUJA QLTY KPI'!J$88</f>
        <v>No record</v>
      </c>
      <c r="AO97" s="164" t="str">
        <f>'ABUJA QLTY KPI'!K$88</f>
        <v>No record</v>
      </c>
      <c r="AP97" s="225">
        <f>'ABUJA QLTY KPI'!L$88</f>
        <v>0</v>
      </c>
    </row>
    <row r="98" spans="1:42" x14ac:dyDescent="0.2">
      <c r="A98" s="128">
        <v>45261</v>
      </c>
      <c r="B98" s="139" t="s">
        <v>9</v>
      </c>
      <c r="C98" s="129"/>
      <c r="D98" s="130"/>
      <c r="E98" s="130"/>
      <c r="F98" s="130"/>
      <c r="G98" s="130"/>
      <c r="H98" s="131"/>
      <c r="I98" s="129"/>
      <c r="J98" s="130"/>
      <c r="K98" s="130"/>
      <c r="L98" s="130"/>
      <c r="M98" s="130"/>
      <c r="N98" s="130"/>
      <c r="O98" s="130"/>
      <c r="P98" s="130"/>
      <c r="Q98" s="131"/>
      <c r="R98" s="199"/>
      <c r="S98" s="143"/>
      <c r="T98" s="129"/>
      <c r="U98" s="130"/>
      <c r="V98" s="130"/>
      <c r="W98" s="213"/>
      <c r="X98" s="213"/>
      <c r="Y98" s="208">
        <f t="shared" si="3"/>
        <v>0</v>
      </c>
      <c r="Z98" s="208">
        <f t="shared" si="9"/>
        <v>0</v>
      </c>
      <c r="AA98" s="213">
        <f t="shared" si="7"/>
        <v>0</v>
      </c>
      <c r="AB98" s="130"/>
      <c r="AC98" s="219"/>
      <c r="AD98" s="129"/>
      <c r="AE98" s="130"/>
      <c r="AF98" s="130"/>
      <c r="AG98" s="130"/>
      <c r="AH98" s="203"/>
      <c r="AI98" s="165" t="str">
        <f>'PHC QLTY KPI'!E$90</f>
        <v>No record</v>
      </c>
      <c r="AJ98" s="164" t="str">
        <f>'PHC QLTY KPI'!F$90</f>
        <v>No record</v>
      </c>
      <c r="AK98" s="164" t="str">
        <f>'PHC QLTY KPI'!G$90</f>
        <v>No record</v>
      </c>
      <c r="AL98" s="164" t="str">
        <f>'PHC QLTY KPI'!H$90</f>
        <v>No record</v>
      </c>
      <c r="AM98" s="164" t="str">
        <f>'PHC QLTY KPI'!I$90</f>
        <v>No record</v>
      </c>
      <c r="AN98" s="164" t="str">
        <f>'PHC QLTY KPI'!J$90</f>
        <v>No record</v>
      </c>
      <c r="AO98" s="164" t="str">
        <f>'PHC QLTY KPI'!K$90</f>
        <v>No record</v>
      </c>
      <c r="AP98" s="225">
        <f>'PHC QLTY KPI'!L$90</f>
        <v>0</v>
      </c>
    </row>
    <row r="99" spans="1:42" x14ac:dyDescent="0.2">
      <c r="A99" s="128">
        <v>45261</v>
      </c>
      <c r="B99" s="139" t="s">
        <v>13</v>
      </c>
      <c r="C99" s="129"/>
      <c r="D99" s="130"/>
      <c r="E99" s="130"/>
      <c r="F99" s="130"/>
      <c r="G99" s="130"/>
      <c r="H99" s="131"/>
      <c r="I99" s="129"/>
      <c r="J99" s="130"/>
      <c r="K99" s="130"/>
      <c r="L99" s="130"/>
      <c r="M99" s="130"/>
      <c r="N99" s="130"/>
      <c r="O99" s="130"/>
      <c r="P99" s="130"/>
      <c r="Q99" s="131"/>
      <c r="R99" s="199"/>
      <c r="S99" s="143"/>
      <c r="T99" s="129"/>
      <c r="U99" s="130"/>
      <c r="V99" s="130"/>
      <c r="W99" s="213"/>
      <c r="X99" s="213"/>
      <c r="Y99" s="208">
        <f t="shared" si="3"/>
        <v>0</v>
      </c>
      <c r="Z99" s="208">
        <f t="shared" si="9"/>
        <v>0</v>
      </c>
      <c r="AA99" s="213">
        <f t="shared" si="7"/>
        <v>0</v>
      </c>
      <c r="AB99" s="130"/>
      <c r="AC99" s="219"/>
      <c r="AD99" s="129"/>
      <c r="AE99" s="130"/>
      <c r="AF99" s="130"/>
      <c r="AG99" s="130"/>
      <c r="AH99" s="203"/>
      <c r="AI99" s="165" t="str">
        <f>'MASSILIA QLTY KPI'!E$74</f>
        <v>No record</v>
      </c>
      <c r="AJ99" s="164" t="str">
        <f>'MASSILIA QLTY KPI'!F$74</f>
        <v>No record</v>
      </c>
      <c r="AK99" s="164" t="str">
        <f>'MASSILIA QLTY KPI'!G$74</f>
        <v>No record</v>
      </c>
      <c r="AL99" s="164" t="str">
        <f>'MASSILIA QLTY KPI'!H$74</f>
        <v>No record</v>
      </c>
      <c r="AM99" s="164" t="str">
        <f>'MASSILIA QLTY KPI'!I$74</f>
        <v>No record</v>
      </c>
      <c r="AN99" s="164" t="str">
        <f>'MASSILIA QLTY KPI'!J$74</f>
        <v>No record</v>
      </c>
      <c r="AO99" s="164" t="str">
        <f>'MASSILIA QLTY KPI'!K$74</f>
        <v>No record</v>
      </c>
      <c r="AP99" s="225">
        <f>'MASSILIA QLTY KPI'!L$74</f>
        <v>0</v>
      </c>
    </row>
    <row r="100" spans="1:42" x14ac:dyDescent="0.2">
      <c r="A100" s="128">
        <v>45261</v>
      </c>
      <c r="B100" s="139" t="s">
        <v>216</v>
      </c>
      <c r="C100" s="129"/>
      <c r="D100" s="130"/>
      <c r="E100" s="130"/>
      <c r="F100" s="130"/>
      <c r="G100" s="130"/>
      <c r="H100" s="131"/>
      <c r="I100" s="129"/>
      <c r="J100" s="130"/>
      <c r="K100" s="130"/>
      <c r="L100" s="130"/>
      <c r="M100" s="130"/>
      <c r="N100" s="130"/>
      <c r="O100" s="130"/>
      <c r="P100" s="130"/>
      <c r="Q100" s="131"/>
      <c r="R100" s="199"/>
      <c r="S100" s="143"/>
      <c r="T100" s="129"/>
      <c r="U100" s="130"/>
      <c r="V100" s="130"/>
      <c r="W100" s="213"/>
      <c r="X100" s="213"/>
      <c r="Y100" s="208">
        <f t="shared" si="3"/>
        <v>0</v>
      </c>
      <c r="Z100" s="208"/>
      <c r="AA100" s="213"/>
      <c r="AB100" s="130"/>
      <c r="AC100" s="219"/>
      <c r="AD100" s="129"/>
      <c r="AE100" s="130"/>
      <c r="AF100" s="130"/>
      <c r="AG100" s="130"/>
      <c r="AH100" s="203"/>
      <c r="AI100" s="165" t="str">
        <f>'HEADOFFICE QLTY KPI'!E$74</f>
        <v>No record</v>
      </c>
      <c r="AJ100" s="164" t="str">
        <f>'HEADOFFICE QLTY KPI'!F$74</f>
        <v>No record</v>
      </c>
      <c r="AK100" s="164" t="str">
        <f>'HEADOFFICE QLTY KPI'!G$74</f>
        <v>No record</v>
      </c>
      <c r="AL100" s="164" t="str">
        <f>'HEADOFFICE QLTY KPI'!H$74</f>
        <v>No record</v>
      </c>
      <c r="AM100" s="164" t="str">
        <f>'HEADOFFICE QLTY KPI'!I$74</f>
        <v>No record</v>
      </c>
      <c r="AN100" s="164" t="str">
        <f>'HEADOFFICE QLTY KPI'!J$74</f>
        <v>No record</v>
      </c>
      <c r="AO100" s="164" t="str">
        <f>'HEADOFFICE QLTY KPI'!K$74</f>
        <v>No record</v>
      </c>
      <c r="AP100" s="225">
        <f>'HEADOFFICE QLTY KPI'!L$74</f>
        <v>0</v>
      </c>
    </row>
    <row r="101" spans="1:42" x14ac:dyDescent="0.2">
      <c r="A101" s="128">
        <v>45292</v>
      </c>
      <c r="B101" s="139" t="s">
        <v>10</v>
      </c>
      <c r="C101" s="129"/>
      <c r="D101" s="130"/>
      <c r="E101" s="130"/>
      <c r="F101" s="130"/>
      <c r="G101" s="130"/>
      <c r="H101" s="131"/>
      <c r="I101" s="129"/>
      <c r="J101" s="130"/>
      <c r="K101" s="130"/>
      <c r="L101" s="130"/>
      <c r="M101" s="130"/>
      <c r="N101" s="130"/>
      <c r="O101" s="130"/>
      <c r="P101" s="130"/>
      <c r="Q101" s="131"/>
      <c r="R101" s="199"/>
      <c r="S101" s="143"/>
      <c r="T101" s="129"/>
      <c r="U101" s="130"/>
      <c r="V101" s="130"/>
      <c r="W101" s="213"/>
      <c r="X101" s="213"/>
      <c r="Y101" s="208">
        <f t="shared" si="3"/>
        <v>0</v>
      </c>
      <c r="Z101" s="208">
        <f t="shared" ref="Z101:Z110" si="10">X101*AF$2</f>
        <v>0</v>
      </c>
      <c r="AA101" s="213">
        <f t="shared" si="7"/>
        <v>0</v>
      </c>
      <c r="AB101" s="130"/>
      <c r="AC101" s="219"/>
      <c r="AD101" s="129"/>
      <c r="AE101" s="130"/>
      <c r="AF101" s="130"/>
      <c r="AG101" s="130"/>
      <c r="AH101" s="203"/>
      <c r="AI101" s="164" t="str">
        <f>'EQUIPMENT QLTY KPI'!E$122</f>
        <v>No record</v>
      </c>
      <c r="AJ101" s="164" t="str">
        <f>'EQUIPMENT QLTY KPI'!F$122</f>
        <v>No record</v>
      </c>
      <c r="AK101" s="164" t="str">
        <f>'EQUIPMENT QLTY KPI'!G$122</f>
        <v>No record</v>
      </c>
      <c r="AL101" s="164" t="str">
        <f>'EQUIPMENT QLTY KPI'!H$122</f>
        <v>No record</v>
      </c>
      <c r="AM101" s="164" t="str">
        <f>'EQUIPMENT QLTY KPI'!I$122</f>
        <v>No record</v>
      </c>
      <c r="AN101" s="164" t="str">
        <f>'EQUIPMENT QLTY KPI'!J$122</f>
        <v>No record</v>
      </c>
      <c r="AO101" s="164" t="str">
        <f>'EQUIPMENT QLTY KPI'!K$122</f>
        <v>No record</v>
      </c>
      <c r="AP101" s="225">
        <f>'EQUIPMENT QLTY KPI'!L$122</f>
        <v>0</v>
      </c>
    </row>
    <row r="102" spans="1:42" x14ac:dyDescent="0.2">
      <c r="A102" s="128">
        <v>45292</v>
      </c>
      <c r="B102" s="139" t="s">
        <v>2</v>
      </c>
      <c r="C102" s="129"/>
      <c r="D102" s="130"/>
      <c r="E102" s="130"/>
      <c r="F102" s="130"/>
      <c r="G102" s="130"/>
      <c r="H102" s="131"/>
      <c r="I102" s="129"/>
      <c r="J102" s="130"/>
      <c r="K102" s="130"/>
      <c r="L102" s="130"/>
      <c r="M102" s="130"/>
      <c r="N102" s="130"/>
      <c r="O102" s="130"/>
      <c r="P102" s="130"/>
      <c r="Q102" s="131"/>
      <c r="R102" s="199"/>
      <c r="S102" s="143"/>
      <c r="T102" s="129"/>
      <c r="U102" s="130"/>
      <c r="V102" s="130"/>
      <c r="W102" s="213"/>
      <c r="X102" s="213"/>
      <c r="Y102" s="208">
        <f t="shared" si="3"/>
        <v>0</v>
      </c>
      <c r="Z102" s="208">
        <f t="shared" si="10"/>
        <v>0</v>
      </c>
      <c r="AA102" s="213">
        <f t="shared" si="7"/>
        <v>0</v>
      </c>
      <c r="AB102" s="130"/>
      <c r="AC102" s="219"/>
      <c r="AD102" s="129"/>
      <c r="AE102" s="130"/>
      <c r="AF102" s="130"/>
      <c r="AG102" s="130"/>
      <c r="AH102" s="203"/>
      <c r="AI102" s="164" t="str">
        <f>'OTIS QLTY KPI'!E$90</f>
        <v>No record</v>
      </c>
      <c r="AJ102" s="164" t="str">
        <f>'OTIS QLTY KPI'!F$90</f>
        <v>No record</v>
      </c>
      <c r="AK102" s="164" t="str">
        <f>'OTIS QLTY KPI'!G$90</f>
        <v>No record</v>
      </c>
      <c r="AL102" s="164" t="str">
        <f>'OTIS QLTY KPI'!H$90</f>
        <v>No record</v>
      </c>
      <c r="AM102" s="164" t="str">
        <f>'OTIS QLTY KPI'!I$90</f>
        <v>No record</v>
      </c>
      <c r="AN102" s="164" t="str">
        <f>'OTIS QLTY KPI'!J$90</f>
        <v>No record</v>
      </c>
      <c r="AO102" s="164" t="str">
        <f>'OTIS QLTY KPI'!K$90</f>
        <v>No record</v>
      </c>
      <c r="AP102" s="225">
        <f>'OTIS QLTY KPI'!L$90</f>
        <v>0</v>
      </c>
    </row>
    <row r="103" spans="1:42" x14ac:dyDescent="0.2">
      <c r="A103" s="128">
        <v>45292</v>
      </c>
      <c r="B103" s="139" t="s">
        <v>3</v>
      </c>
      <c r="C103" s="129"/>
      <c r="D103" s="130"/>
      <c r="E103" s="130"/>
      <c r="F103" s="130"/>
      <c r="G103" s="130"/>
      <c r="H103" s="131"/>
      <c r="I103" s="129"/>
      <c r="J103" s="130"/>
      <c r="K103" s="130"/>
      <c r="L103" s="130"/>
      <c r="M103" s="130"/>
      <c r="N103" s="130"/>
      <c r="O103" s="130"/>
      <c r="P103" s="130"/>
      <c r="Q103" s="131"/>
      <c r="R103" s="199"/>
      <c r="S103" s="143"/>
      <c r="T103" s="129"/>
      <c r="U103" s="130"/>
      <c r="V103" s="130"/>
      <c r="W103" s="213"/>
      <c r="X103" s="213"/>
      <c r="Y103" s="208">
        <f t="shared" si="3"/>
        <v>0</v>
      </c>
      <c r="Z103" s="208">
        <f t="shared" si="10"/>
        <v>0</v>
      </c>
      <c r="AA103" s="213">
        <f t="shared" si="7"/>
        <v>0</v>
      </c>
      <c r="AB103" s="130"/>
      <c r="AC103" s="219"/>
      <c r="AD103" s="129"/>
      <c r="AE103" s="130"/>
      <c r="AF103" s="130"/>
      <c r="AG103" s="130"/>
      <c r="AH103" s="203"/>
      <c r="AI103" s="164" t="str">
        <f>'YAMAHA QLTY KPI'!E$88</f>
        <v>No record</v>
      </c>
      <c r="AJ103" s="164" t="str">
        <f>'YAMAHA QLTY KPI'!F$88</f>
        <v>No record</v>
      </c>
      <c r="AK103" s="164" t="str">
        <f>'YAMAHA QLTY KPI'!G$88</f>
        <v>No record</v>
      </c>
      <c r="AL103" s="164" t="str">
        <f>'YAMAHA QLTY KPI'!H$88</f>
        <v>No record</v>
      </c>
      <c r="AM103" s="164" t="str">
        <f>'YAMAHA QLTY KPI'!I$88</f>
        <v>No record</v>
      </c>
      <c r="AN103" s="164" t="str">
        <f>'YAMAHA QLTY KPI'!J$88</f>
        <v>No record</v>
      </c>
      <c r="AO103" s="164" t="str">
        <f>'YAMAHA QLTY KPI'!K$88</f>
        <v>No record</v>
      </c>
      <c r="AP103" s="225">
        <f>'YAMAHA QLTY KPI'!L$88</f>
        <v>0</v>
      </c>
    </row>
    <row r="104" spans="1:42" x14ac:dyDescent="0.2">
      <c r="A104" s="128">
        <v>45292</v>
      </c>
      <c r="B104" s="139" t="s">
        <v>4</v>
      </c>
      <c r="C104" s="129"/>
      <c r="D104" s="130"/>
      <c r="E104" s="130"/>
      <c r="F104" s="130"/>
      <c r="G104" s="130"/>
      <c r="H104" s="131"/>
      <c r="I104" s="129"/>
      <c r="J104" s="130"/>
      <c r="K104" s="130"/>
      <c r="L104" s="130"/>
      <c r="M104" s="130"/>
      <c r="N104" s="130"/>
      <c r="O104" s="130"/>
      <c r="P104" s="130"/>
      <c r="Q104" s="131"/>
      <c r="R104" s="199"/>
      <c r="S104" s="143"/>
      <c r="T104" s="129"/>
      <c r="U104" s="130"/>
      <c r="V104" s="130"/>
      <c r="W104" s="213"/>
      <c r="X104" s="213"/>
      <c r="Y104" s="208">
        <f t="shared" si="3"/>
        <v>0</v>
      </c>
      <c r="Z104" s="208">
        <f t="shared" si="10"/>
        <v>0</v>
      </c>
      <c r="AA104" s="213">
        <f t="shared" si="7"/>
        <v>0</v>
      </c>
      <c r="AB104" s="130"/>
      <c r="AC104" s="219"/>
      <c r="AD104" s="129"/>
      <c r="AE104" s="130"/>
      <c r="AF104" s="130"/>
      <c r="AG104" s="130"/>
      <c r="AH104" s="203"/>
      <c r="AI104" s="165" t="str">
        <f>'AUTOFAST QLTY KPI'!E$90</f>
        <v>No record</v>
      </c>
      <c r="AJ104" s="164" t="str">
        <f>'AUTOFAST QLTY KPI'!F$90</f>
        <v>No record</v>
      </c>
      <c r="AK104" s="164" t="str">
        <f>'AUTOFAST QLTY KPI'!G$90</f>
        <v>No record</v>
      </c>
      <c r="AL104" s="164" t="str">
        <f>'AUTOFAST QLTY KPI'!H$90</f>
        <v>No record</v>
      </c>
      <c r="AM104" s="164" t="str">
        <f>'AUTOFAST QLTY KPI'!I$90</f>
        <v>No record</v>
      </c>
      <c r="AN104" s="164" t="str">
        <f>'AUTOFAST QLTY KPI'!J$90</f>
        <v>No record</v>
      </c>
      <c r="AO104" s="164" t="str">
        <f>'AUTOFAST QLTY KPI'!K$90</f>
        <v>No record</v>
      </c>
      <c r="AP104" s="225">
        <f>'AUTOFAST QLTY KPI'!L$90</f>
        <v>0</v>
      </c>
    </row>
    <row r="105" spans="1:42" x14ac:dyDescent="0.2">
      <c r="A105" s="128">
        <v>45292</v>
      </c>
      <c r="B105" s="139" t="s">
        <v>5</v>
      </c>
      <c r="C105" s="129"/>
      <c r="D105" s="130"/>
      <c r="E105" s="130"/>
      <c r="F105" s="130"/>
      <c r="G105" s="130"/>
      <c r="H105" s="131"/>
      <c r="I105" s="129"/>
      <c r="J105" s="130"/>
      <c r="K105" s="130"/>
      <c r="L105" s="130"/>
      <c r="M105" s="130"/>
      <c r="N105" s="130"/>
      <c r="O105" s="130"/>
      <c r="P105" s="130"/>
      <c r="Q105" s="131"/>
      <c r="R105" s="199"/>
      <c r="S105" s="143"/>
      <c r="T105" s="129"/>
      <c r="U105" s="130"/>
      <c r="V105" s="130"/>
      <c r="W105" s="213"/>
      <c r="X105" s="213"/>
      <c r="Y105" s="208">
        <f t="shared" si="3"/>
        <v>0</v>
      </c>
      <c r="Z105" s="208">
        <f t="shared" si="10"/>
        <v>0</v>
      </c>
      <c r="AA105" s="213">
        <f t="shared" si="7"/>
        <v>0</v>
      </c>
      <c r="AB105" s="130"/>
      <c r="AC105" s="219"/>
      <c r="AD105" s="129"/>
      <c r="AE105" s="130"/>
      <c r="AF105" s="130"/>
      <c r="AG105" s="130"/>
      <c r="AH105" s="203"/>
      <c r="AI105" s="165" t="str">
        <f>'WINPART QLTY KPI'!E$90</f>
        <v>No record</v>
      </c>
      <c r="AJ105" s="164" t="str">
        <f>'WINPART QLTY KPI'!F$90</f>
        <v>No record</v>
      </c>
      <c r="AK105" s="164" t="str">
        <f>'WINPART QLTY KPI'!G$90</f>
        <v>No record</v>
      </c>
      <c r="AL105" s="164" t="str">
        <f>'WINPART QLTY KPI'!H$90</f>
        <v>No record</v>
      </c>
      <c r="AM105" s="164" t="str">
        <f>'WINPART QLTY KPI'!I$90</f>
        <v>No record</v>
      </c>
      <c r="AN105" s="164" t="str">
        <f>'WINPART QLTY KPI'!J$90</f>
        <v>No record</v>
      </c>
      <c r="AO105" s="164" t="str">
        <f>'WINPART QLTY KPI'!K$90</f>
        <v>No record</v>
      </c>
      <c r="AP105" s="225">
        <f>'WINPART QLTY KPI'!L$90</f>
        <v>0</v>
      </c>
    </row>
    <row r="106" spans="1:42" x14ac:dyDescent="0.2">
      <c r="A106" s="128">
        <v>45292</v>
      </c>
      <c r="B106" s="139" t="s">
        <v>6</v>
      </c>
      <c r="C106" s="129"/>
      <c r="D106" s="130"/>
      <c r="E106" s="130"/>
      <c r="F106" s="130"/>
      <c r="G106" s="130"/>
      <c r="H106" s="131"/>
      <c r="I106" s="129"/>
      <c r="J106" s="130"/>
      <c r="K106" s="130"/>
      <c r="L106" s="130"/>
      <c r="M106" s="130"/>
      <c r="N106" s="130"/>
      <c r="O106" s="130"/>
      <c r="P106" s="130"/>
      <c r="Q106" s="131"/>
      <c r="R106" s="199"/>
      <c r="S106" s="143"/>
      <c r="T106" s="129"/>
      <c r="U106" s="130"/>
      <c r="V106" s="130"/>
      <c r="W106" s="213"/>
      <c r="X106" s="213"/>
      <c r="Y106" s="208">
        <f t="shared" si="3"/>
        <v>0</v>
      </c>
      <c r="Z106" s="208">
        <f t="shared" si="10"/>
        <v>0</v>
      </c>
      <c r="AA106" s="213">
        <f t="shared" si="7"/>
        <v>0</v>
      </c>
      <c r="AB106" s="130"/>
      <c r="AC106" s="219"/>
      <c r="AD106" s="129"/>
      <c r="AE106" s="130"/>
      <c r="AF106" s="130"/>
      <c r="AG106" s="130"/>
      <c r="AH106" s="203"/>
      <c r="AI106" s="165" t="str">
        <f>'SUZUKI QLTY KPI'!E$179</f>
        <v>No record</v>
      </c>
      <c r="AJ106" s="164" t="str">
        <f>'SUZUKI QLTY KPI'!F$179</f>
        <v>No record</v>
      </c>
      <c r="AK106" s="164" t="str">
        <f>'SUZUKI QLTY KPI'!G$179</f>
        <v>No record</v>
      </c>
      <c r="AL106" s="164" t="str">
        <f>'SUZUKI QLTY KPI'!H$179</f>
        <v>No record</v>
      </c>
      <c r="AM106" s="164" t="str">
        <f>'SUZUKI QLTY KPI'!I$179</f>
        <v>No record</v>
      </c>
      <c r="AN106" s="164" t="str">
        <f>'SUZUKI QLTY KPI'!J$179</f>
        <v>No record</v>
      </c>
      <c r="AO106" s="164" t="str">
        <f>'SUZUKI QLTY KPI'!K$179</f>
        <v>No record</v>
      </c>
      <c r="AP106" s="225">
        <f>'SUZUKI QLTY KPI'!L$179</f>
        <v>0</v>
      </c>
    </row>
    <row r="107" spans="1:42" x14ac:dyDescent="0.2">
      <c r="A107" s="128">
        <v>45292</v>
      </c>
      <c r="B107" s="139" t="s">
        <v>7</v>
      </c>
      <c r="C107" s="129"/>
      <c r="D107" s="130"/>
      <c r="E107" s="130"/>
      <c r="F107" s="130"/>
      <c r="G107" s="130"/>
      <c r="H107" s="131"/>
      <c r="I107" s="129"/>
      <c r="J107" s="130"/>
      <c r="K107" s="130"/>
      <c r="L107" s="130"/>
      <c r="M107" s="130"/>
      <c r="N107" s="130"/>
      <c r="O107" s="130"/>
      <c r="P107" s="130"/>
      <c r="Q107" s="131"/>
      <c r="R107" s="199"/>
      <c r="S107" s="143"/>
      <c r="T107" s="129"/>
      <c r="U107" s="130"/>
      <c r="V107" s="130"/>
      <c r="W107" s="213"/>
      <c r="X107" s="213"/>
      <c r="Y107" s="208">
        <f t="shared" si="3"/>
        <v>0</v>
      </c>
      <c r="Z107" s="208">
        <f t="shared" si="10"/>
        <v>0</v>
      </c>
      <c r="AA107" s="213">
        <f t="shared" si="7"/>
        <v>0</v>
      </c>
      <c r="AB107" s="130"/>
      <c r="AC107" s="219"/>
      <c r="AD107" s="129"/>
      <c r="AE107" s="130"/>
      <c r="AF107" s="130"/>
      <c r="AG107" s="130"/>
      <c r="AH107" s="203"/>
      <c r="AI107" s="165" t="str">
        <f>'TOYOTA QLTY KPI'!E$91</f>
        <v>No record</v>
      </c>
      <c r="AJ107" s="164" t="str">
        <f>'TOYOTA QLTY KPI'!F$91</f>
        <v>No record</v>
      </c>
      <c r="AK107" s="164" t="str">
        <f>'TOYOTA QLTY KPI'!G$91</f>
        <v>No record</v>
      </c>
      <c r="AL107" s="164" t="str">
        <f>'TOYOTA QLTY KPI'!H$91</f>
        <v>No record</v>
      </c>
      <c r="AM107" s="164" t="str">
        <f>'TOYOTA QLTY KPI'!I$91</f>
        <v>No record</v>
      </c>
      <c r="AN107" s="164" t="str">
        <f>'TOYOTA QLTY KPI'!J$91</f>
        <v>No record</v>
      </c>
      <c r="AO107" s="164" t="str">
        <f>'TOYOTA QLTY KPI'!K$91</f>
        <v>No record</v>
      </c>
      <c r="AP107" s="225">
        <f>'TOYOTA QLTY KPI'!L$91</f>
        <v>0</v>
      </c>
    </row>
    <row r="108" spans="1:42" x14ac:dyDescent="0.2">
      <c r="A108" s="128">
        <v>45292</v>
      </c>
      <c r="B108" s="139" t="s">
        <v>8</v>
      </c>
      <c r="C108" s="129"/>
      <c r="D108" s="130"/>
      <c r="E108" s="130"/>
      <c r="F108" s="130"/>
      <c r="G108" s="130"/>
      <c r="H108" s="131"/>
      <c r="I108" s="129"/>
      <c r="J108" s="130"/>
      <c r="K108" s="130"/>
      <c r="L108" s="130"/>
      <c r="M108" s="130"/>
      <c r="N108" s="130"/>
      <c r="O108" s="130"/>
      <c r="P108" s="130"/>
      <c r="Q108" s="131"/>
      <c r="R108" s="199"/>
      <c r="S108" s="143"/>
      <c r="T108" s="129"/>
      <c r="U108" s="130"/>
      <c r="V108" s="130"/>
      <c r="W108" s="213"/>
      <c r="X108" s="213"/>
      <c r="Y108" s="208">
        <f t="shared" si="3"/>
        <v>0</v>
      </c>
      <c r="Z108" s="208">
        <f t="shared" si="10"/>
        <v>0</v>
      </c>
      <c r="AA108" s="213">
        <f t="shared" si="7"/>
        <v>0</v>
      </c>
      <c r="AB108" s="130"/>
      <c r="AC108" s="219"/>
      <c r="AD108" s="129"/>
      <c r="AE108" s="130"/>
      <c r="AF108" s="130"/>
      <c r="AG108" s="130"/>
      <c r="AH108" s="203"/>
      <c r="AI108" s="165" t="str">
        <f>'ABUJA QLTY KPI'!E$104</f>
        <v>No record</v>
      </c>
      <c r="AJ108" s="164" t="str">
        <f>'ABUJA QLTY KPI'!F$104</f>
        <v>No record</v>
      </c>
      <c r="AK108" s="164" t="str">
        <f>'ABUJA QLTY KPI'!G$104</f>
        <v>No record</v>
      </c>
      <c r="AL108" s="164" t="str">
        <f>'ABUJA QLTY KPI'!H$104</f>
        <v>No record</v>
      </c>
      <c r="AM108" s="164" t="str">
        <f>'ABUJA QLTY KPI'!I$104</f>
        <v>No record</v>
      </c>
      <c r="AN108" s="164" t="str">
        <f>'ABUJA QLTY KPI'!J$104</f>
        <v>No record</v>
      </c>
      <c r="AO108" s="164" t="str">
        <f>'ABUJA QLTY KPI'!K$104</f>
        <v>No record</v>
      </c>
      <c r="AP108" s="225">
        <f>'ABUJA QLTY KPI'!L$104</f>
        <v>0</v>
      </c>
    </row>
    <row r="109" spans="1:42" x14ac:dyDescent="0.2">
      <c r="A109" s="128">
        <v>45292</v>
      </c>
      <c r="B109" s="139" t="s">
        <v>9</v>
      </c>
      <c r="C109" s="129"/>
      <c r="D109" s="130"/>
      <c r="E109" s="130"/>
      <c r="F109" s="130"/>
      <c r="G109" s="130"/>
      <c r="H109" s="131"/>
      <c r="I109" s="129"/>
      <c r="J109" s="130"/>
      <c r="K109" s="130"/>
      <c r="L109" s="130"/>
      <c r="M109" s="130"/>
      <c r="N109" s="130"/>
      <c r="O109" s="130"/>
      <c r="P109" s="130"/>
      <c r="Q109" s="131"/>
      <c r="R109" s="199"/>
      <c r="S109" s="143"/>
      <c r="T109" s="129"/>
      <c r="U109" s="130"/>
      <c r="V109" s="130"/>
      <c r="W109" s="213"/>
      <c r="X109" s="213"/>
      <c r="Y109" s="208">
        <f t="shared" si="3"/>
        <v>0</v>
      </c>
      <c r="Z109" s="208">
        <f t="shared" si="10"/>
        <v>0</v>
      </c>
      <c r="AA109" s="213">
        <f t="shared" si="7"/>
        <v>0</v>
      </c>
      <c r="AB109" s="130"/>
      <c r="AC109" s="219"/>
      <c r="AD109" s="129"/>
      <c r="AE109" s="130"/>
      <c r="AF109" s="130"/>
      <c r="AG109" s="130"/>
      <c r="AH109" s="203"/>
      <c r="AI109" s="165" t="str">
        <f>'PHC QLTY KPI'!E$106</f>
        <v>No record</v>
      </c>
      <c r="AJ109" s="164" t="str">
        <f>'PHC QLTY KPI'!F$106</f>
        <v>No record</v>
      </c>
      <c r="AK109" s="164" t="str">
        <f>'PHC QLTY KPI'!G$106</f>
        <v>No record</v>
      </c>
      <c r="AL109" s="164" t="str">
        <f>'PHC QLTY KPI'!H$106</f>
        <v>No record</v>
      </c>
      <c r="AM109" s="164" t="str">
        <f>'PHC QLTY KPI'!I$106</f>
        <v>No record</v>
      </c>
      <c r="AN109" s="164" t="str">
        <f>'PHC QLTY KPI'!J$106</f>
        <v>No record</v>
      </c>
      <c r="AO109" s="164" t="str">
        <f>'PHC QLTY KPI'!K$106</f>
        <v>No record</v>
      </c>
      <c r="AP109" s="225">
        <f>'PHC QLTY KPI'!L$106</f>
        <v>0</v>
      </c>
    </row>
    <row r="110" spans="1:42" x14ac:dyDescent="0.2">
      <c r="A110" s="128">
        <v>45292</v>
      </c>
      <c r="B110" s="139" t="s">
        <v>13</v>
      </c>
      <c r="C110" s="129"/>
      <c r="D110" s="130"/>
      <c r="E110" s="130"/>
      <c r="F110" s="130"/>
      <c r="G110" s="130"/>
      <c r="H110" s="131"/>
      <c r="I110" s="129"/>
      <c r="J110" s="130"/>
      <c r="K110" s="130"/>
      <c r="L110" s="130"/>
      <c r="M110" s="130"/>
      <c r="N110" s="130"/>
      <c r="O110" s="130"/>
      <c r="P110" s="130"/>
      <c r="Q110" s="131"/>
      <c r="R110" s="199"/>
      <c r="S110" s="143"/>
      <c r="T110" s="129"/>
      <c r="U110" s="130"/>
      <c r="V110" s="130"/>
      <c r="W110" s="213"/>
      <c r="X110" s="213"/>
      <c r="Y110" s="208">
        <f t="shared" si="3"/>
        <v>0</v>
      </c>
      <c r="Z110" s="208">
        <f t="shared" si="10"/>
        <v>0</v>
      </c>
      <c r="AA110" s="213">
        <f t="shared" si="7"/>
        <v>0</v>
      </c>
      <c r="AB110" s="130"/>
      <c r="AC110" s="219"/>
      <c r="AD110" s="129"/>
      <c r="AE110" s="130"/>
      <c r="AF110" s="130"/>
      <c r="AG110" s="130"/>
      <c r="AH110" s="203"/>
      <c r="AI110" s="165" t="str">
        <f>'MASSILIA QLTY KPI'!E$90</f>
        <v>No record</v>
      </c>
      <c r="AJ110" s="164" t="str">
        <f>'MASSILIA QLTY KPI'!F$90</f>
        <v>No record</v>
      </c>
      <c r="AK110" s="164" t="str">
        <f>'MASSILIA QLTY KPI'!G$90</f>
        <v>No record</v>
      </c>
      <c r="AL110" s="164" t="str">
        <f>'MASSILIA QLTY KPI'!H$90</f>
        <v>No record</v>
      </c>
      <c r="AM110" s="164" t="str">
        <f>'MASSILIA QLTY KPI'!I$90</f>
        <v>No record</v>
      </c>
      <c r="AN110" s="164" t="str">
        <f>'MASSILIA QLTY KPI'!J$90</f>
        <v>No record</v>
      </c>
      <c r="AO110" s="164" t="str">
        <f>'MASSILIA QLTY KPI'!K$90</f>
        <v>No record</v>
      </c>
      <c r="AP110" s="225">
        <f>'MASSILIA QLTY KPI'!L$90</f>
        <v>0</v>
      </c>
    </row>
    <row r="111" spans="1:42" x14ac:dyDescent="0.2">
      <c r="A111" s="128">
        <v>45292</v>
      </c>
      <c r="B111" s="139" t="s">
        <v>216</v>
      </c>
      <c r="C111" s="129"/>
      <c r="D111" s="130"/>
      <c r="E111" s="130"/>
      <c r="F111" s="130"/>
      <c r="G111" s="130"/>
      <c r="H111" s="131"/>
      <c r="I111" s="129"/>
      <c r="J111" s="130"/>
      <c r="K111" s="130"/>
      <c r="L111" s="130"/>
      <c r="M111" s="130"/>
      <c r="N111" s="130"/>
      <c r="O111" s="130"/>
      <c r="P111" s="130"/>
      <c r="Q111" s="131"/>
      <c r="R111" s="199"/>
      <c r="S111" s="143"/>
      <c r="T111" s="129"/>
      <c r="U111" s="130"/>
      <c r="V111" s="130"/>
      <c r="W111" s="213"/>
      <c r="X111" s="213"/>
      <c r="Y111" s="208">
        <f t="shared" si="3"/>
        <v>0</v>
      </c>
      <c r="Z111" s="208"/>
      <c r="AA111" s="213"/>
      <c r="AB111" s="130"/>
      <c r="AC111" s="219"/>
      <c r="AD111" s="129"/>
      <c r="AE111" s="130"/>
      <c r="AF111" s="130"/>
      <c r="AG111" s="130"/>
      <c r="AH111" s="203"/>
      <c r="AI111" s="165" t="str">
        <f>'HEADOFFICE QLTY KPI'!E$90</f>
        <v>No record</v>
      </c>
      <c r="AJ111" s="164" t="str">
        <f>'HEADOFFICE QLTY KPI'!F$90</f>
        <v>No record</v>
      </c>
      <c r="AK111" s="164" t="str">
        <f>'HEADOFFICE QLTY KPI'!G$90</f>
        <v>No record</v>
      </c>
      <c r="AL111" s="164" t="str">
        <f>'HEADOFFICE QLTY KPI'!H$90</f>
        <v>No record</v>
      </c>
      <c r="AM111" s="164" t="str">
        <f>'HEADOFFICE QLTY KPI'!I$90</f>
        <v>No record</v>
      </c>
      <c r="AN111" s="164" t="str">
        <f>'HEADOFFICE QLTY KPI'!J$90</f>
        <v>No record</v>
      </c>
      <c r="AO111" s="164" t="str">
        <f>'HEADOFFICE QLTY KPI'!K$90</f>
        <v>No record</v>
      </c>
      <c r="AP111" s="225">
        <f>'HEADOFFICE QLTY KPI'!L$90</f>
        <v>0</v>
      </c>
    </row>
    <row r="112" spans="1:42" x14ac:dyDescent="0.2">
      <c r="A112" s="128">
        <v>45323</v>
      </c>
      <c r="B112" s="139" t="s">
        <v>10</v>
      </c>
      <c r="C112" s="129"/>
      <c r="D112" s="130"/>
      <c r="E112" s="130"/>
      <c r="F112" s="130"/>
      <c r="G112" s="130"/>
      <c r="H112" s="131"/>
      <c r="I112" s="129"/>
      <c r="J112" s="130"/>
      <c r="K112" s="130"/>
      <c r="L112" s="130"/>
      <c r="M112" s="130"/>
      <c r="N112" s="130"/>
      <c r="O112" s="130"/>
      <c r="P112" s="130"/>
      <c r="Q112" s="131"/>
      <c r="R112" s="199"/>
      <c r="S112" s="143"/>
      <c r="T112" s="129"/>
      <c r="U112" s="130"/>
      <c r="V112" s="130"/>
      <c r="W112" s="213"/>
      <c r="X112" s="213"/>
      <c r="Y112" s="208">
        <f t="shared" si="3"/>
        <v>0</v>
      </c>
      <c r="Z112" s="208">
        <f t="shared" ref="Z112:Z121" si="11">X112*AF$2</f>
        <v>0</v>
      </c>
      <c r="AA112" s="213">
        <f t="shared" si="7"/>
        <v>0</v>
      </c>
      <c r="AB112" s="130"/>
      <c r="AC112" s="219"/>
      <c r="AD112" s="129"/>
      <c r="AE112" s="130"/>
      <c r="AF112" s="130"/>
      <c r="AG112" s="130"/>
      <c r="AH112" s="203"/>
      <c r="AI112" s="164" t="str">
        <f>'EQUIPMENT QLTY KPI'!E$137</f>
        <v>No record</v>
      </c>
      <c r="AJ112" s="164" t="str">
        <f>'EQUIPMENT QLTY KPI'!F$137</f>
        <v>No record</v>
      </c>
      <c r="AK112" s="164" t="str">
        <f>'EQUIPMENT QLTY KPI'!G$137</f>
        <v>No record</v>
      </c>
      <c r="AL112" s="164" t="str">
        <f>'EQUIPMENT QLTY KPI'!H$137</f>
        <v>No record</v>
      </c>
      <c r="AM112" s="164" t="str">
        <f>'EQUIPMENT QLTY KPI'!I$137</f>
        <v>No record</v>
      </c>
      <c r="AN112" s="164" t="str">
        <f>'EQUIPMENT QLTY KPI'!J$137</f>
        <v>No record</v>
      </c>
      <c r="AO112" s="164" t="str">
        <f>'EQUIPMENT QLTY KPI'!K$137</f>
        <v>No record</v>
      </c>
      <c r="AP112" s="225">
        <f>'EQUIPMENT QLTY KPI'!L$137</f>
        <v>0</v>
      </c>
    </row>
    <row r="113" spans="1:42" x14ac:dyDescent="0.2">
      <c r="A113" s="128">
        <v>45323</v>
      </c>
      <c r="B113" s="139" t="s">
        <v>2</v>
      </c>
      <c r="C113" s="129"/>
      <c r="D113" s="130"/>
      <c r="E113" s="130"/>
      <c r="F113" s="130"/>
      <c r="G113" s="130"/>
      <c r="H113" s="131"/>
      <c r="I113" s="129"/>
      <c r="J113" s="130"/>
      <c r="K113" s="130"/>
      <c r="L113" s="130"/>
      <c r="M113" s="130"/>
      <c r="N113" s="130"/>
      <c r="O113" s="130"/>
      <c r="P113" s="130"/>
      <c r="Q113" s="131"/>
      <c r="R113" s="199"/>
      <c r="S113" s="143"/>
      <c r="T113" s="129"/>
      <c r="U113" s="130"/>
      <c r="V113" s="130"/>
      <c r="W113" s="213"/>
      <c r="X113" s="213"/>
      <c r="Y113" s="208">
        <f t="shared" si="3"/>
        <v>0</v>
      </c>
      <c r="Z113" s="208">
        <f t="shared" si="11"/>
        <v>0</v>
      </c>
      <c r="AA113" s="213">
        <f t="shared" si="7"/>
        <v>0</v>
      </c>
      <c r="AB113" s="130"/>
      <c r="AC113" s="219"/>
      <c r="AD113" s="129"/>
      <c r="AE113" s="130"/>
      <c r="AF113" s="130"/>
      <c r="AG113" s="130"/>
      <c r="AH113" s="203"/>
      <c r="AI113" s="164" t="str">
        <f>'OTIS QLTY KPI'!E$105</f>
        <v>No record</v>
      </c>
      <c r="AJ113" s="164" t="str">
        <f>'OTIS QLTY KPI'!F$105</f>
        <v>No record</v>
      </c>
      <c r="AK113" s="164" t="str">
        <f>'OTIS QLTY KPI'!G$105</f>
        <v>No record</v>
      </c>
      <c r="AL113" s="164" t="str">
        <f>'OTIS QLTY KPI'!H$105</f>
        <v>No record</v>
      </c>
      <c r="AM113" s="164" t="str">
        <f>'OTIS QLTY KPI'!I$105</f>
        <v>No record</v>
      </c>
      <c r="AN113" s="164" t="str">
        <f>'OTIS QLTY KPI'!J$105</f>
        <v>No record</v>
      </c>
      <c r="AO113" s="164" t="str">
        <f>'OTIS QLTY KPI'!K$105</f>
        <v>No record</v>
      </c>
      <c r="AP113" s="225">
        <f>'OTIS QLTY KPI'!L$105</f>
        <v>0</v>
      </c>
    </row>
    <row r="114" spans="1:42" x14ac:dyDescent="0.2">
      <c r="A114" s="128">
        <v>45323</v>
      </c>
      <c r="B114" s="139" t="s">
        <v>3</v>
      </c>
      <c r="C114" s="129"/>
      <c r="D114" s="130"/>
      <c r="E114" s="130"/>
      <c r="F114" s="130"/>
      <c r="G114" s="130"/>
      <c r="H114" s="131"/>
      <c r="I114" s="129"/>
      <c r="J114" s="130"/>
      <c r="K114" s="130"/>
      <c r="L114" s="130"/>
      <c r="M114" s="130"/>
      <c r="N114" s="130"/>
      <c r="O114" s="130"/>
      <c r="P114" s="130"/>
      <c r="Q114" s="131"/>
      <c r="R114" s="199"/>
      <c r="S114" s="143"/>
      <c r="T114" s="129"/>
      <c r="U114" s="130"/>
      <c r="V114" s="130"/>
      <c r="W114" s="213"/>
      <c r="X114" s="213"/>
      <c r="Y114" s="208">
        <f t="shared" si="3"/>
        <v>0</v>
      </c>
      <c r="Z114" s="208">
        <f t="shared" si="11"/>
        <v>0</v>
      </c>
      <c r="AA114" s="213">
        <f t="shared" si="7"/>
        <v>0</v>
      </c>
      <c r="AB114" s="130"/>
      <c r="AC114" s="219"/>
      <c r="AD114" s="129"/>
      <c r="AE114" s="130"/>
      <c r="AF114" s="130"/>
      <c r="AG114" s="130"/>
      <c r="AH114" s="203"/>
      <c r="AI114" s="164" t="str">
        <f>'YAMAHA QLTY KPI'!E$102</f>
        <v>No record</v>
      </c>
      <c r="AJ114" s="164" t="str">
        <f>'YAMAHA QLTY KPI'!F$102</f>
        <v>No record</v>
      </c>
      <c r="AK114" s="164" t="str">
        <f>'YAMAHA QLTY KPI'!G$102</f>
        <v>No record</v>
      </c>
      <c r="AL114" s="164" t="str">
        <f>'YAMAHA QLTY KPI'!H$102</f>
        <v>No record</v>
      </c>
      <c r="AM114" s="164" t="str">
        <f>'YAMAHA QLTY KPI'!I$102</f>
        <v>No record</v>
      </c>
      <c r="AN114" s="164" t="str">
        <f>'YAMAHA QLTY KPI'!J$102</f>
        <v>No record</v>
      </c>
      <c r="AO114" s="164" t="str">
        <f>'YAMAHA QLTY KPI'!K$102</f>
        <v>No record</v>
      </c>
      <c r="AP114" s="225">
        <f>'YAMAHA QLTY KPI'!L$102</f>
        <v>0</v>
      </c>
    </row>
    <row r="115" spans="1:42" x14ac:dyDescent="0.2">
      <c r="A115" s="128">
        <v>45323</v>
      </c>
      <c r="B115" s="139" t="s">
        <v>4</v>
      </c>
      <c r="C115" s="129"/>
      <c r="D115" s="130"/>
      <c r="E115" s="130"/>
      <c r="F115" s="130"/>
      <c r="G115" s="130"/>
      <c r="H115" s="131"/>
      <c r="I115" s="129"/>
      <c r="J115" s="130"/>
      <c r="K115" s="130"/>
      <c r="L115" s="130"/>
      <c r="M115" s="130"/>
      <c r="N115" s="130"/>
      <c r="O115" s="130"/>
      <c r="P115" s="130"/>
      <c r="Q115" s="131"/>
      <c r="R115" s="199"/>
      <c r="S115" s="143"/>
      <c r="T115" s="129"/>
      <c r="U115" s="130"/>
      <c r="V115" s="130"/>
      <c r="W115" s="213"/>
      <c r="X115" s="213"/>
      <c r="Y115" s="208">
        <f t="shared" si="3"/>
        <v>0</v>
      </c>
      <c r="Z115" s="208">
        <f t="shared" si="11"/>
        <v>0</v>
      </c>
      <c r="AA115" s="213">
        <f t="shared" si="7"/>
        <v>0</v>
      </c>
      <c r="AB115" s="130"/>
      <c r="AC115" s="219"/>
      <c r="AD115" s="129"/>
      <c r="AE115" s="130"/>
      <c r="AF115" s="130"/>
      <c r="AG115" s="130"/>
      <c r="AH115" s="203"/>
      <c r="AI115" s="165" t="str">
        <f>'AUTOFAST QLTY KPI'!E$105</f>
        <v>No record</v>
      </c>
      <c r="AJ115" s="164" t="str">
        <f>'AUTOFAST QLTY KPI'!F$105</f>
        <v>No record</v>
      </c>
      <c r="AK115" s="164" t="str">
        <f>'AUTOFAST QLTY KPI'!G$105</f>
        <v>No record</v>
      </c>
      <c r="AL115" s="164" t="str">
        <f>'AUTOFAST QLTY KPI'!H$105</f>
        <v>No record</v>
      </c>
      <c r="AM115" s="164" t="str">
        <f>'AUTOFAST QLTY KPI'!I$105</f>
        <v>No record</v>
      </c>
      <c r="AN115" s="164" t="str">
        <f>'AUTOFAST QLTY KPI'!J$105</f>
        <v>No record</v>
      </c>
      <c r="AO115" s="164" t="str">
        <f>'AUTOFAST QLTY KPI'!K$105</f>
        <v>No record</v>
      </c>
      <c r="AP115" s="225">
        <f>'AUTOFAST QLTY KPI'!L$105</f>
        <v>0</v>
      </c>
    </row>
    <row r="116" spans="1:42" x14ac:dyDescent="0.2">
      <c r="A116" s="128">
        <v>45323</v>
      </c>
      <c r="B116" s="139" t="s">
        <v>5</v>
      </c>
      <c r="C116" s="129"/>
      <c r="D116" s="130"/>
      <c r="E116" s="130"/>
      <c r="F116" s="130"/>
      <c r="G116" s="130"/>
      <c r="H116" s="131"/>
      <c r="I116" s="129"/>
      <c r="J116" s="130"/>
      <c r="K116" s="130"/>
      <c r="L116" s="130"/>
      <c r="M116" s="130"/>
      <c r="N116" s="130"/>
      <c r="O116" s="130"/>
      <c r="P116" s="130"/>
      <c r="Q116" s="131"/>
      <c r="R116" s="199"/>
      <c r="S116" s="143"/>
      <c r="T116" s="129"/>
      <c r="U116" s="130"/>
      <c r="V116" s="130"/>
      <c r="W116" s="213"/>
      <c r="X116" s="213"/>
      <c r="Y116" s="208">
        <f t="shared" si="3"/>
        <v>0</v>
      </c>
      <c r="Z116" s="208">
        <f t="shared" si="11"/>
        <v>0</v>
      </c>
      <c r="AA116" s="213">
        <f t="shared" si="7"/>
        <v>0</v>
      </c>
      <c r="AB116" s="130"/>
      <c r="AC116" s="219"/>
      <c r="AD116" s="129"/>
      <c r="AE116" s="130"/>
      <c r="AF116" s="130"/>
      <c r="AG116" s="130"/>
      <c r="AH116" s="203"/>
      <c r="AI116" s="165" t="str">
        <f>'WINPART QLTY KPI'!E$105</f>
        <v>No record</v>
      </c>
      <c r="AJ116" s="164" t="str">
        <f>'WINPART QLTY KPI'!F$105</f>
        <v>No record</v>
      </c>
      <c r="AK116" s="164" t="str">
        <f>'WINPART QLTY KPI'!G$105</f>
        <v>No record</v>
      </c>
      <c r="AL116" s="164" t="str">
        <f>'WINPART QLTY KPI'!H$105</f>
        <v>No record</v>
      </c>
      <c r="AM116" s="164" t="str">
        <f>'WINPART QLTY KPI'!I$105</f>
        <v>No record</v>
      </c>
      <c r="AN116" s="164" t="str">
        <f>'WINPART QLTY KPI'!J$105</f>
        <v>No record</v>
      </c>
      <c r="AO116" s="164" t="str">
        <f>'WINPART QLTY KPI'!K$105</f>
        <v>No record</v>
      </c>
      <c r="AP116" s="225">
        <f>'WINPART QLTY KPI'!L$105</f>
        <v>0</v>
      </c>
    </row>
    <row r="117" spans="1:42" x14ac:dyDescent="0.2">
      <c r="A117" s="128">
        <v>45323</v>
      </c>
      <c r="B117" s="139" t="s">
        <v>6</v>
      </c>
      <c r="C117" s="129"/>
      <c r="D117" s="130"/>
      <c r="E117" s="130"/>
      <c r="F117" s="130"/>
      <c r="G117" s="130"/>
      <c r="H117" s="131"/>
      <c r="I117" s="129"/>
      <c r="J117" s="130"/>
      <c r="K117" s="130"/>
      <c r="L117" s="130"/>
      <c r="M117" s="130"/>
      <c r="N117" s="130"/>
      <c r="O117" s="130"/>
      <c r="P117" s="130"/>
      <c r="Q117" s="131"/>
      <c r="R117" s="199"/>
      <c r="S117" s="143"/>
      <c r="T117" s="129"/>
      <c r="U117" s="130"/>
      <c r="V117" s="130"/>
      <c r="W117" s="213"/>
      <c r="X117" s="213"/>
      <c r="Y117" s="208">
        <f t="shared" si="3"/>
        <v>0</v>
      </c>
      <c r="Z117" s="208">
        <f t="shared" si="11"/>
        <v>0</v>
      </c>
      <c r="AA117" s="213">
        <f t="shared" si="7"/>
        <v>0</v>
      </c>
      <c r="AB117" s="130"/>
      <c r="AC117" s="219"/>
      <c r="AD117" s="129"/>
      <c r="AE117" s="130"/>
      <c r="AF117" s="130"/>
      <c r="AG117" s="130"/>
      <c r="AH117" s="203"/>
      <c r="AI117" s="165" t="str">
        <f>'SUZUKI QLTY KPI'!E$194</f>
        <v>No record</v>
      </c>
      <c r="AJ117" s="164" t="str">
        <f>'SUZUKI QLTY KPI'!F$194</f>
        <v>No record</v>
      </c>
      <c r="AK117" s="164" t="str">
        <f>'SUZUKI QLTY KPI'!G$194</f>
        <v>No record</v>
      </c>
      <c r="AL117" s="164" t="str">
        <f>'SUZUKI QLTY KPI'!H$194</f>
        <v>No record</v>
      </c>
      <c r="AM117" s="164" t="str">
        <f>'SUZUKI QLTY KPI'!I$194</f>
        <v>No record</v>
      </c>
      <c r="AN117" s="164" t="str">
        <f>'SUZUKI QLTY KPI'!J$194</f>
        <v>No record</v>
      </c>
      <c r="AO117" s="164" t="str">
        <f>'SUZUKI QLTY KPI'!K$194</f>
        <v>No record</v>
      </c>
      <c r="AP117" s="225">
        <f>'SUZUKI QLTY KPI'!L$194</f>
        <v>0</v>
      </c>
    </row>
    <row r="118" spans="1:42" x14ac:dyDescent="0.2">
      <c r="A118" s="128">
        <v>45323</v>
      </c>
      <c r="B118" s="139" t="s">
        <v>7</v>
      </c>
      <c r="C118" s="129"/>
      <c r="D118" s="130"/>
      <c r="E118" s="130"/>
      <c r="F118" s="130"/>
      <c r="G118" s="130"/>
      <c r="H118" s="131"/>
      <c r="I118" s="129"/>
      <c r="J118" s="130"/>
      <c r="K118" s="130"/>
      <c r="L118" s="130"/>
      <c r="M118" s="130"/>
      <c r="N118" s="130"/>
      <c r="O118" s="130"/>
      <c r="P118" s="130"/>
      <c r="Q118" s="131"/>
      <c r="R118" s="199"/>
      <c r="S118" s="143"/>
      <c r="T118" s="129"/>
      <c r="U118" s="130"/>
      <c r="V118" s="130"/>
      <c r="W118" s="213"/>
      <c r="X118" s="213"/>
      <c r="Y118" s="208">
        <f t="shared" si="3"/>
        <v>0</v>
      </c>
      <c r="Z118" s="208">
        <f t="shared" si="11"/>
        <v>0</v>
      </c>
      <c r="AA118" s="213">
        <f t="shared" si="7"/>
        <v>0</v>
      </c>
      <c r="AB118" s="130"/>
      <c r="AC118" s="219"/>
      <c r="AD118" s="129"/>
      <c r="AE118" s="130"/>
      <c r="AF118" s="130"/>
      <c r="AG118" s="130"/>
      <c r="AH118" s="203"/>
      <c r="AI118" s="165" t="str">
        <f>'TOYOTA QLTY KPI'!E$106</f>
        <v>No record</v>
      </c>
      <c r="AJ118" s="164" t="str">
        <f>'TOYOTA QLTY KPI'!F$106</f>
        <v>No record</v>
      </c>
      <c r="AK118" s="164" t="str">
        <f>'TOYOTA QLTY KPI'!G$106</f>
        <v>No record</v>
      </c>
      <c r="AL118" s="164" t="str">
        <f>'TOYOTA QLTY KPI'!H$106</f>
        <v>No record</v>
      </c>
      <c r="AM118" s="164" t="str">
        <f>'TOYOTA QLTY KPI'!I$106</f>
        <v>No record</v>
      </c>
      <c r="AN118" s="164" t="str">
        <f>'TOYOTA QLTY KPI'!J$106</f>
        <v>No record</v>
      </c>
      <c r="AO118" s="164" t="str">
        <f>'TOYOTA QLTY KPI'!K$106</f>
        <v>No record</v>
      </c>
      <c r="AP118" s="225">
        <f>'TOYOTA QLTY KPI'!L$106</f>
        <v>0</v>
      </c>
    </row>
    <row r="119" spans="1:42" x14ac:dyDescent="0.2">
      <c r="A119" s="128">
        <v>45323</v>
      </c>
      <c r="B119" s="139" t="s">
        <v>8</v>
      </c>
      <c r="C119" s="129"/>
      <c r="D119" s="130"/>
      <c r="E119" s="130"/>
      <c r="F119" s="130"/>
      <c r="G119" s="130"/>
      <c r="H119" s="131"/>
      <c r="I119" s="129"/>
      <c r="J119" s="130"/>
      <c r="K119" s="130"/>
      <c r="L119" s="130"/>
      <c r="M119" s="130"/>
      <c r="N119" s="130"/>
      <c r="O119" s="130"/>
      <c r="P119" s="130"/>
      <c r="Q119" s="131"/>
      <c r="R119" s="199"/>
      <c r="S119" s="143"/>
      <c r="T119" s="129"/>
      <c r="U119" s="130"/>
      <c r="V119" s="130"/>
      <c r="W119" s="213"/>
      <c r="X119" s="213"/>
      <c r="Y119" s="208">
        <f t="shared" si="3"/>
        <v>0</v>
      </c>
      <c r="Z119" s="208">
        <f t="shared" si="11"/>
        <v>0</v>
      </c>
      <c r="AA119" s="213">
        <f t="shared" si="7"/>
        <v>0</v>
      </c>
      <c r="AB119" s="130"/>
      <c r="AC119" s="219"/>
      <c r="AD119" s="129"/>
      <c r="AE119" s="130"/>
      <c r="AF119" s="130"/>
      <c r="AG119" s="130"/>
      <c r="AH119" s="203"/>
      <c r="AI119" s="165" t="str">
        <f>'ABUJA QLTY KPI'!E$119</f>
        <v>No record</v>
      </c>
      <c r="AJ119" s="164" t="str">
        <f>'ABUJA QLTY KPI'!F$119</f>
        <v>No record</v>
      </c>
      <c r="AK119" s="164" t="str">
        <f>'ABUJA QLTY KPI'!G$119</f>
        <v>No record</v>
      </c>
      <c r="AL119" s="164" t="str">
        <f>'ABUJA QLTY KPI'!H$119</f>
        <v>No record</v>
      </c>
      <c r="AM119" s="164" t="str">
        <f>'ABUJA QLTY KPI'!I$119</f>
        <v>No record</v>
      </c>
      <c r="AN119" s="164" t="str">
        <f>'ABUJA QLTY KPI'!J$119</f>
        <v>No record</v>
      </c>
      <c r="AO119" s="164" t="str">
        <f>'ABUJA QLTY KPI'!K$119</f>
        <v>No record</v>
      </c>
      <c r="AP119" s="225">
        <f>'ABUJA QLTY KPI'!L$119</f>
        <v>0</v>
      </c>
    </row>
    <row r="120" spans="1:42" x14ac:dyDescent="0.2">
      <c r="A120" s="128">
        <v>45323</v>
      </c>
      <c r="B120" s="139" t="s">
        <v>9</v>
      </c>
      <c r="C120" s="129"/>
      <c r="D120" s="130"/>
      <c r="E120" s="130"/>
      <c r="F120" s="130"/>
      <c r="G120" s="130"/>
      <c r="H120" s="131"/>
      <c r="I120" s="129"/>
      <c r="J120" s="130"/>
      <c r="K120" s="130"/>
      <c r="L120" s="130"/>
      <c r="M120" s="130"/>
      <c r="N120" s="130"/>
      <c r="O120" s="130"/>
      <c r="P120" s="130"/>
      <c r="Q120" s="131"/>
      <c r="R120" s="199"/>
      <c r="S120" s="143"/>
      <c r="T120" s="129"/>
      <c r="U120" s="130"/>
      <c r="V120" s="130"/>
      <c r="W120" s="213"/>
      <c r="X120" s="213"/>
      <c r="Y120" s="208">
        <f t="shared" si="3"/>
        <v>0</v>
      </c>
      <c r="Z120" s="208">
        <f t="shared" si="11"/>
        <v>0</v>
      </c>
      <c r="AA120" s="213">
        <f t="shared" si="7"/>
        <v>0</v>
      </c>
      <c r="AB120" s="130"/>
      <c r="AC120" s="219"/>
      <c r="AD120" s="129"/>
      <c r="AE120" s="130"/>
      <c r="AF120" s="130"/>
      <c r="AG120" s="130"/>
      <c r="AH120" s="203"/>
      <c r="AI120" s="165" t="str">
        <f>'PHC QLTY KPI'!E$121</f>
        <v>No record</v>
      </c>
      <c r="AJ120" s="164" t="str">
        <f>'PHC QLTY KPI'!F$121</f>
        <v>No record</v>
      </c>
      <c r="AK120" s="164" t="str">
        <f>'PHC QLTY KPI'!G$121</f>
        <v>No record</v>
      </c>
      <c r="AL120" s="164" t="str">
        <f>'PHC QLTY KPI'!H$121</f>
        <v>No record</v>
      </c>
      <c r="AM120" s="164" t="str">
        <f>'PHC QLTY KPI'!I$121</f>
        <v>No record</v>
      </c>
      <c r="AN120" s="164" t="str">
        <f>'PHC QLTY KPI'!J$121</f>
        <v>No record</v>
      </c>
      <c r="AO120" s="164" t="str">
        <f>'PHC QLTY KPI'!K$121</f>
        <v>No record</v>
      </c>
      <c r="AP120" s="225">
        <f>'PHC QLTY KPI'!L$121</f>
        <v>0</v>
      </c>
    </row>
    <row r="121" spans="1:42" x14ac:dyDescent="0.2">
      <c r="A121" s="128">
        <v>45323</v>
      </c>
      <c r="B121" s="139" t="s">
        <v>13</v>
      </c>
      <c r="C121" s="129"/>
      <c r="D121" s="130"/>
      <c r="E121" s="130"/>
      <c r="F121" s="130"/>
      <c r="G121" s="130"/>
      <c r="H121" s="131"/>
      <c r="I121" s="129"/>
      <c r="J121" s="130"/>
      <c r="K121" s="130"/>
      <c r="L121" s="130"/>
      <c r="M121" s="130"/>
      <c r="N121" s="130"/>
      <c r="O121" s="130"/>
      <c r="P121" s="130"/>
      <c r="Q121" s="131"/>
      <c r="R121" s="199"/>
      <c r="S121" s="143"/>
      <c r="T121" s="129"/>
      <c r="U121" s="130"/>
      <c r="V121" s="130"/>
      <c r="W121" s="213"/>
      <c r="X121" s="213"/>
      <c r="Y121" s="208">
        <f t="shared" si="3"/>
        <v>0</v>
      </c>
      <c r="Z121" s="208">
        <f t="shared" si="11"/>
        <v>0</v>
      </c>
      <c r="AA121" s="213">
        <f t="shared" si="7"/>
        <v>0</v>
      </c>
      <c r="AB121" s="130"/>
      <c r="AC121" s="219"/>
      <c r="AD121" s="129"/>
      <c r="AE121" s="130"/>
      <c r="AF121" s="130"/>
      <c r="AG121" s="130"/>
      <c r="AH121" s="203"/>
      <c r="AI121" s="165" t="str">
        <f>'MASSILIA QLTY KPI'!E$105</f>
        <v>No record</v>
      </c>
      <c r="AJ121" s="164" t="str">
        <f>'MASSILIA QLTY KPI'!F$105</f>
        <v>No record</v>
      </c>
      <c r="AK121" s="164" t="str">
        <f>'MASSILIA QLTY KPI'!G$105</f>
        <v>No record</v>
      </c>
      <c r="AL121" s="164" t="str">
        <f>'MASSILIA QLTY KPI'!H$105</f>
        <v>No record</v>
      </c>
      <c r="AM121" s="164" t="str">
        <f>'MASSILIA QLTY KPI'!I$105</f>
        <v>No record</v>
      </c>
      <c r="AN121" s="164" t="str">
        <f>'MASSILIA QLTY KPI'!J$105</f>
        <v>No record</v>
      </c>
      <c r="AO121" s="164" t="str">
        <f>'MASSILIA QLTY KPI'!K$105</f>
        <v>No record</v>
      </c>
      <c r="AP121" s="225">
        <f>'MASSILIA QLTY KPI'!L$105</f>
        <v>0</v>
      </c>
    </row>
    <row r="122" spans="1:42" x14ac:dyDescent="0.2">
      <c r="A122" s="128">
        <v>45323</v>
      </c>
      <c r="B122" s="139" t="s">
        <v>216</v>
      </c>
      <c r="C122" s="129"/>
      <c r="D122" s="130"/>
      <c r="E122" s="130"/>
      <c r="F122" s="130"/>
      <c r="G122" s="130"/>
      <c r="H122" s="131"/>
      <c r="I122" s="129"/>
      <c r="J122" s="130"/>
      <c r="K122" s="130"/>
      <c r="L122" s="130"/>
      <c r="M122" s="130"/>
      <c r="N122" s="130"/>
      <c r="O122" s="130"/>
      <c r="P122" s="130"/>
      <c r="Q122" s="131"/>
      <c r="R122" s="199"/>
      <c r="S122" s="143"/>
      <c r="T122" s="129"/>
      <c r="U122" s="130"/>
      <c r="V122" s="130"/>
      <c r="W122" s="213"/>
      <c r="X122" s="213"/>
      <c r="Y122" s="208">
        <f t="shared" si="3"/>
        <v>0</v>
      </c>
      <c r="Z122" s="208"/>
      <c r="AA122" s="213"/>
      <c r="AB122" s="130"/>
      <c r="AC122" s="219"/>
      <c r="AD122" s="129"/>
      <c r="AE122" s="130"/>
      <c r="AF122" s="130"/>
      <c r="AG122" s="130"/>
      <c r="AH122" s="203"/>
      <c r="AI122" s="165" t="str">
        <f>'HEADOFFICE QLTY KPI'!E$105</f>
        <v>No record</v>
      </c>
      <c r="AJ122" s="164" t="str">
        <f>'HEADOFFICE QLTY KPI'!F$105</f>
        <v>No record</v>
      </c>
      <c r="AK122" s="164" t="str">
        <f>'HEADOFFICE QLTY KPI'!G$105</f>
        <v>No record</v>
      </c>
      <c r="AL122" s="164" t="str">
        <f>'HEADOFFICE QLTY KPI'!H$105</f>
        <v>No record</v>
      </c>
      <c r="AM122" s="164" t="str">
        <f>'HEADOFFICE QLTY KPI'!I$105</f>
        <v>No record</v>
      </c>
      <c r="AN122" s="164" t="str">
        <f>'HEADOFFICE QLTY KPI'!J$105</f>
        <v>No record</v>
      </c>
      <c r="AO122" s="164" t="str">
        <f>'HEADOFFICE QLTY KPI'!K$105</f>
        <v>No record</v>
      </c>
      <c r="AP122" s="225">
        <f>'HEADOFFICE QLTY KPI'!L$105</f>
        <v>0</v>
      </c>
    </row>
    <row r="123" spans="1:42" x14ac:dyDescent="0.2">
      <c r="A123" s="128">
        <v>45352</v>
      </c>
      <c r="B123" s="139" t="s">
        <v>10</v>
      </c>
      <c r="C123" s="129"/>
      <c r="D123" s="130"/>
      <c r="E123" s="130"/>
      <c r="F123" s="130"/>
      <c r="G123" s="130"/>
      <c r="H123" s="131"/>
      <c r="I123" s="129"/>
      <c r="J123" s="130"/>
      <c r="K123" s="130"/>
      <c r="L123" s="130"/>
      <c r="M123" s="130"/>
      <c r="N123" s="130"/>
      <c r="O123" s="130"/>
      <c r="P123" s="130"/>
      <c r="Q123" s="131"/>
      <c r="R123" s="199"/>
      <c r="S123" s="143"/>
      <c r="T123" s="129"/>
      <c r="U123" s="130"/>
      <c r="V123" s="130"/>
      <c r="W123" s="213"/>
      <c r="X123" s="213"/>
      <c r="Y123" s="208">
        <f t="shared" si="3"/>
        <v>0</v>
      </c>
      <c r="Z123" s="208">
        <f t="shared" ref="Z123:Z133" si="12">X123*AF$2</f>
        <v>0</v>
      </c>
      <c r="AA123" s="213">
        <f t="shared" si="7"/>
        <v>0</v>
      </c>
      <c r="AB123" s="130"/>
      <c r="AC123" s="219"/>
      <c r="AD123" s="129"/>
      <c r="AE123" s="130"/>
      <c r="AF123" s="130"/>
      <c r="AG123" s="130"/>
      <c r="AH123" s="203"/>
      <c r="AI123" s="164" t="str">
        <f>'EQUIPMENT QLTY KPI'!E$153</f>
        <v>No record</v>
      </c>
      <c r="AJ123" s="164" t="str">
        <f>'EQUIPMENT QLTY KPI'!F$153</f>
        <v>No record</v>
      </c>
      <c r="AK123" s="164" t="str">
        <f>'EQUIPMENT QLTY KPI'!G$153</f>
        <v>No record</v>
      </c>
      <c r="AL123" s="164" t="str">
        <f>'EQUIPMENT QLTY KPI'!H$153</f>
        <v>No record</v>
      </c>
      <c r="AM123" s="164" t="str">
        <f>'EQUIPMENT QLTY KPI'!I$153</f>
        <v>No record</v>
      </c>
      <c r="AN123" s="164" t="str">
        <f>'EQUIPMENT QLTY KPI'!J$153</f>
        <v>No record</v>
      </c>
      <c r="AO123" s="164" t="str">
        <f>'EQUIPMENT QLTY KPI'!K$153</f>
        <v>No record</v>
      </c>
      <c r="AP123" s="225">
        <f>'EQUIPMENT QLTY KPI'!L$153</f>
        <v>0</v>
      </c>
    </row>
    <row r="124" spans="1:42" x14ac:dyDescent="0.2">
      <c r="A124" s="128">
        <v>45352</v>
      </c>
      <c r="B124" s="139" t="s">
        <v>2</v>
      </c>
      <c r="C124" s="129"/>
      <c r="D124" s="130"/>
      <c r="E124" s="130"/>
      <c r="F124" s="130"/>
      <c r="G124" s="130"/>
      <c r="H124" s="131"/>
      <c r="I124" s="129"/>
      <c r="J124" s="130"/>
      <c r="K124" s="130"/>
      <c r="L124" s="130"/>
      <c r="M124" s="130"/>
      <c r="N124" s="130"/>
      <c r="O124" s="130"/>
      <c r="P124" s="130"/>
      <c r="Q124" s="131"/>
      <c r="R124" s="199"/>
      <c r="S124" s="143"/>
      <c r="T124" s="129"/>
      <c r="U124" s="130"/>
      <c r="V124" s="130"/>
      <c r="W124" s="213"/>
      <c r="X124" s="213"/>
      <c r="Y124" s="208">
        <f t="shared" si="3"/>
        <v>0</v>
      </c>
      <c r="Z124" s="208">
        <f t="shared" si="12"/>
        <v>0</v>
      </c>
      <c r="AA124" s="213">
        <f t="shared" si="7"/>
        <v>0</v>
      </c>
      <c r="AB124" s="130"/>
      <c r="AC124" s="219"/>
      <c r="AD124" s="129"/>
      <c r="AE124" s="130"/>
      <c r="AF124" s="130"/>
      <c r="AG124" s="130"/>
      <c r="AH124" s="203"/>
      <c r="AI124" s="164" t="str">
        <f>'OTIS QLTY KPI'!E$121</f>
        <v>No record</v>
      </c>
      <c r="AJ124" s="164" t="str">
        <f>'OTIS QLTY KPI'!F$121</f>
        <v>No record</v>
      </c>
      <c r="AK124" s="164" t="str">
        <f>'OTIS QLTY KPI'!G$121</f>
        <v>No record</v>
      </c>
      <c r="AL124" s="164" t="str">
        <f>'OTIS QLTY KPI'!H$121</f>
        <v>No record</v>
      </c>
      <c r="AM124" s="164" t="str">
        <f>'OTIS QLTY KPI'!I$121</f>
        <v>No record</v>
      </c>
      <c r="AN124" s="164" t="str">
        <f>'OTIS QLTY KPI'!J$121</f>
        <v>No record</v>
      </c>
      <c r="AO124" s="164" t="str">
        <f>'OTIS QLTY KPI'!K$121</f>
        <v>No record</v>
      </c>
      <c r="AP124" s="225">
        <f>'OTIS QLTY KPI'!L$121</f>
        <v>0</v>
      </c>
    </row>
    <row r="125" spans="1:42" x14ac:dyDescent="0.2">
      <c r="A125" s="128">
        <v>45352</v>
      </c>
      <c r="B125" s="139" t="s">
        <v>3</v>
      </c>
      <c r="C125" s="129"/>
      <c r="D125" s="130"/>
      <c r="E125" s="130"/>
      <c r="F125" s="130"/>
      <c r="G125" s="130"/>
      <c r="H125" s="131"/>
      <c r="I125" s="129"/>
      <c r="J125" s="130"/>
      <c r="K125" s="130"/>
      <c r="L125" s="130"/>
      <c r="M125" s="130"/>
      <c r="N125" s="130"/>
      <c r="O125" s="130"/>
      <c r="P125" s="130"/>
      <c r="Q125" s="131"/>
      <c r="R125" s="199"/>
      <c r="S125" s="143"/>
      <c r="T125" s="129"/>
      <c r="U125" s="130"/>
      <c r="V125" s="130"/>
      <c r="W125" s="213"/>
      <c r="X125" s="213"/>
      <c r="Y125" s="208">
        <f t="shared" si="3"/>
        <v>0</v>
      </c>
      <c r="Z125" s="208">
        <f t="shared" si="12"/>
        <v>0</v>
      </c>
      <c r="AA125" s="213">
        <f t="shared" si="7"/>
        <v>0</v>
      </c>
      <c r="AB125" s="130"/>
      <c r="AC125" s="219"/>
      <c r="AD125" s="129"/>
      <c r="AE125" s="130"/>
      <c r="AF125" s="130"/>
      <c r="AG125" s="130"/>
      <c r="AH125" s="203"/>
      <c r="AI125" s="164" t="str">
        <f>'YAMAHA QLTY KPI'!E$116</f>
        <v>No record</v>
      </c>
      <c r="AJ125" s="164" t="str">
        <f>'YAMAHA QLTY KPI'!F$116</f>
        <v>No record</v>
      </c>
      <c r="AK125" s="164" t="str">
        <f>'YAMAHA QLTY KPI'!G$116</f>
        <v>No record</v>
      </c>
      <c r="AL125" s="164" t="str">
        <f>'YAMAHA QLTY KPI'!H$116</f>
        <v>No record</v>
      </c>
      <c r="AM125" s="164" t="str">
        <f>'YAMAHA QLTY KPI'!I$116</f>
        <v>No record</v>
      </c>
      <c r="AN125" s="164" t="str">
        <f>'YAMAHA QLTY KPI'!J$116</f>
        <v>No record</v>
      </c>
      <c r="AO125" s="164" t="str">
        <f>'YAMAHA QLTY KPI'!K$116</f>
        <v>No record</v>
      </c>
      <c r="AP125" s="225">
        <f>'YAMAHA QLTY KPI'!L$116</f>
        <v>0</v>
      </c>
    </row>
    <row r="126" spans="1:42" x14ac:dyDescent="0.2">
      <c r="A126" s="128">
        <v>45352</v>
      </c>
      <c r="B126" s="139" t="s">
        <v>4</v>
      </c>
      <c r="C126" s="129"/>
      <c r="D126" s="130"/>
      <c r="E126" s="130"/>
      <c r="F126" s="130"/>
      <c r="G126" s="130"/>
      <c r="H126" s="131"/>
      <c r="I126" s="129"/>
      <c r="J126" s="130"/>
      <c r="K126" s="130"/>
      <c r="L126" s="130"/>
      <c r="M126" s="130"/>
      <c r="N126" s="130"/>
      <c r="O126" s="130"/>
      <c r="P126" s="130"/>
      <c r="Q126" s="131"/>
      <c r="R126" s="199"/>
      <c r="S126" s="143"/>
      <c r="T126" s="129"/>
      <c r="U126" s="130"/>
      <c r="V126" s="130"/>
      <c r="W126" s="213"/>
      <c r="X126" s="213"/>
      <c r="Y126" s="208">
        <f t="shared" si="3"/>
        <v>0</v>
      </c>
      <c r="Z126" s="208">
        <f t="shared" si="12"/>
        <v>0</v>
      </c>
      <c r="AA126" s="213">
        <f t="shared" si="7"/>
        <v>0</v>
      </c>
      <c r="AB126" s="130"/>
      <c r="AC126" s="219"/>
      <c r="AD126" s="129"/>
      <c r="AE126" s="130"/>
      <c r="AF126" s="130"/>
      <c r="AG126" s="130"/>
      <c r="AH126" s="203"/>
      <c r="AI126" s="165" t="str">
        <f>'AUTOFAST QLTY KPI'!E$120</f>
        <v>No record</v>
      </c>
      <c r="AJ126" s="164" t="str">
        <f>'AUTOFAST QLTY KPI'!F$120</f>
        <v>No record</v>
      </c>
      <c r="AK126" s="164" t="str">
        <f>'AUTOFAST QLTY KPI'!G$120</f>
        <v>No record</v>
      </c>
      <c r="AL126" s="164" t="str">
        <f>'AUTOFAST QLTY KPI'!H$120</f>
        <v>No record</v>
      </c>
      <c r="AM126" s="164" t="str">
        <f>'AUTOFAST QLTY KPI'!I$120</f>
        <v>No record</v>
      </c>
      <c r="AN126" s="164" t="str">
        <f>'AUTOFAST QLTY KPI'!J$120</f>
        <v>No record</v>
      </c>
      <c r="AO126" s="164" t="str">
        <f>'AUTOFAST QLTY KPI'!K$120</f>
        <v>No record</v>
      </c>
      <c r="AP126" s="225">
        <f>'AUTOFAST QLTY KPI'!L$120</f>
        <v>0</v>
      </c>
    </row>
    <row r="127" spans="1:42" x14ac:dyDescent="0.2">
      <c r="A127" s="128">
        <v>45352</v>
      </c>
      <c r="B127" s="139" t="s">
        <v>5</v>
      </c>
      <c r="C127" s="129"/>
      <c r="D127" s="130"/>
      <c r="E127" s="130"/>
      <c r="F127" s="130"/>
      <c r="G127" s="130"/>
      <c r="H127" s="131"/>
      <c r="I127" s="129"/>
      <c r="J127" s="130"/>
      <c r="K127" s="130"/>
      <c r="L127" s="130"/>
      <c r="M127" s="130"/>
      <c r="N127" s="130"/>
      <c r="O127" s="130"/>
      <c r="P127" s="130"/>
      <c r="Q127" s="131"/>
      <c r="R127" s="199"/>
      <c r="S127" s="143"/>
      <c r="T127" s="129"/>
      <c r="U127" s="130"/>
      <c r="V127" s="130"/>
      <c r="W127" s="213"/>
      <c r="X127" s="213"/>
      <c r="Y127" s="208">
        <f t="shared" si="3"/>
        <v>0</v>
      </c>
      <c r="Z127" s="208">
        <f t="shared" si="12"/>
        <v>0</v>
      </c>
      <c r="AA127" s="213">
        <f t="shared" si="7"/>
        <v>0</v>
      </c>
      <c r="AB127" s="130"/>
      <c r="AC127" s="219"/>
      <c r="AD127" s="129"/>
      <c r="AE127" s="130"/>
      <c r="AF127" s="130"/>
      <c r="AG127" s="130"/>
      <c r="AH127" s="203"/>
      <c r="AI127" s="165" t="str">
        <f>'WINPART QLTY KPI'!E$120</f>
        <v>No record</v>
      </c>
      <c r="AJ127" s="164" t="str">
        <f>'WINPART QLTY KPI'!F$120</f>
        <v>No record</v>
      </c>
      <c r="AK127" s="164" t="str">
        <f>'WINPART QLTY KPI'!G$120</f>
        <v>No record</v>
      </c>
      <c r="AL127" s="164" t="str">
        <f>'WINPART QLTY KPI'!H$120</f>
        <v>No record</v>
      </c>
      <c r="AM127" s="164" t="str">
        <f>'WINPART QLTY KPI'!I$120</f>
        <v>No record</v>
      </c>
      <c r="AN127" s="164" t="str">
        <f>'WINPART QLTY KPI'!J$120</f>
        <v>No record</v>
      </c>
      <c r="AO127" s="164" t="str">
        <f>'WINPART QLTY KPI'!K$120</f>
        <v>No record</v>
      </c>
      <c r="AP127" s="225">
        <f>'WINPART QLTY KPI'!L$120</f>
        <v>0</v>
      </c>
    </row>
    <row r="128" spans="1:42" x14ac:dyDescent="0.2">
      <c r="A128" s="128">
        <v>45352</v>
      </c>
      <c r="B128" s="139" t="s">
        <v>6</v>
      </c>
      <c r="C128" s="129"/>
      <c r="D128" s="130"/>
      <c r="E128" s="130"/>
      <c r="F128" s="130"/>
      <c r="G128" s="130"/>
      <c r="H128" s="131"/>
      <c r="I128" s="129"/>
      <c r="J128" s="130"/>
      <c r="K128" s="130"/>
      <c r="L128" s="130"/>
      <c r="M128" s="130"/>
      <c r="N128" s="130"/>
      <c r="O128" s="130"/>
      <c r="P128" s="130"/>
      <c r="Q128" s="131"/>
      <c r="R128" s="199"/>
      <c r="S128" s="143"/>
      <c r="T128" s="129"/>
      <c r="U128" s="130"/>
      <c r="V128" s="130"/>
      <c r="W128" s="213"/>
      <c r="X128" s="213"/>
      <c r="Y128" s="208">
        <f t="shared" si="3"/>
        <v>0</v>
      </c>
      <c r="Z128" s="208">
        <f t="shared" si="12"/>
        <v>0</v>
      </c>
      <c r="AA128" s="213">
        <f t="shared" si="7"/>
        <v>0</v>
      </c>
      <c r="AB128" s="130"/>
      <c r="AC128" s="219"/>
      <c r="AD128" s="129"/>
      <c r="AE128" s="130"/>
      <c r="AF128" s="130"/>
      <c r="AG128" s="130"/>
      <c r="AH128" s="203"/>
      <c r="AI128" s="165" t="str">
        <f>'SUZUKI QLTY KPI'!E$210</f>
        <v>No record</v>
      </c>
      <c r="AJ128" s="164" t="str">
        <f>'SUZUKI QLTY KPI'!F$210</f>
        <v>No record</v>
      </c>
      <c r="AK128" s="164" t="str">
        <f>'SUZUKI QLTY KPI'!G$210</f>
        <v>No record</v>
      </c>
      <c r="AL128" s="164" t="str">
        <f>'SUZUKI QLTY KPI'!H$210</f>
        <v>No record</v>
      </c>
      <c r="AM128" s="164" t="str">
        <f>'SUZUKI QLTY KPI'!I$210</f>
        <v>No record</v>
      </c>
      <c r="AN128" s="164" t="str">
        <f>'SUZUKI QLTY KPI'!J$210</f>
        <v>No record</v>
      </c>
      <c r="AO128" s="164" t="str">
        <f>'SUZUKI QLTY KPI'!K$210</f>
        <v>No record</v>
      </c>
      <c r="AP128" s="225">
        <f>'SUZUKI QLTY KPI'!L$210</f>
        <v>0</v>
      </c>
    </row>
    <row r="129" spans="1:42" x14ac:dyDescent="0.2">
      <c r="A129" s="128">
        <v>45352</v>
      </c>
      <c r="B129" s="139" t="s">
        <v>7</v>
      </c>
      <c r="C129" s="129"/>
      <c r="D129" s="130"/>
      <c r="E129" s="130"/>
      <c r="F129" s="130"/>
      <c r="G129" s="130"/>
      <c r="H129" s="131"/>
      <c r="I129" s="129"/>
      <c r="J129" s="130"/>
      <c r="K129" s="130"/>
      <c r="L129" s="130"/>
      <c r="M129" s="130"/>
      <c r="N129" s="130"/>
      <c r="O129" s="130"/>
      <c r="P129" s="130"/>
      <c r="Q129" s="131"/>
      <c r="R129" s="199"/>
      <c r="S129" s="143"/>
      <c r="T129" s="129"/>
      <c r="U129" s="130"/>
      <c r="V129" s="130"/>
      <c r="W129" s="213"/>
      <c r="X129" s="213"/>
      <c r="Y129" s="208">
        <f t="shared" si="3"/>
        <v>0</v>
      </c>
      <c r="Z129" s="208">
        <f t="shared" si="12"/>
        <v>0</v>
      </c>
      <c r="AA129" s="213">
        <f t="shared" si="7"/>
        <v>0</v>
      </c>
      <c r="AB129" s="130"/>
      <c r="AC129" s="219"/>
      <c r="AD129" s="129"/>
      <c r="AE129" s="130"/>
      <c r="AF129" s="130"/>
      <c r="AG129" s="130"/>
      <c r="AH129" s="203"/>
      <c r="AI129" s="165" t="str">
        <f>'TOYOTA QLTY KPI'!E$122</f>
        <v>No record</v>
      </c>
      <c r="AJ129" s="164" t="str">
        <f>'TOYOTA QLTY KPI'!F$122</f>
        <v>No record</v>
      </c>
      <c r="AK129" s="164" t="str">
        <f>'TOYOTA QLTY KPI'!G$122</f>
        <v>No record</v>
      </c>
      <c r="AL129" s="164" t="str">
        <f>'TOYOTA QLTY KPI'!H$122</f>
        <v>No record</v>
      </c>
      <c r="AM129" s="164" t="str">
        <f>'TOYOTA QLTY KPI'!I$122</f>
        <v>No record</v>
      </c>
      <c r="AN129" s="164" t="str">
        <f>'TOYOTA QLTY KPI'!J$122</f>
        <v>No record</v>
      </c>
      <c r="AO129" s="164" t="str">
        <f>'TOYOTA QLTY KPI'!K$122</f>
        <v>No record</v>
      </c>
      <c r="AP129" s="225">
        <f>'TOYOTA QLTY KPI'!L$122</f>
        <v>0</v>
      </c>
    </row>
    <row r="130" spans="1:42" x14ac:dyDescent="0.2">
      <c r="A130" s="128">
        <v>45352</v>
      </c>
      <c r="B130" s="139" t="s">
        <v>8</v>
      </c>
      <c r="C130" s="129"/>
      <c r="D130" s="130"/>
      <c r="E130" s="130"/>
      <c r="F130" s="130"/>
      <c r="G130" s="130"/>
      <c r="H130" s="131"/>
      <c r="I130" s="129"/>
      <c r="J130" s="130"/>
      <c r="K130" s="130"/>
      <c r="L130" s="130"/>
      <c r="M130" s="130"/>
      <c r="N130" s="130"/>
      <c r="O130" s="130"/>
      <c r="P130" s="130"/>
      <c r="Q130" s="131"/>
      <c r="R130" s="199"/>
      <c r="S130" s="143"/>
      <c r="T130" s="129"/>
      <c r="U130" s="130"/>
      <c r="V130" s="130"/>
      <c r="W130" s="213"/>
      <c r="X130" s="213"/>
      <c r="Y130" s="208">
        <f t="shared" si="3"/>
        <v>0</v>
      </c>
      <c r="Z130" s="208">
        <f t="shared" si="12"/>
        <v>0</v>
      </c>
      <c r="AA130" s="213">
        <f t="shared" si="7"/>
        <v>0</v>
      </c>
      <c r="AB130" s="130"/>
      <c r="AC130" s="219"/>
      <c r="AD130" s="129"/>
      <c r="AE130" s="130"/>
      <c r="AF130" s="130"/>
      <c r="AG130" s="130"/>
      <c r="AH130" s="203"/>
      <c r="AI130" s="165" t="str">
        <f>'ABUJA QLTY KPI'!E$135</f>
        <v>No record</v>
      </c>
      <c r="AJ130" s="164" t="str">
        <f>'ABUJA QLTY KPI'!F$135</f>
        <v>No record</v>
      </c>
      <c r="AK130" s="164" t="str">
        <f>'ABUJA QLTY KPI'!G$135</f>
        <v>No record</v>
      </c>
      <c r="AL130" s="164" t="str">
        <f>'ABUJA QLTY KPI'!H$135</f>
        <v>No record</v>
      </c>
      <c r="AM130" s="164" t="str">
        <f>'ABUJA QLTY KPI'!I$135</f>
        <v>No record</v>
      </c>
      <c r="AN130" s="164" t="str">
        <f>'ABUJA QLTY KPI'!J$135</f>
        <v>No record</v>
      </c>
      <c r="AO130" s="164" t="str">
        <f>'ABUJA QLTY KPI'!K$135</f>
        <v>No record</v>
      </c>
      <c r="AP130" s="225">
        <f>'ABUJA QLTY KPI'!L$135</f>
        <v>0</v>
      </c>
    </row>
    <row r="131" spans="1:42" x14ac:dyDescent="0.2">
      <c r="A131" s="128">
        <v>45352</v>
      </c>
      <c r="B131" s="139" t="s">
        <v>9</v>
      </c>
      <c r="C131" s="129"/>
      <c r="D131" s="130"/>
      <c r="E131" s="130"/>
      <c r="F131" s="130"/>
      <c r="G131" s="130"/>
      <c r="H131" s="131"/>
      <c r="I131" s="129"/>
      <c r="J131" s="130"/>
      <c r="K131" s="130"/>
      <c r="L131" s="130"/>
      <c r="M131" s="130"/>
      <c r="N131" s="130"/>
      <c r="O131" s="130"/>
      <c r="P131" s="130"/>
      <c r="Q131" s="131"/>
      <c r="R131" s="199"/>
      <c r="S131" s="143"/>
      <c r="T131" s="129"/>
      <c r="U131" s="130"/>
      <c r="V131" s="130"/>
      <c r="W131" s="213"/>
      <c r="X131" s="213"/>
      <c r="Y131" s="208">
        <f t="shared" ref="Y131:Y133" si="13">W131*AF$3</f>
        <v>0</v>
      </c>
      <c r="Z131" s="208">
        <f t="shared" si="12"/>
        <v>0</v>
      </c>
      <c r="AA131" s="213">
        <f t="shared" si="7"/>
        <v>0</v>
      </c>
      <c r="AB131" s="130"/>
      <c r="AC131" s="219"/>
      <c r="AD131" s="129"/>
      <c r="AE131" s="130"/>
      <c r="AF131" s="130"/>
      <c r="AG131" s="130"/>
      <c r="AH131" s="203"/>
      <c r="AI131" s="165" t="str">
        <f>'PHC QLTY KPI'!E$137</f>
        <v>No record</v>
      </c>
      <c r="AJ131" s="164" t="str">
        <f>'PHC QLTY KPI'!F$137</f>
        <v>No record</v>
      </c>
      <c r="AK131" s="164" t="str">
        <f>'PHC QLTY KPI'!G$137</f>
        <v>No record</v>
      </c>
      <c r="AL131" s="164" t="str">
        <f>'PHC QLTY KPI'!H$137</f>
        <v>No record</v>
      </c>
      <c r="AM131" s="164" t="str">
        <f>'PHC QLTY KPI'!I$137</f>
        <v>No record</v>
      </c>
      <c r="AN131" s="164" t="str">
        <f>'PHC QLTY KPI'!J$137</f>
        <v>No record</v>
      </c>
      <c r="AO131" s="164" t="str">
        <f>'PHC QLTY KPI'!K$137</f>
        <v>No record</v>
      </c>
      <c r="AP131" s="225">
        <f>'PHC QLTY KPI'!L$137</f>
        <v>0</v>
      </c>
    </row>
    <row r="132" spans="1:42" x14ac:dyDescent="0.2">
      <c r="A132" s="128">
        <v>45352</v>
      </c>
      <c r="B132" s="139" t="s">
        <v>13</v>
      </c>
      <c r="C132" s="129"/>
      <c r="D132" s="130"/>
      <c r="E132" s="130"/>
      <c r="F132" s="130"/>
      <c r="G132" s="130"/>
      <c r="H132" s="131"/>
      <c r="I132" s="129"/>
      <c r="J132" s="130"/>
      <c r="K132" s="130"/>
      <c r="L132" s="130"/>
      <c r="M132" s="130"/>
      <c r="N132" s="130"/>
      <c r="O132" s="130"/>
      <c r="P132" s="130"/>
      <c r="Q132" s="131"/>
      <c r="R132" s="199"/>
      <c r="S132" s="143"/>
      <c r="T132" s="129"/>
      <c r="U132" s="130"/>
      <c r="V132" s="130"/>
      <c r="W132" s="213"/>
      <c r="X132" s="213"/>
      <c r="Y132" s="208">
        <f t="shared" si="13"/>
        <v>0</v>
      </c>
      <c r="Z132" s="208">
        <f t="shared" si="12"/>
        <v>0</v>
      </c>
      <c r="AA132" s="213">
        <f t="shared" si="7"/>
        <v>0</v>
      </c>
      <c r="AB132" s="130"/>
      <c r="AC132" s="219"/>
      <c r="AD132" s="129"/>
      <c r="AE132" s="130"/>
      <c r="AF132" s="130"/>
      <c r="AG132" s="130"/>
      <c r="AH132" s="203"/>
      <c r="AI132" s="165" t="str">
        <f>'MASSILIA QLTY KPI'!E$121</f>
        <v>No record</v>
      </c>
      <c r="AJ132" s="164" t="str">
        <f>'MASSILIA QLTY KPI'!F$121</f>
        <v>No record</v>
      </c>
      <c r="AK132" s="164" t="str">
        <f>'MASSILIA QLTY KPI'!G$121</f>
        <v>No record</v>
      </c>
      <c r="AL132" s="164" t="str">
        <f>'MASSILIA QLTY KPI'!H$121</f>
        <v>No record</v>
      </c>
      <c r="AM132" s="164" t="str">
        <f>'MASSILIA QLTY KPI'!I$121</f>
        <v>No record</v>
      </c>
      <c r="AN132" s="164" t="str">
        <f>'MASSILIA QLTY KPI'!J$121</f>
        <v>No record</v>
      </c>
      <c r="AO132" s="164" t="str">
        <f>'MASSILIA QLTY KPI'!K$121</f>
        <v>No record</v>
      </c>
      <c r="AP132" s="225">
        <f>'MASSILIA QLTY KPI'!L$121</f>
        <v>0</v>
      </c>
    </row>
    <row r="133" spans="1:42" ht="16.5" thickBot="1" x14ac:dyDescent="0.25">
      <c r="A133" s="135">
        <v>45352</v>
      </c>
      <c r="B133" s="139" t="s">
        <v>216</v>
      </c>
      <c r="C133" s="136"/>
      <c r="D133" s="137"/>
      <c r="E133" s="137"/>
      <c r="F133" s="137"/>
      <c r="G133" s="137"/>
      <c r="H133" s="138"/>
      <c r="I133" s="136"/>
      <c r="J133" s="137"/>
      <c r="K133" s="137"/>
      <c r="L133" s="137"/>
      <c r="M133" s="137"/>
      <c r="N133" s="137"/>
      <c r="O133" s="137"/>
      <c r="P133" s="137"/>
      <c r="Q133" s="138"/>
      <c r="R133" s="200"/>
      <c r="S133" s="144"/>
      <c r="T133" s="136"/>
      <c r="U133" s="137"/>
      <c r="V133" s="137"/>
      <c r="W133" s="214"/>
      <c r="X133" s="214"/>
      <c r="Y133" s="209">
        <f t="shared" si="13"/>
        <v>0</v>
      </c>
      <c r="Z133" s="209">
        <f t="shared" si="12"/>
        <v>0</v>
      </c>
      <c r="AA133" s="214">
        <f t="shared" si="7"/>
        <v>0</v>
      </c>
      <c r="AB133" s="137"/>
      <c r="AC133" s="220"/>
      <c r="AD133" s="136"/>
      <c r="AE133" s="137"/>
      <c r="AF133" s="137"/>
      <c r="AG133" s="137"/>
      <c r="AH133" s="204"/>
      <c r="AI133" s="165" t="str">
        <f>'HEADOFFICE QLTY KPI'!E$120</f>
        <v>No record</v>
      </c>
      <c r="AJ133" s="164" t="str">
        <f>'HEADOFFICE QLTY KPI'!F$120</f>
        <v>No record</v>
      </c>
      <c r="AK133" s="164" t="str">
        <f>'HEADOFFICE QLTY KPI'!G$120</f>
        <v>No record</v>
      </c>
      <c r="AL133" s="164" t="str">
        <f>'HEADOFFICE QLTY KPI'!H$120</f>
        <v>No record</v>
      </c>
      <c r="AM133" s="164" t="str">
        <f>'HEADOFFICE QLTY KPI'!I$120</f>
        <v>No record</v>
      </c>
      <c r="AN133" s="164" t="str">
        <f>'HEADOFFICE QLTY KPI'!J$120</f>
        <v>No record</v>
      </c>
      <c r="AO133" s="164" t="str">
        <f>'HEADOFFICE QLTY KPI'!K$120</f>
        <v>No record</v>
      </c>
      <c r="AP133" s="225">
        <f>'HEADOFFICE QLTY KPI'!L$120</f>
        <v>0</v>
      </c>
    </row>
    <row r="134" spans="1:42" x14ac:dyDescent="0.2">
      <c r="A134" s="135"/>
      <c r="B134" s="230">
        <f>SUMPRODUCT(1/COUNTIF(B2:B133, B2:B133))</f>
        <v>11.000000000000009</v>
      </c>
      <c r="C134" s="231">
        <f>SUBTOTAL(109,Table3[ToolboxTalk])</f>
        <v>46</v>
      </c>
      <c r="D134" s="231">
        <f>SUBTOTAL(109,Table3[NearMiss])</f>
        <v>2</v>
      </c>
      <c r="E134" s="231">
        <f>SUBTOTAL(109,Table3[QHSEAudit])</f>
        <v>14</v>
      </c>
      <c r="F134" s="231">
        <f>SUBTOTAL(109,Table3[QHSEMeeting])</f>
        <v>21</v>
      </c>
      <c r="G134" s="231">
        <f>SUBTOTAL(109,Table3[EmergencyDrill])</f>
        <v>10</v>
      </c>
      <c r="H134" s="231">
        <f>SUBTOTAL(109,Table3[SafetyPatrol])</f>
        <v>21</v>
      </c>
      <c r="I134" s="234">
        <f>SUBTOTAL(109,Table3[[Fatality ]])</f>
        <v>0</v>
      </c>
      <c r="J134" s="232">
        <f>SUBTOTAL(109,Table3[Disability])</f>
        <v>0</v>
      </c>
      <c r="K134" s="232">
        <f>SUBTOTAL(109,Table3[LostTimeInjury  (LTI) ])</f>
        <v>5</v>
      </c>
      <c r="L134" s="232">
        <f>SUBTOTAL(109,Table3[[FireIncident ]])</f>
        <v>0</v>
      </c>
      <c r="M134" s="232">
        <f>SUBTOTAL(109,Table3[RoadTrafficIncident (RTI)])</f>
        <v>1</v>
      </c>
      <c r="N134" s="232">
        <f>SUBTOTAL(109,Table3[MedicalTreatmentCase (MTC) ])</f>
        <v>2</v>
      </c>
      <c r="O134" s="232">
        <f>SUBTOTAL(109,Table3[FirstAidCase FAC) ])</f>
        <v>1</v>
      </c>
      <c r="P134" s="232">
        <f>SUBTOTAL(109,Table3[PropertyDamageAccident (PDA)])</f>
        <v>2</v>
      </c>
      <c r="Q134" s="233"/>
      <c r="R134" s="235">
        <f>SUBTOTAL(109,Table3[DaysWithAccident])</f>
        <v>5</v>
      </c>
      <c r="S134" s="236">
        <f>SUBTOTAL(101,Table3[5sSCORES])</f>
        <v>0.25229272727272728</v>
      </c>
      <c r="T134" s="234"/>
      <c r="U134" s="232"/>
      <c r="V134" s="232"/>
      <c r="W134" s="238"/>
      <c r="X134" s="238"/>
      <c r="Y134" s="239"/>
      <c r="Z134" s="239"/>
      <c r="AA134" s="238"/>
      <c r="AB134" s="232"/>
      <c r="AC134" s="240"/>
      <c r="AD134" s="234">
        <f>SUBTOTAL(109,Table3[No_SafetyTrainings])</f>
        <v>49</v>
      </c>
      <c r="AE134" s="232"/>
      <c r="AF134" s="232"/>
      <c r="AG134" s="232">
        <f>SUBTOTAL(109,Table3[TrainingHours])</f>
        <v>643</v>
      </c>
      <c r="AH134" s="237">
        <f>SUBTOTAL(109,Table3[TrainingCost])</f>
        <v>385199.99999999994</v>
      </c>
      <c r="AI134" s="232"/>
      <c r="AJ134" s="241"/>
      <c r="AK134" s="241"/>
      <c r="AL134" s="241"/>
      <c r="AM134" s="241"/>
      <c r="AN134" s="241"/>
      <c r="AO134" s="241"/>
      <c r="AP134" s="242">
        <f ca="1">SUBTOTAL(109,Table3[AverageCSR])</f>
        <v>14.50440297587962</v>
      </c>
    </row>
  </sheetData>
  <pageMargins left="0.7" right="0.7" top="0.75" bottom="0.75" header="0.3" footer="0.3"/>
  <pageSetup orientation="portrait" verticalDpi="0" r:id="rId1"/>
  <legacy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86544-B089-4178-8C2D-B79AE76650BB}">
  <dimension ref="A1:M116"/>
  <sheetViews>
    <sheetView zoomScale="90" zoomScaleNormal="90" workbookViewId="0">
      <selection activeCell="C6" sqref="C6"/>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30.33203125" style="146" bestFit="1" customWidth="1"/>
    <col min="13" max="16384" width="23.6640625" style="146"/>
  </cols>
  <sheetData>
    <row r="1" spans="1:13" x14ac:dyDescent="0.2">
      <c r="A1" s="145">
        <v>45100</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v>45100</v>
      </c>
      <c r="B3" s="147"/>
      <c r="C3" s="147"/>
      <c r="D3" s="147"/>
      <c r="E3" s="147"/>
      <c r="F3" s="147"/>
      <c r="G3" s="147"/>
      <c r="H3" s="147"/>
      <c r="I3" s="147"/>
      <c r="J3" s="147"/>
      <c r="K3" s="147"/>
      <c r="L3" s="159">
        <f>SUM(E3:K3)</f>
        <v>0</v>
      </c>
    </row>
    <row r="4" spans="1:13" ht="28.5" x14ac:dyDescent="0.2">
      <c r="A4" s="151"/>
      <c r="B4" s="151"/>
      <c r="C4" s="151"/>
      <c r="D4" s="158" t="s">
        <v>38</v>
      </c>
      <c r="E4" s="150" t="str">
        <f>IFERROR(SUM(E3:E3)/(5*COUNTIF(E3:E3,"&gt;0")),"No record")</f>
        <v>No record</v>
      </c>
      <c r="F4" s="150" t="str">
        <f>IFERROR(SUM(F3:F3)/(5*COUNTIF(F3:F3,"&gt;0")),"No record")</f>
        <v>No record</v>
      </c>
      <c r="G4" s="150" t="str">
        <f t="shared" ref="G4:K4" si="0">IFERROR(SUM(G3:G3)/(5*COUNTIF(G3:G3,"&gt;0")),"No record")</f>
        <v>No record</v>
      </c>
      <c r="H4" s="150" t="str">
        <f t="shared" si="0"/>
        <v>No record</v>
      </c>
      <c r="I4" s="150" t="str">
        <f t="shared" si="0"/>
        <v>No record</v>
      </c>
      <c r="J4" s="150" t="str">
        <f t="shared" si="0"/>
        <v>No record</v>
      </c>
      <c r="K4" s="150" t="str">
        <f t="shared" si="0"/>
        <v>No record</v>
      </c>
      <c r="L4" s="150">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45130</v>
      </c>
      <c r="B7" s="161"/>
      <c r="C7" s="161"/>
      <c r="D7" s="161"/>
      <c r="E7" s="161"/>
      <c r="F7" s="161"/>
      <c r="G7" s="161"/>
      <c r="H7" s="161"/>
      <c r="I7" s="161"/>
      <c r="J7" s="161"/>
      <c r="K7" s="161"/>
      <c r="L7" s="161"/>
    </row>
    <row r="8" spans="1:13" ht="42.75" x14ac:dyDescent="0.2">
      <c r="A8" s="147"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55">
        <v>45119</v>
      </c>
      <c r="B9" s="147" t="s">
        <v>222</v>
      </c>
      <c r="C9" s="147" t="s">
        <v>223</v>
      </c>
      <c r="D9" s="147" t="s">
        <v>219</v>
      </c>
      <c r="E9" s="147">
        <v>4</v>
      </c>
      <c r="F9" s="147">
        <v>4</v>
      </c>
      <c r="G9" s="147">
        <v>5</v>
      </c>
      <c r="H9" s="147">
        <v>3</v>
      </c>
      <c r="I9" s="156">
        <v>1</v>
      </c>
      <c r="J9" s="147">
        <v>5</v>
      </c>
      <c r="K9" s="147">
        <v>4</v>
      </c>
      <c r="L9" s="159">
        <f>SUM(E9:K9)/35</f>
        <v>0.74285714285714288</v>
      </c>
    </row>
    <row r="10" spans="1:13" x14ac:dyDescent="0.2">
      <c r="A10" s="155">
        <v>45119</v>
      </c>
      <c r="B10" s="147" t="s">
        <v>224</v>
      </c>
      <c r="C10" s="147" t="s">
        <v>223</v>
      </c>
      <c r="D10" s="147" t="s">
        <v>219</v>
      </c>
      <c r="E10" s="147">
        <v>5</v>
      </c>
      <c r="F10" s="147">
        <v>5</v>
      </c>
      <c r="G10" s="147">
        <v>5</v>
      </c>
      <c r="H10" s="147">
        <v>3</v>
      </c>
      <c r="I10" s="147">
        <v>4</v>
      </c>
      <c r="J10" s="147">
        <v>5</v>
      </c>
      <c r="K10" s="147">
        <v>5</v>
      </c>
      <c r="L10" s="159">
        <f t="shared" ref="L10" si="1">SUM(E10:K10)/35</f>
        <v>0.91428571428571426</v>
      </c>
    </row>
    <row r="11" spans="1:13" ht="28.5" x14ac:dyDescent="0.2">
      <c r="D11" s="157" t="s">
        <v>41</v>
      </c>
      <c r="E11" s="159">
        <f>IFERROR(SUM(E9:E10)/(5*COUNTIF(E9:E10,"&gt;0")),"No record")</f>
        <v>0.9</v>
      </c>
      <c r="F11" s="159">
        <f t="shared" ref="F11:H11" si="2">IFERROR(SUM(F9:F10)/(5*COUNTIF(F9:F10,"&gt;0")),"No record")</f>
        <v>0.9</v>
      </c>
      <c r="G11" s="159">
        <f t="shared" si="2"/>
        <v>1</v>
      </c>
      <c r="H11" s="159">
        <f t="shared" si="2"/>
        <v>0.6</v>
      </c>
      <c r="I11" s="159">
        <f>IFERROR(SUM(I9:I10)/(5*COUNTIF(I9:I10,"&gt;0")),"No record")</f>
        <v>0.5</v>
      </c>
      <c r="J11" s="159">
        <f t="shared" ref="J11" si="3">IFERROR(SUM(J9:J10)/(5*COUNTIF(J9:J10,"&gt;0")),"No record")</f>
        <v>1</v>
      </c>
      <c r="K11" s="159">
        <f t="shared" ref="K11" si="4">IFERROR(SUM(K9:K10)/(5*COUNTIF(K9:K10,"&gt;0")),"No record")</f>
        <v>0.9</v>
      </c>
      <c r="L11" s="159">
        <f>IFERROR(SUM(L9:L10)/COUNTIF(L9:L10,"&gt;0"),0)</f>
        <v>0.82857142857142851</v>
      </c>
    </row>
    <row r="12" spans="1:13" x14ac:dyDescent="0.2">
      <c r="D12" s="149"/>
    </row>
    <row r="14" spans="1:13" x14ac:dyDescent="0.2">
      <c r="A14" s="145">
        <v>45139</v>
      </c>
      <c r="B14" s="161"/>
      <c r="C14" s="161"/>
      <c r="D14" s="161"/>
      <c r="E14" s="161"/>
      <c r="F14" s="161"/>
      <c r="G14" s="161"/>
      <c r="H14" s="161"/>
      <c r="I14" s="161"/>
      <c r="J14" s="161"/>
      <c r="K14" s="161"/>
      <c r="L14" s="161"/>
    </row>
    <row r="15" spans="1:13" ht="42.75" x14ac:dyDescent="0.2">
      <c r="A15" s="160" t="s">
        <v>15</v>
      </c>
      <c r="B15" s="148" t="s">
        <v>16</v>
      </c>
      <c r="C15" s="147" t="s">
        <v>17</v>
      </c>
      <c r="D15" s="148" t="s">
        <v>18</v>
      </c>
      <c r="E15" s="148" t="s">
        <v>19</v>
      </c>
      <c r="F15" s="148" t="s">
        <v>20</v>
      </c>
      <c r="G15" s="148" t="s">
        <v>21</v>
      </c>
      <c r="H15" s="148" t="s">
        <v>22</v>
      </c>
      <c r="I15" s="148" t="s">
        <v>23</v>
      </c>
      <c r="J15" s="148" t="s">
        <v>24</v>
      </c>
      <c r="K15" s="148" t="s">
        <v>25</v>
      </c>
      <c r="L15" s="148" t="s">
        <v>26</v>
      </c>
    </row>
    <row r="16" spans="1:13" x14ac:dyDescent="0.2">
      <c r="A16" s="155">
        <v>45140</v>
      </c>
      <c r="B16" s="147" t="s">
        <v>290</v>
      </c>
      <c r="C16" s="147" t="s">
        <v>291</v>
      </c>
      <c r="D16" s="147" t="s">
        <v>292</v>
      </c>
      <c r="E16" s="147">
        <v>5</v>
      </c>
      <c r="F16" s="147">
        <v>2</v>
      </c>
      <c r="G16" s="147">
        <v>4</v>
      </c>
      <c r="H16" s="147">
        <v>3</v>
      </c>
      <c r="I16" s="147">
        <v>3</v>
      </c>
      <c r="J16" s="147">
        <v>4</v>
      </c>
      <c r="K16" s="147">
        <v>3</v>
      </c>
      <c r="L16" s="159">
        <f>SUM(E16:K16)/35</f>
        <v>0.68571428571428572</v>
      </c>
    </row>
    <row r="17" spans="1:12" x14ac:dyDescent="0.2">
      <c r="A17" s="155">
        <v>45146</v>
      </c>
      <c r="B17" s="147" t="s">
        <v>293</v>
      </c>
      <c r="C17" s="147" t="s">
        <v>294</v>
      </c>
      <c r="D17" s="147" t="s">
        <v>292</v>
      </c>
      <c r="E17" s="147">
        <v>5</v>
      </c>
      <c r="F17" s="147">
        <v>5</v>
      </c>
      <c r="G17" s="147">
        <v>5</v>
      </c>
      <c r="H17" s="147">
        <v>5</v>
      </c>
      <c r="I17" s="147">
        <v>5</v>
      </c>
      <c r="J17" s="147">
        <v>5</v>
      </c>
      <c r="K17" s="147">
        <v>5</v>
      </c>
      <c r="L17" s="159">
        <f t="shared" ref="L17" si="5">SUM(E17:K17)/35</f>
        <v>1</v>
      </c>
    </row>
    <row r="18" spans="1:12" ht="28.5" x14ac:dyDescent="0.2">
      <c r="D18" s="157" t="s">
        <v>41</v>
      </c>
      <c r="E18" s="159">
        <f>IFERROR(SUM(E16:E17)/(5*COUNTIF(E16:E17,"&gt;0")),"No record")</f>
        <v>1</v>
      </c>
      <c r="F18" s="159">
        <f t="shared" ref="F18:I18" si="6">IFERROR(SUM(F16:F17)/(5*COUNTIF(F16:F17,"&gt;0")),"No record")</f>
        <v>0.7</v>
      </c>
      <c r="G18" s="159">
        <f t="shared" si="6"/>
        <v>0.9</v>
      </c>
      <c r="H18" s="159">
        <f t="shared" si="6"/>
        <v>0.8</v>
      </c>
      <c r="I18" s="159">
        <f t="shared" si="6"/>
        <v>0.8</v>
      </c>
      <c r="J18" s="159">
        <f>IFERROR(SUM(J16:J17)/(5*COUNTIF(J16:J17,"&gt;0")),"No record")</f>
        <v>0.9</v>
      </c>
      <c r="K18" s="159">
        <f t="shared" ref="K18" si="7">IFERROR(SUM(K16:K17)/(5*COUNTIF(K16:K17,"&gt;0")),"No record")</f>
        <v>0.8</v>
      </c>
      <c r="L18" s="159">
        <f>IFERROR(SUM(L16:L17)/COUNTIF(L16:L17,"&gt;0"),0)</f>
        <v>0.84285714285714286</v>
      </c>
    </row>
    <row r="19" spans="1:12" x14ac:dyDescent="0.2">
      <c r="D19" s="149"/>
    </row>
    <row r="21" spans="1:12" x14ac:dyDescent="0.2">
      <c r="A21" s="163">
        <v>45170</v>
      </c>
      <c r="B21" s="161"/>
      <c r="C21" s="161"/>
      <c r="D21" s="161"/>
      <c r="E21" s="161"/>
      <c r="F21" s="161"/>
      <c r="G21" s="161"/>
      <c r="H21" s="161"/>
      <c r="I21" s="161"/>
      <c r="J21" s="161"/>
      <c r="K21" s="161"/>
      <c r="L21" s="161"/>
    </row>
    <row r="22" spans="1:12" ht="42.75" x14ac:dyDescent="0.2">
      <c r="A22" s="147" t="s">
        <v>15</v>
      </c>
      <c r="B22" s="148" t="s">
        <v>16</v>
      </c>
      <c r="C22" s="147" t="s">
        <v>17</v>
      </c>
      <c r="D22" s="148" t="s">
        <v>18</v>
      </c>
      <c r="E22" s="148" t="s">
        <v>19</v>
      </c>
      <c r="F22" s="148" t="s">
        <v>20</v>
      </c>
      <c r="G22" s="148" t="s">
        <v>21</v>
      </c>
      <c r="H22" s="148" t="s">
        <v>22</v>
      </c>
      <c r="I22" s="148" t="s">
        <v>23</v>
      </c>
      <c r="J22" s="148" t="s">
        <v>24</v>
      </c>
      <c r="K22" s="148" t="s">
        <v>25</v>
      </c>
      <c r="L22" s="148" t="s">
        <v>26</v>
      </c>
    </row>
    <row r="23" spans="1:12" x14ac:dyDescent="0.2">
      <c r="A23" s="147"/>
      <c r="B23" s="147"/>
      <c r="C23" s="147"/>
      <c r="D23" s="147"/>
      <c r="E23" s="147"/>
      <c r="F23" s="147"/>
      <c r="G23" s="147"/>
      <c r="H23" s="147"/>
      <c r="I23" s="147"/>
      <c r="J23" s="147"/>
      <c r="K23" s="147"/>
      <c r="L23" s="159">
        <f>SUM(E23:K23)/35</f>
        <v>0</v>
      </c>
    </row>
    <row r="24" spans="1:12" x14ac:dyDescent="0.2">
      <c r="A24" s="147"/>
      <c r="B24" s="147"/>
      <c r="C24" s="147"/>
      <c r="D24" s="147"/>
      <c r="E24" s="147"/>
      <c r="F24" s="147"/>
      <c r="G24" s="147"/>
      <c r="H24" s="147"/>
      <c r="I24" s="147"/>
      <c r="J24" s="147"/>
      <c r="K24" s="147"/>
      <c r="L24" s="159">
        <f t="shared" ref="L24:L30" si="8">SUM(E24:K24)/35</f>
        <v>0</v>
      </c>
    </row>
    <row r="25" spans="1:12" x14ac:dyDescent="0.2">
      <c r="A25" s="147"/>
      <c r="B25" s="147"/>
      <c r="C25" s="147"/>
      <c r="D25" s="147"/>
      <c r="E25" s="147"/>
      <c r="F25" s="147"/>
      <c r="G25" s="147"/>
      <c r="H25" s="147"/>
      <c r="I25" s="147"/>
      <c r="J25" s="147"/>
      <c r="K25" s="147"/>
      <c r="L25" s="159">
        <f t="shared" si="8"/>
        <v>0</v>
      </c>
    </row>
    <row r="26" spans="1:12" x14ac:dyDescent="0.2">
      <c r="A26" s="147"/>
      <c r="B26" s="147"/>
      <c r="C26" s="147"/>
      <c r="D26" s="147"/>
      <c r="E26" s="147"/>
      <c r="F26" s="147"/>
      <c r="G26" s="147"/>
      <c r="H26" s="147"/>
      <c r="I26" s="147"/>
      <c r="J26" s="147"/>
      <c r="K26" s="147"/>
      <c r="L26" s="159">
        <f t="shared" si="8"/>
        <v>0</v>
      </c>
    </row>
    <row r="27" spans="1:12" x14ac:dyDescent="0.2">
      <c r="A27" s="147"/>
      <c r="B27" s="147"/>
      <c r="C27" s="147"/>
      <c r="D27" s="147"/>
      <c r="E27" s="147"/>
      <c r="F27" s="147"/>
      <c r="G27" s="147"/>
      <c r="H27" s="147"/>
      <c r="I27" s="147"/>
      <c r="J27" s="147"/>
      <c r="K27" s="147"/>
      <c r="L27" s="159">
        <f t="shared" si="8"/>
        <v>0</v>
      </c>
    </row>
    <row r="28" spans="1:12" x14ac:dyDescent="0.2">
      <c r="A28" s="147"/>
      <c r="B28" s="147"/>
      <c r="C28" s="147"/>
      <c r="D28" s="147"/>
      <c r="E28" s="147"/>
      <c r="F28" s="147"/>
      <c r="G28" s="147"/>
      <c r="H28" s="147"/>
      <c r="I28" s="147"/>
      <c r="J28" s="147"/>
      <c r="K28" s="147"/>
      <c r="L28" s="159">
        <f t="shared" si="8"/>
        <v>0</v>
      </c>
    </row>
    <row r="29" spans="1:12" x14ac:dyDescent="0.2">
      <c r="A29" s="147"/>
      <c r="B29" s="147"/>
      <c r="C29" s="147"/>
      <c r="D29" s="147"/>
      <c r="E29" s="147"/>
      <c r="F29" s="147"/>
      <c r="G29" s="147"/>
      <c r="H29" s="147"/>
      <c r="I29" s="147"/>
      <c r="J29" s="147"/>
      <c r="K29" s="147"/>
      <c r="L29" s="159">
        <f t="shared" si="8"/>
        <v>0</v>
      </c>
    </row>
    <row r="30" spans="1:12" x14ac:dyDescent="0.2">
      <c r="A30" s="147"/>
      <c r="B30" s="147"/>
      <c r="C30" s="147"/>
      <c r="D30" s="147"/>
      <c r="E30" s="147"/>
      <c r="F30" s="147"/>
      <c r="G30" s="147"/>
      <c r="H30" s="147"/>
      <c r="I30" s="147"/>
      <c r="J30" s="147"/>
      <c r="K30" s="147"/>
      <c r="L30" s="159">
        <f t="shared" si="8"/>
        <v>0</v>
      </c>
    </row>
    <row r="31" spans="1:12" x14ac:dyDescent="0.2">
      <c r="A31" s="147"/>
      <c r="B31" s="147"/>
      <c r="C31" s="147"/>
      <c r="D31" s="147"/>
      <c r="E31" s="147"/>
      <c r="F31" s="147"/>
      <c r="G31" s="147"/>
      <c r="H31" s="147"/>
      <c r="I31" s="147"/>
      <c r="J31" s="147"/>
      <c r="K31" s="147"/>
      <c r="L31" s="159">
        <f>SUM(E31:K31)/35</f>
        <v>0</v>
      </c>
    </row>
    <row r="32" spans="1:12" ht="28.5" x14ac:dyDescent="0.2">
      <c r="D32" s="157" t="s">
        <v>41</v>
      </c>
      <c r="E32" s="159" t="str">
        <f>IFERROR(SUM(E23:E31)/(5*COUNTIF(E23:E31,"&gt;0")),"No record")</f>
        <v>No record</v>
      </c>
      <c r="F32" s="159" t="str">
        <f t="shared" ref="F32:K32" si="9">IFERROR(SUM(F23:F31)/(5*COUNTIF(F23:F31,"&gt;0")),"No record")</f>
        <v>No record</v>
      </c>
      <c r="G32" s="159" t="str">
        <f t="shared" si="9"/>
        <v>No record</v>
      </c>
      <c r="H32" s="159" t="str">
        <f t="shared" si="9"/>
        <v>No record</v>
      </c>
      <c r="I32" s="159" t="str">
        <f t="shared" si="9"/>
        <v>No record</v>
      </c>
      <c r="J32" s="159" t="str">
        <f t="shared" si="9"/>
        <v>No record</v>
      </c>
      <c r="K32" s="159" t="str">
        <f t="shared" si="9"/>
        <v>No record</v>
      </c>
      <c r="L32" s="159">
        <f>IFERROR(SUM(L23:L31)/COUNTIF(L23:L31,"&gt;0"),0)</f>
        <v>0</v>
      </c>
    </row>
    <row r="33" spans="1:12" x14ac:dyDescent="0.2">
      <c r="D33" s="149"/>
    </row>
    <row r="35" spans="1:12" x14ac:dyDescent="0.2">
      <c r="A35" s="163">
        <v>45222</v>
      </c>
      <c r="B35" s="161"/>
      <c r="C35" s="161"/>
      <c r="D35" s="161"/>
      <c r="E35" s="161"/>
      <c r="F35" s="161"/>
      <c r="G35" s="161"/>
      <c r="H35" s="161"/>
      <c r="I35" s="161"/>
      <c r="J35" s="161"/>
      <c r="K35" s="161"/>
      <c r="L35" s="161"/>
    </row>
    <row r="36" spans="1:12" ht="42.75" x14ac:dyDescent="0.2">
      <c r="A36" s="147" t="s">
        <v>15</v>
      </c>
      <c r="B36" s="148" t="s">
        <v>16</v>
      </c>
      <c r="C36" s="147" t="s">
        <v>17</v>
      </c>
      <c r="D36" s="148" t="s">
        <v>18</v>
      </c>
      <c r="E36" s="148" t="s">
        <v>19</v>
      </c>
      <c r="F36" s="148" t="s">
        <v>20</v>
      </c>
      <c r="G36" s="148" t="s">
        <v>21</v>
      </c>
      <c r="H36" s="148" t="s">
        <v>22</v>
      </c>
      <c r="I36" s="148" t="s">
        <v>23</v>
      </c>
      <c r="J36" s="148" t="s">
        <v>24</v>
      </c>
      <c r="K36" s="148" t="s">
        <v>25</v>
      </c>
      <c r="L36" s="148" t="s">
        <v>26</v>
      </c>
    </row>
    <row r="37" spans="1:12" x14ac:dyDescent="0.2">
      <c r="A37" s="147"/>
      <c r="B37" s="147"/>
      <c r="C37" s="147"/>
      <c r="D37" s="147"/>
      <c r="E37" s="147"/>
      <c r="F37" s="147"/>
      <c r="G37" s="147"/>
      <c r="H37" s="147"/>
      <c r="I37" s="147"/>
      <c r="J37" s="147"/>
      <c r="K37" s="147"/>
      <c r="L37" s="159">
        <f>SUM(E37:K37)/35</f>
        <v>0</v>
      </c>
    </row>
    <row r="38" spans="1:12" x14ac:dyDescent="0.2">
      <c r="A38" s="147"/>
      <c r="B38" s="147"/>
      <c r="C38" s="147"/>
      <c r="D38" s="147"/>
      <c r="E38" s="147"/>
      <c r="F38" s="147"/>
      <c r="G38" s="147"/>
      <c r="H38" s="147"/>
      <c r="I38" s="147"/>
      <c r="J38" s="147"/>
      <c r="K38" s="147"/>
      <c r="L38" s="159">
        <f t="shared" ref="L38:L44" si="10">SUM(E38:K38)/35</f>
        <v>0</v>
      </c>
    </row>
    <row r="39" spans="1:12" x14ac:dyDescent="0.2">
      <c r="A39" s="147"/>
      <c r="B39" s="147"/>
      <c r="C39" s="147"/>
      <c r="D39" s="147"/>
      <c r="E39" s="147"/>
      <c r="F39" s="147"/>
      <c r="G39" s="147"/>
      <c r="H39" s="147"/>
      <c r="I39" s="147"/>
      <c r="J39" s="147"/>
      <c r="K39" s="147"/>
      <c r="L39" s="159">
        <f t="shared" si="10"/>
        <v>0</v>
      </c>
    </row>
    <row r="40" spans="1:12" x14ac:dyDescent="0.2">
      <c r="A40" s="147"/>
      <c r="B40" s="147"/>
      <c r="C40" s="147"/>
      <c r="D40" s="147"/>
      <c r="E40" s="147"/>
      <c r="F40" s="147"/>
      <c r="G40" s="147"/>
      <c r="H40" s="147"/>
      <c r="I40" s="147"/>
      <c r="J40" s="147"/>
      <c r="K40" s="147"/>
      <c r="L40" s="159">
        <f t="shared" si="10"/>
        <v>0</v>
      </c>
    </row>
    <row r="41" spans="1:12" x14ac:dyDescent="0.2">
      <c r="A41" s="147"/>
      <c r="B41" s="147"/>
      <c r="C41" s="147"/>
      <c r="D41" s="147"/>
      <c r="E41" s="147"/>
      <c r="F41" s="147"/>
      <c r="G41" s="147"/>
      <c r="H41" s="147"/>
      <c r="I41" s="147"/>
      <c r="J41" s="147"/>
      <c r="K41" s="147"/>
      <c r="L41" s="159">
        <f t="shared" si="10"/>
        <v>0</v>
      </c>
    </row>
    <row r="42" spans="1:12" x14ac:dyDescent="0.2">
      <c r="A42" s="147"/>
      <c r="B42" s="147"/>
      <c r="C42" s="147"/>
      <c r="D42" s="147"/>
      <c r="E42" s="147"/>
      <c r="F42" s="147"/>
      <c r="G42" s="147"/>
      <c r="H42" s="147"/>
      <c r="I42" s="147"/>
      <c r="J42" s="147"/>
      <c r="K42" s="147"/>
      <c r="L42" s="159">
        <f t="shared" si="10"/>
        <v>0</v>
      </c>
    </row>
    <row r="43" spans="1:12" x14ac:dyDescent="0.2">
      <c r="A43" s="147"/>
      <c r="B43" s="147"/>
      <c r="C43" s="147"/>
      <c r="D43" s="147"/>
      <c r="E43" s="147"/>
      <c r="F43" s="147"/>
      <c r="G43" s="147"/>
      <c r="H43" s="147"/>
      <c r="I43" s="147"/>
      <c r="J43" s="147"/>
      <c r="K43" s="147"/>
      <c r="L43" s="159">
        <f t="shared" si="10"/>
        <v>0</v>
      </c>
    </row>
    <row r="44" spans="1:12" x14ac:dyDescent="0.2">
      <c r="A44" s="147"/>
      <c r="B44" s="147"/>
      <c r="C44" s="147"/>
      <c r="D44" s="147"/>
      <c r="E44" s="147"/>
      <c r="F44" s="147"/>
      <c r="G44" s="147"/>
      <c r="H44" s="147"/>
      <c r="I44" s="147"/>
      <c r="J44" s="147"/>
      <c r="K44" s="147"/>
      <c r="L44" s="159">
        <f t="shared" si="10"/>
        <v>0</v>
      </c>
    </row>
    <row r="45" spans="1:12" x14ac:dyDescent="0.2">
      <c r="A45" s="147"/>
      <c r="B45" s="147"/>
      <c r="C45" s="147"/>
      <c r="D45" s="147"/>
      <c r="E45" s="147"/>
      <c r="F45" s="147"/>
      <c r="G45" s="147"/>
      <c r="H45" s="147"/>
      <c r="I45" s="147"/>
      <c r="J45" s="147"/>
      <c r="K45" s="147"/>
      <c r="L45" s="159">
        <f>SUM(E45:K45)/35</f>
        <v>0</v>
      </c>
    </row>
    <row r="46" spans="1:12" ht="28.5" x14ac:dyDescent="0.2">
      <c r="D46" s="157" t="s">
        <v>41</v>
      </c>
      <c r="E46" s="159" t="str">
        <f>IFERROR(SUM(E37:E45)/(5*COUNTIF(E37:E45,"&gt;0")),"No record")</f>
        <v>No record</v>
      </c>
      <c r="F46" s="159" t="str">
        <f t="shared" ref="F46" si="11">IFERROR(SUM(F37:F45)/(5*COUNTIF(F37:F45,"&gt;0")),"No record")</f>
        <v>No record</v>
      </c>
      <c r="G46" s="159" t="str">
        <f t="shared" ref="G46" si="12">IFERROR(SUM(G37:G45)/(5*COUNTIF(G37:G45,"&gt;0")),"No record")</f>
        <v>No record</v>
      </c>
      <c r="H46" s="159" t="str">
        <f t="shared" ref="H46" si="13">IFERROR(SUM(H37:H45)/(5*COUNTIF(H37:H45,"&gt;0")),"No record")</f>
        <v>No record</v>
      </c>
      <c r="I46" s="159" t="str">
        <f t="shared" ref="I46" si="14">IFERROR(SUM(I37:I45)/(5*COUNTIF(I37:I45,"&gt;0")),"No record")</f>
        <v>No record</v>
      </c>
      <c r="J46" s="159" t="str">
        <f t="shared" ref="J46" si="15">IFERROR(SUM(J37:J45)/(5*COUNTIF(J37:J45,"&gt;0")),"No record")</f>
        <v>No record</v>
      </c>
      <c r="K46" s="159" t="str">
        <f t="shared" ref="K46" si="16">IFERROR(SUM(K37:K45)/(5*COUNTIF(K37:K45,"&gt;0")),"No record")</f>
        <v>No record</v>
      </c>
      <c r="L46" s="159">
        <f>IFERROR(SUM(L37:L45)/COUNTIF(L37:L45,"&gt;0"),0)</f>
        <v>0</v>
      </c>
    </row>
    <row r="49" spans="1:12" x14ac:dyDescent="0.2">
      <c r="A49" s="163">
        <v>45253</v>
      </c>
      <c r="B49" s="161"/>
      <c r="C49" s="161"/>
      <c r="D49" s="161"/>
      <c r="E49" s="161"/>
      <c r="F49" s="161"/>
      <c r="G49" s="161"/>
      <c r="H49" s="161"/>
      <c r="I49" s="161"/>
      <c r="J49" s="161"/>
      <c r="K49" s="161"/>
      <c r="L49" s="161"/>
    </row>
    <row r="50" spans="1:12" ht="42.75" x14ac:dyDescent="0.2">
      <c r="A50" s="147" t="s">
        <v>15</v>
      </c>
      <c r="B50" s="148" t="s">
        <v>16</v>
      </c>
      <c r="C50" s="147" t="s">
        <v>17</v>
      </c>
      <c r="D50" s="148" t="s">
        <v>18</v>
      </c>
      <c r="E50" s="148" t="s">
        <v>19</v>
      </c>
      <c r="F50" s="148" t="s">
        <v>20</v>
      </c>
      <c r="G50" s="148" t="s">
        <v>21</v>
      </c>
      <c r="H50" s="148" t="s">
        <v>22</v>
      </c>
      <c r="I50" s="148" t="s">
        <v>23</v>
      </c>
      <c r="J50" s="148" t="s">
        <v>24</v>
      </c>
      <c r="K50" s="148" t="s">
        <v>25</v>
      </c>
      <c r="L50" s="148" t="s">
        <v>26</v>
      </c>
    </row>
    <row r="51" spans="1:12" x14ac:dyDescent="0.2">
      <c r="A51" s="147"/>
      <c r="B51" s="147"/>
      <c r="C51" s="147"/>
      <c r="D51" s="147"/>
      <c r="E51" s="147"/>
      <c r="F51" s="147"/>
      <c r="G51" s="147"/>
      <c r="H51" s="147"/>
      <c r="I51" s="147"/>
      <c r="J51" s="147"/>
      <c r="K51" s="147"/>
      <c r="L51" s="159">
        <f>SUM(E51:K51)/35</f>
        <v>0</v>
      </c>
    </row>
    <row r="52" spans="1:12" x14ac:dyDescent="0.2">
      <c r="A52" s="147"/>
      <c r="B52" s="147"/>
      <c r="C52" s="147"/>
      <c r="D52" s="147"/>
      <c r="E52" s="147"/>
      <c r="F52" s="147"/>
      <c r="G52" s="147"/>
      <c r="H52" s="147"/>
      <c r="I52" s="147"/>
      <c r="J52" s="147"/>
      <c r="K52" s="147"/>
      <c r="L52" s="159">
        <f t="shared" ref="L52:L58" si="17">SUM(E52:K52)/35</f>
        <v>0</v>
      </c>
    </row>
    <row r="53" spans="1:12" x14ac:dyDescent="0.2">
      <c r="A53" s="147"/>
      <c r="B53" s="147"/>
      <c r="C53" s="147"/>
      <c r="D53" s="147"/>
      <c r="E53" s="147"/>
      <c r="F53" s="147"/>
      <c r="G53" s="147"/>
      <c r="H53" s="147"/>
      <c r="I53" s="147"/>
      <c r="J53" s="147"/>
      <c r="K53" s="147"/>
      <c r="L53" s="159">
        <f t="shared" si="17"/>
        <v>0</v>
      </c>
    </row>
    <row r="54" spans="1:12" x14ac:dyDescent="0.2">
      <c r="A54" s="147"/>
      <c r="B54" s="147"/>
      <c r="C54" s="147"/>
      <c r="D54" s="147"/>
      <c r="E54" s="147"/>
      <c r="F54" s="147"/>
      <c r="G54" s="147"/>
      <c r="H54" s="147"/>
      <c r="I54" s="147"/>
      <c r="J54" s="147"/>
      <c r="K54" s="147"/>
      <c r="L54" s="159">
        <f t="shared" si="17"/>
        <v>0</v>
      </c>
    </row>
    <row r="55" spans="1:12" x14ac:dyDescent="0.2">
      <c r="A55" s="147"/>
      <c r="B55" s="147"/>
      <c r="C55" s="147"/>
      <c r="D55" s="147"/>
      <c r="E55" s="147"/>
      <c r="F55" s="147"/>
      <c r="G55" s="147"/>
      <c r="H55" s="147"/>
      <c r="I55" s="147"/>
      <c r="J55" s="147"/>
      <c r="K55" s="147"/>
      <c r="L55" s="159">
        <f t="shared" si="17"/>
        <v>0</v>
      </c>
    </row>
    <row r="56" spans="1:12" x14ac:dyDescent="0.2">
      <c r="A56" s="147"/>
      <c r="B56" s="147"/>
      <c r="C56" s="147"/>
      <c r="D56" s="147"/>
      <c r="E56" s="147"/>
      <c r="F56" s="147"/>
      <c r="G56" s="147"/>
      <c r="H56" s="147"/>
      <c r="I56" s="147"/>
      <c r="J56" s="147"/>
      <c r="K56" s="147"/>
      <c r="L56" s="159">
        <f t="shared" si="17"/>
        <v>0</v>
      </c>
    </row>
    <row r="57" spans="1:12" x14ac:dyDescent="0.2">
      <c r="A57" s="147"/>
      <c r="B57" s="147"/>
      <c r="C57" s="147"/>
      <c r="D57" s="147"/>
      <c r="E57" s="147"/>
      <c r="F57" s="147"/>
      <c r="G57" s="147"/>
      <c r="H57" s="147"/>
      <c r="I57" s="147"/>
      <c r="J57" s="147"/>
      <c r="K57" s="147"/>
      <c r="L57" s="159">
        <f t="shared" si="17"/>
        <v>0</v>
      </c>
    </row>
    <row r="58" spans="1:12" x14ac:dyDescent="0.2">
      <c r="A58" s="147"/>
      <c r="B58" s="147"/>
      <c r="C58" s="147"/>
      <c r="D58" s="147"/>
      <c r="E58" s="147"/>
      <c r="F58" s="147"/>
      <c r="G58" s="147"/>
      <c r="H58" s="147"/>
      <c r="I58" s="147"/>
      <c r="J58" s="147"/>
      <c r="K58" s="147"/>
      <c r="L58" s="159">
        <f t="shared" si="17"/>
        <v>0</v>
      </c>
    </row>
    <row r="59" spans="1:12" x14ac:dyDescent="0.2">
      <c r="A59" s="147"/>
      <c r="B59" s="147"/>
      <c r="C59" s="147"/>
      <c r="D59" s="147"/>
      <c r="E59" s="147"/>
      <c r="F59" s="147"/>
      <c r="G59" s="147"/>
      <c r="H59" s="147"/>
      <c r="I59" s="147"/>
      <c r="J59" s="147"/>
      <c r="K59" s="147"/>
      <c r="L59" s="159">
        <f>SUM(E59:K59)/35</f>
        <v>0</v>
      </c>
    </row>
    <row r="60" spans="1:12" ht="28.5" x14ac:dyDescent="0.2">
      <c r="D60" s="157" t="s">
        <v>41</v>
      </c>
      <c r="E60" s="159" t="str">
        <f>IFERROR(SUM(E51:E59)/(5*COUNTIF(E51:E59,"&gt;0")),"No record")</f>
        <v>No record</v>
      </c>
      <c r="F60" s="159" t="str">
        <f t="shared" ref="F60" si="18">IFERROR(SUM(F51:F59)/(5*COUNTIF(F51:F59,"&gt;0")),"No record")</f>
        <v>No record</v>
      </c>
      <c r="G60" s="159" t="str">
        <f t="shared" ref="G60" si="19">IFERROR(SUM(G51:G59)/(5*COUNTIF(G51:G59,"&gt;0")),"No record")</f>
        <v>No record</v>
      </c>
      <c r="H60" s="159" t="str">
        <f t="shared" ref="H60" si="20">IFERROR(SUM(H51:H59)/(5*COUNTIF(H51:H59,"&gt;0")),"No record")</f>
        <v>No record</v>
      </c>
      <c r="I60" s="159" t="str">
        <f t="shared" ref="I60" si="21">IFERROR(SUM(I51:I59)/(5*COUNTIF(I51:I59,"&gt;0")),"No record")</f>
        <v>No record</v>
      </c>
      <c r="J60" s="159" t="str">
        <f t="shared" ref="J60" si="22">IFERROR(SUM(J51:J59)/(5*COUNTIF(J51:J59,"&gt;0")),"No record")</f>
        <v>No record</v>
      </c>
      <c r="K60" s="159" t="str">
        <f t="shared" ref="K60" si="23">IFERROR(SUM(K51:K59)/(5*COUNTIF(K51:K59,"&gt;0")),"No record")</f>
        <v>No record</v>
      </c>
      <c r="L60" s="159">
        <f>IFERROR(SUM(L51:L59)/COUNTIF(L51:L59,"&gt;0"),0)</f>
        <v>0</v>
      </c>
    </row>
    <row r="63" spans="1:12" x14ac:dyDescent="0.2">
      <c r="A63" s="163">
        <v>45283</v>
      </c>
      <c r="B63" s="161"/>
      <c r="C63" s="161"/>
      <c r="D63" s="161"/>
      <c r="E63" s="161"/>
      <c r="F63" s="161"/>
      <c r="G63" s="161"/>
      <c r="H63" s="161"/>
      <c r="I63" s="161"/>
      <c r="J63" s="161"/>
      <c r="K63" s="161"/>
      <c r="L63" s="161"/>
    </row>
    <row r="64" spans="1:12" ht="42.75" x14ac:dyDescent="0.2">
      <c r="A64" s="147" t="s">
        <v>15</v>
      </c>
      <c r="B64" s="148" t="s">
        <v>16</v>
      </c>
      <c r="C64" s="147" t="s">
        <v>17</v>
      </c>
      <c r="D64" s="148" t="s">
        <v>18</v>
      </c>
      <c r="E64" s="148" t="s">
        <v>19</v>
      </c>
      <c r="F64" s="148" t="s">
        <v>20</v>
      </c>
      <c r="G64" s="148" t="s">
        <v>21</v>
      </c>
      <c r="H64" s="148" t="s">
        <v>22</v>
      </c>
      <c r="I64" s="148" t="s">
        <v>23</v>
      </c>
      <c r="J64" s="148" t="s">
        <v>24</v>
      </c>
      <c r="K64" s="148" t="s">
        <v>25</v>
      </c>
      <c r="L64" s="148" t="s">
        <v>26</v>
      </c>
    </row>
    <row r="65" spans="1:12" x14ac:dyDescent="0.2">
      <c r="A65" s="147"/>
      <c r="B65" s="147"/>
      <c r="C65" s="147"/>
      <c r="D65" s="147"/>
      <c r="E65" s="147"/>
      <c r="F65" s="147"/>
      <c r="G65" s="147"/>
      <c r="H65" s="147"/>
      <c r="I65" s="147"/>
      <c r="J65" s="147"/>
      <c r="K65" s="147"/>
      <c r="L65" s="159">
        <f>SUM(E65:K65)/35</f>
        <v>0</v>
      </c>
    </row>
    <row r="66" spans="1:12" x14ac:dyDescent="0.2">
      <c r="A66" s="147"/>
      <c r="B66" s="147"/>
      <c r="C66" s="147"/>
      <c r="D66" s="147"/>
      <c r="E66" s="147"/>
      <c r="F66" s="147"/>
      <c r="G66" s="147"/>
      <c r="H66" s="147"/>
      <c r="I66" s="147"/>
      <c r="J66" s="147"/>
      <c r="K66" s="147"/>
      <c r="L66" s="159">
        <f t="shared" ref="L66:L72" si="24">SUM(E66:K66)/35</f>
        <v>0</v>
      </c>
    </row>
    <row r="67" spans="1:12" x14ac:dyDescent="0.2">
      <c r="A67" s="147"/>
      <c r="B67" s="147"/>
      <c r="C67" s="147"/>
      <c r="D67" s="147"/>
      <c r="E67" s="147"/>
      <c r="F67" s="147"/>
      <c r="G67" s="147"/>
      <c r="H67" s="147"/>
      <c r="I67" s="147"/>
      <c r="J67" s="147"/>
      <c r="K67" s="147"/>
      <c r="L67" s="159">
        <f t="shared" si="24"/>
        <v>0</v>
      </c>
    </row>
    <row r="68" spans="1:12" x14ac:dyDescent="0.2">
      <c r="A68" s="147"/>
      <c r="B68" s="147"/>
      <c r="C68" s="147"/>
      <c r="D68" s="147"/>
      <c r="E68" s="147"/>
      <c r="F68" s="147"/>
      <c r="G68" s="147"/>
      <c r="H68" s="147"/>
      <c r="I68" s="147"/>
      <c r="J68" s="147"/>
      <c r="K68" s="147"/>
      <c r="L68" s="159">
        <f t="shared" si="24"/>
        <v>0</v>
      </c>
    </row>
    <row r="69" spans="1:12" x14ac:dyDescent="0.2">
      <c r="A69" s="147"/>
      <c r="B69" s="147"/>
      <c r="C69" s="147"/>
      <c r="D69" s="147"/>
      <c r="E69" s="147"/>
      <c r="F69" s="147"/>
      <c r="G69" s="147"/>
      <c r="H69" s="147"/>
      <c r="I69" s="147"/>
      <c r="J69" s="147"/>
      <c r="K69" s="147"/>
      <c r="L69" s="159">
        <f t="shared" si="24"/>
        <v>0</v>
      </c>
    </row>
    <row r="70" spans="1:12" x14ac:dyDescent="0.2">
      <c r="A70" s="147"/>
      <c r="B70" s="147"/>
      <c r="C70" s="147"/>
      <c r="D70" s="147"/>
      <c r="E70" s="147"/>
      <c r="F70" s="147"/>
      <c r="G70" s="147"/>
      <c r="H70" s="147"/>
      <c r="I70" s="147"/>
      <c r="J70" s="147"/>
      <c r="K70" s="147"/>
      <c r="L70" s="159">
        <f t="shared" si="24"/>
        <v>0</v>
      </c>
    </row>
    <row r="71" spans="1:12" x14ac:dyDescent="0.2">
      <c r="A71" s="147"/>
      <c r="B71" s="147"/>
      <c r="C71" s="147"/>
      <c r="D71" s="147"/>
      <c r="E71" s="147"/>
      <c r="F71" s="147"/>
      <c r="G71" s="147"/>
      <c r="H71" s="147"/>
      <c r="I71" s="147"/>
      <c r="J71" s="147"/>
      <c r="K71" s="147"/>
      <c r="L71" s="159">
        <f t="shared" si="24"/>
        <v>0</v>
      </c>
    </row>
    <row r="72" spans="1:12" x14ac:dyDescent="0.2">
      <c r="A72" s="147"/>
      <c r="B72" s="147"/>
      <c r="C72" s="147"/>
      <c r="D72" s="147"/>
      <c r="E72" s="147"/>
      <c r="F72" s="147"/>
      <c r="G72" s="147"/>
      <c r="H72" s="147"/>
      <c r="I72" s="147"/>
      <c r="J72" s="147"/>
      <c r="K72" s="147"/>
      <c r="L72" s="159">
        <f t="shared" si="24"/>
        <v>0</v>
      </c>
    </row>
    <row r="73" spans="1:12" x14ac:dyDescent="0.2">
      <c r="A73" s="147"/>
      <c r="B73" s="147"/>
      <c r="C73" s="147"/>
      <c r="D73" s="147"/>
      <c r="E73" s="147"/>
      <c r="F73" s="147"/>
      <c r="G73" s="147"/>
      <c r="H73" s="147"/>
      <c r="I73" s="147"/>
      <c r="J73" s="147"/>
      <c r="K73" s="147"/>
      <c r="L73" s="159">
        <f>SUM(E73:K73)/35</f>
        <v>0</v>
      </c>
    </row>
    <row r="74" spans="1:12" ht="28.5" x14ac:dyDescent="0.2">
      <c r="D74" s="157" t="s">
        <v>41</v>
      </c>
      <c r="E74" s="159" t="str">
        <f>IFERROR(SUM(E65:E73)/(5*COUNTIF(E65:E73,"&gt;0")),"No record")</f>
        <v>No record</v>
      </c>
      <c r="F74" s="159" t="str">
        <f t="shared" ref="F74" si="25">IFERROR(SUM(F65:F73)/(5*COUNTIF(F65:F73,"&gt;0")),"No record")</f>
        <v>No record</v>
      </c>
      <c r="G74" s="159" t="str">
        <f t="shared" ref="G74" si="26">IFERROR(SUM(G65:G73)/(5*COUNTIF(G65:G73,"&gt;0")),"No record")</f>
        <v>No record</v>
      </c>
      <c r="H74" s="159" t="str">
        <f t="shared" ref="H74" si="27">IFERROR(SUM(H65:H73)/(5*COUNTIF(H65:H73,"&gt;0")),"No record")</f>
        <v>No record</v>
      </c>
      <c r="I74" s="159" t="str">
        <f t="shared" ref="I74" si="28">IFERROR(SUM(I65:I73)/(5*COUNTIF(I65:I73,"&gt;0")),"No record")</f>
        <v>No record</v>
      </c>
      <c r="J74" s="159" t="str">
        <f t="shared" ref="J74" si="29">IFERROR(SUM(J65:J73)/(5*COUNTIF(J65:J73,"&gt;0")),"No record")</f>
        <v>No record</v>
      </c>
      <c r="K74" s="159" t="str">
        <f t="shared" ref="K74" si="30">IFERROR(SUM(K65:K73)/(5*COUNTIF(K65:K73,"&gt;0")),"No record")</f>
        <v>No record</v>
      </c>
      <c r="L74" s="159">
        <f>IFERROR(SUM(L65:L73)/COUNTIF(L65:L73,"&gt;0"),0)</f>
        <v>0</v>
      </c>
    </row>
    <row r="77" spans="1:12" x14ac:dyDescent="0.2">
      <c r="A77" s="163">
        <v>45292</v>
      </c>
      <c r="B77" s="161"/>
      <c r="C77" s="161"/>
      <c r="D77" s="161"/>
      <c r="E77" s="161"/>
      <c r="F77" s="161"/>
      <c r="G77" s="161"/>
      <c r="H77" s="161"/>
      <c r="I77" s="161"/>
      <c r="J77" s="161"/>
      <c r="K77" s="161"/>
      <c r="L77" s="161"/>
    </row>
    <row r="78" spans="1:12" ht="42.75" x14ac:dyDescent="0.2">
      <c r="A78" s="147" t="s">
        <v>15</v>
      </c>
      <c r="B78" s="148" t="s">
        <v>16</v>
      </c>
      <c r="C78" s="147" t="s">
        <v>17</v>
      </c>
      <c r="D78" s="148" t="s">
        <v>18</v>
      </c>
      <c r="E78" s="148" t="s">
        <v>19</v>
      </c>
      <c r="F78" s="148" t="s">
        <v>20</v>
      </c>
      <c r="G78" s="148" t="s">
        <v>21</v>
      </c>
      <c r="H78" s="148" t="s">
        <v>22</v>
      </c>
      <c r="I78" s="148" t="s">
        <v>23</v>
      </c>
      <c r="J78" s="148" t="s">
        <v>24</v>
      </c>
      <c r="K78" s="148" t="s">
        <v>25</v>
      </c>
      <c r="L78" s="148" t="s">
        <v>26</v>
      </c>
    </row>
    <row r="79" spans="1:12" x14ac:dyDescent="0.2">
      <c r="A79" s="147"/>
      <c r="B79" s="147"/>
      <c r="C79" s="147"/>
      <c r="D79" s="147"/>
      <c r="E79" s="147"/>
      <c r="F79" s="147"/>
      <c r="G79" s="147"/>
      <c r="H79" s="147"/>
      <c r="I79" s="147"/>
      <c r="J79" s="147"/>
      <c r="K79" s="147"/>
      <c r="L79" s="159">
        <f>SUM(E79:K79)/35</f>
        <v>0</v>
      </c>
    </row>
    <row r="80" spans="1:12" x14ac:dyDescent="0.2">
      <c r="A80" s="147"/>
      <c r="B80" s="147"/>
      <c r="C80" s="147"/>
      <c r="D80" s="147"/>
      <c r="E80" s="147"/>
      <c r="F80" s="147"/>
      <c r="G80" s="147"/>
      <c r="H80" s="147"/>
      <c r="I80" s="147"/>
      <c r="J80" s="147"/>
      <c r="K80" s="147"/>
      <c r="L80" s="159">
        <f t="shared" ref="L80:L86" si="31">SUM(E80:K80)/35</f>
        <v>0</v>
      </c>
    </row>
    <row r="81" spans="1:12" x14ac:dyDescent="0.2">
      <c r="A81" s="147"/>
      <c r="B81" s="147"/>
      <c r="C81" s="147"/>
      <c r="D81" s="147"/>
      <c r="E81" s="147"/>
      <c r="F81" s="147"/>
      <c r="G81" s="147"/>
      <c r="H81" s="147"/>
      <c r="I81" s="147"/>
      <c r="J81" s="147"/>
      <c r="K81" s="147"/>
      <c r="L81" s="159">
        <f t="shared" si="31"/>
        <v>0</v>
      </c>
    </row>
    <row r="82" spans="1:12" x14ac:dyDescent="0.2">
      <c r="A82" s="147"/>
      <c r="B82" s="147"/>
      <c r="C82" s="147"/>
      <c r="D82" s="147"/>
      <c r="E82" s="147"/>
      <c r="F82" s="147"/>
      <c r="G82" s="147"/>
      <c r="H82" s="147"/>
      <c r="I82" s="147"/>
      <c r="J82" s="147"/>
      <c r="K82" s="147"/>
      <c r="L82" s="159">
        <f t="shared" si="31"/>
        <v>0</v>
      </c>
    </row>
    <row r="83" spans="1:12" x14ac:dyDescent="0.2">
      <c r="A83" s="147"/>
      <c r="B83" s="147"/>
      <c r="C83" s="147"/>
      <c r="D83" s="147"/>
      <c r="E83" s="147"/>
      <c r="F83" s="147"/>
      <c r="G83" s="147"/>
      <c r="H83" s="147"/>
      <c r="I83" s="147"/>
      <c r="J83" s="147"/>
      <c r="K83" s="147"/>
      <c r="L83" s="159">
        <f t="shared" si="31"/>
        <v>0</v>
      </c>
    </row>
    <row r="84" spans="1:12" x14ac:dyDescent="0.2">
      <c r="A84" s="147"/>
      <c r="B84" s="147"/>
      <c r="C84" s="147"/>
      <c r="D84" s="147"/>
      <c r="E84" s="147"/>
      <c r="F84" s="147"/>
      <c r="G84" s="147"/>
      <c r="H84" s="147"/>
      <c r="I84" s="147"/>
      <c r="J84" s="147"/>
      <c r="K84" s="147"/>
      <c r="L84" s="159">
        <f t="shared" si="31"/>
        <v>0</v>
      </c>
    </row>
    <row r="85" spans="1:12" x14ac:dyDescent="0.2">
      <c r="A85" s="147"/>
      <c r="B85" s="147"/>
      <c r="C85" s="147"/>
      <c r="D85" s="147"/>
      <c r="E85" s="147"/>
      <c r="F85" s="147"/>
      <c r="G85" s="147"/>
      <c r="H85" s="147"/>
      <c r="I85" s="147"/>
      <c r="J85" s="147"/>
      <c r="K85" s="147"/>
      <c r="L85" s="159">
        <f t="shared" si="31"/>
        <v>0</v>
      </c>
    </row>
    <row r="86" spans="1:12" x14ac:dyDescent="0.2">
      <c r="A86" s="147"/>
      <c r="B86" s="147"/>
      <c r="C86" s="147"/>
      <c r="D86" s="147"/>
      <c r="E86" s="147"/>
      <c r="F86" s="147"/>
      <c r="G86" s="147"/>
      <c r="H86" s="147"/>
      <c r="I86" s="147"/>
      <c r="J86" s="147"/>
      <c r="K86" s="147"/>
      <c r="L86" s="159">
        <f t="shared" si="31"/>
        <v>0</v>
      </c>
    </row>
    <row r="87" spans="1:12" x14ac:dyDescent="0.2">
      <c r="A87" s="147"/>
      <c r="B87" s="147"/>
      <c r="C87" s="147"/>
      <c r="D87" s="147"/>
      <c r="E87" s="147"/>
      <c r="F87" s="147"/>
      <c r="G87" s="147"/>
      <c r="H87" s="147"/>
      <c r="I87" s="147"/>
      <c r="J87" s="147"/>
      <c r="K87" s="147"/>
      <c r="L87" s="159">
        <f>SUM(E87:K87)/35</f>
        <v>0</v>
      </c>
    </row>
    <row r="88" spans="1:12" ht="28.5" x14ac:dyDescent="0.2">
      <c r="D88" s="157" t="s">
        <v>41</v>
      </c>
      <c r="E88" s="159" t="str">
        <f>IFERROR(SUM(E79:E87)/(5*COUNTIF(E79:E87,"&gt;0")),"No record")</f>
        <v>No record</v>
      </c>
      <c r="F88" s="159" t="str">
        <f t="shared" ref="F88" si="32">IFERROR(SUM(F79:F87)/(5*COUNTIF(F79:F87,"&gt;0")),"No record")</f>
        <v>No record</v>
      </c>
      <c r="G88" s="159" t="str">
        <f t="shared" ref="G88" si="33">IFERROR(SUM(G79:G87)/(5*COUNTIF(G79:G87,"&gt;0")),"No record")</f>
        <v>No record</v>
      </c>
      <c r="H88" s="159" t="str">
        <f t="shared" ref="H88" si="34">IFERROR(SUM(H79:H87)/(5*COUNTIF(H79:H87,"&gt;0")),"No record")</f>
        <v>No record</v>
      </c>
      <c r="I88" s="159" t="str">
        <f t="shared" ref="I88" si="35">IFERROR(SUM(I79:I87)/(5*COUNTIF(I79:I87,"&gt;0")),"No record")</f>
        <v>No record</v>
      </c>
      <c r="J88" s="159" t="str">
        <f t="shared" ref="J88" si="36">IFERROR(SUM(J79:J87)/(5*COUNTIF(J79:J87,"&gt;0")),"No record")</f>
        <v>No record</v>
      </c>
      <c r="K88" s="159" t="str">
        <f t="shared" ref="K88" si="37">IFERROR(SUM(K79:K87)/(5*COUNTIF(K79:K87,"&gt;0")),"No record")</f>
        <v>No record</v>
      </c>
      <c r="L88" s="159">
        <f>IFERROR(SUM(L79:L87)/COUNTIF(L79:L87,"&gt;0"),0)</f>
        <v>0</v>
      </c>
    </row>
    <row r="91" spans="1:12" x14ac:dyDescent="0.2">
      <c r="A91" s="163">
        <v>45323</v>
      </c>
      <c r="B91" s="161"/>
      <c r="C91" s="161"/>
      <c r="D91" s="161"/>
      <c r="E91" s="161"/>
      <c r="F91" s="161"/>
      <c r="G91" s="161"/>
      <c r="H91" s="161"/>
      <c r="I91" s="161"/>
      <c r="J91" s="161"/>
      <c r="K91" s="161"/>
      <c r="L91" s="161"/>
    </row>
    <row r="92" spans="1:12" ht="42.75" x14ac:dyDescent="0.2">
      <c r="A92" s="147" t="s">
        <v>15</v>
      </c>
      <c r="B92" s="148" t="s">
        <v>16</v>
      </c>
      <c r="C92" s="147" t="s">
        <v>17</v>
      </c>
      <c r="D92" s="148" t="s">
        <v>18</v>
      </c>
      <c r="E92" s="148" t="s">
        <v>19</v>
      </c>
      <c r="F92" s="148" t="s">
        <v>20</v>
      </c>
      <c r="G92" s="148" t="s">
        <v>21</v>
      </c>
      <c r="H92" s="148" t="s">
        <v>22</v>
      </c>
      <c r="I92" s="148" t="s">
        <v>23</v>
      </c>
      <c r="J92" s="148" t="s">
        <v>24</v>
      </c>
      <c r="K92" s="148" t="s">
        <v>25</v>
      </c>
      <c r="L92" s="148" t="s">
        <v>26</v>
      </c>
    </row>
    <row r="93" spans="1:12" x14ac:dyDescent="0.2">
      <c r="A93" s="147"/>
      <c r="B93" s="147"/>
      <c r="C93" s="147"/>
      <c r="D93" s="147"/>
      <c r="E93" s="147"/>
      <c r="F93" s="147"/>
      <c r="G93" s="147"/>
      <c r="H93" s="147"/>
      <c r="I93" s="147"/>
      <c r="J93" s="147"/>
      <c r="K93" s="147"/>
      <c r="L93" s="159">
        <f>SUM(E93:K93)/35</f>
        <v>0</v>
      </c>
    </row>
    <row r="94" spans="1:12" x14ac:dyDescent="0.2">
      <c r="A94" s="147"/>
      <c r="B94" s="147"/>
      <c r="C94" s="147"/>
      <c r="D94" s="147"/>
      <c r="E94" s="147"/>
      <c r="F94" s="147"/>
      <c r="G94" s="147"/>
      <c r="H94" s="147"/>
      <c r="I94" s="147"/>
      <c r="J94" s="147"/>
      <c r="K94" s="147"/>
      <c r="L94" s="159">
        <f t="shared" ref="L94:L100" si="38">SUM(E94:K94)/35</f>
        <v>0</v>
      </c>
    </row>
    <row r="95" spans="1:12" x14ac:dyDescent="0.2">
      <c r="A95" s="147"/>
      <c r="B95" s="147"/>
      <c r="C95" s="147"/>
      <c r="D95" s="147"/>
      <c r="E95" s="147"/>
      <c r="F95" s="147"/>
      <c r="G95" s="147"/>
      <c r="H95" s="147"/>
      <c r="I95" s="147"/>
      <c r="J95" s="147"/>
      <c r="K95" s="147"/>
      <c r="L95" s="159">
        <f t="shared" si="38"/>
        <v>0</v>
      </c>
    </row>
    <row r="96" spans="1:12" x14ac:dyDescent="0.2">
      <c r="A96" s="147"/>
      <c r="B96" s="147"/>
      <c r="C96" s="147"/>
      <c r="D96" s="147"/>
      <c r="E96" s="147"/>
      <c r="F96" s="147"/>
      <c r="G96" s="147"/>
      <c r="H96" s="147"/>
      <c r="I96" s="147"/>
      <c r="J96" s="147"/>
      <c r="K96" s="147"/>
      <c r="L96" s="159">
        <f t="shared" si="38"/>
        <v>0</v>
      </c>
    </row>
    <row r="97" spans="1:12" x14ac:dyDescent="0.2">
      <c r="A97" s="147"/>
      <c r="B97" s="147"/>
      <c r="C97" s="147"/>
      <c r="D97" s="147"/>
      <c r="E97" s="147"/>
      <c r="F97" s="147"/>
      <c r="G97" s="147"/>
      <c r="H97" s="147"/>
      <c r="I97" s="147"/>
      <c r="J97" s="147"/>
      <c r="K97" s="147"/>
      <c r="L97" s="159">
        <f t="shared" si="38"/>
        <v>0</v>
      </c>
    </row>
    <row r="98" spans="1:12" x14ac:dyDescent="0.2">
      <c r="A98" s="147"/>
      <c r="B98" s="147"/>
      <c r="C98" s="147"/>
      <c r="D98" s="147"/>
      <c r="E98" s="147"/>
      <c r="F98" s="147"/>
      <c r="G98" s="147"/>
      <c r="H98" s="147"/>
      <c r="I98" s="147"/>
      <c r="J98" s="147"/>
      <c r="K98" s="147"/>
      <c r="L98" s="159">
        <f t="shared" si="38"/>
        <v>0</v>
      </c>
    </row>
    <row r="99" spans="1:12" x14ac:dyDescent="0.2">
      <c r="A99" s="147"/>
      <c r="B99" s="147"/>
      <c r="C99" s="147"/>
      <c r="D99" s="147"/>
      <c r="E99" s="147"/>
      <c r="F99" s="147"/>
      <c r="G99" s="147"/>
      <c r="H99" s="147"/>
      <c r="I99" s="147"/>
      <c r="J99" s="147"/>
      <c r="K99" s="147"/>
      <c r="L99" s="159">
        <f t="shared" si="38"/>
        <v>0</v>
      </c>
    </row>
    <row r="100" spans="1:12" x14ac:dyDescent="0.2">
      <c r="A100" s="147"/>
      <c r="B100" s="147"/>
      <c r="C100" s="147"/>
      <c r="D100" s="147"/>
      <c r="E100" s="147"/>
      <c r="F100" s="147"/>
      <c r="G100" s="147"/>
      <c r="H100" s="147"/>
      <c r="I100" s="147"/>
      <c r="J100" s="147"/>
      <c r="K100" s="147"/>
      <c r="L100" s="159">
        <f t="shared" si="38"/>
        <v>0</v>
      </c>
    </row>
    <row r="101" spans="1:12" x14ac:dyDescent="0.2">
      <c r="A101" s="147"/>
      <c r="B101" s="147"/>
      <c r="C101" s="147"/>
      <c r="D101" s="147"/>
      <c r="E101" s="147"/>
      <c r="F101" s="147"/>
      <c r="G101" s="147"/>
      <c r="H101" s="147"/>
      <c r="I101" s="147"/>
      <c r="J101" s="147"/>
      <c r="K101" s="147"/>
      <c r="L101" s="159">
        <f>SUM(E101:K101)/35</f>
        <v>0</v>
      </c>
    </row>
    <row r="102" spans="1:12" ht="28.5" x14ac:dyDescent="0.2">
      <c r="D102" s="157" t="s">
        <v>41</v>
      </c>
      <c r="E102" s="159" t="str">
        <f>IFERROR(SUM(E93:E101)/(5*COUNTIF(E93:E101,"&gt;0")),"No record")</f>
        <v>No record</v>
      </c>
      <c r="F102" s="159" t="str">
        <f t="shared" ref="F102" si="39">IFERROR(SUM(F93:F101)/(5*COUNTIF(F93:F101,"&gt;0")),"No record")</f>
        <v>No record</v>
      </c>
      <c r="G102" s="159" t="str">
        <f t="shared" ref="G102" si="40">IFERROR(SUM(G93:G101)/(5*COUNTIF(G93:G101,"&gt;0")),"No record")</f>
        <v>No record</v>
      </c>
      <c r="H102" s="159" t="str">
        <f t="shared" ref="H102" si="41">IFERROR(SUM(H93:H101)/(5*COUNTIF(H93:H101,"&gt;0")),"No record")</f>
        <v>No record</v>
      </c>
      <c r="I102" s="159" t="str">
        <f t="shared" ref="I102" si="42">IFERROR(SUM(I93:I101)/(5*COUNTIF(I93:I101,"&gt;0")),"No record")</f>
        <v>No record</v>
      </c>
      <c r="J102" s="159" t="str">
        <f t="shared" ref="J102" si="43">IFERROR(SUM(J93:J101)/(5*COUNTIF(J93:J101,"&gt;0")),"No record")</f>
        <v>No record</v>
      </c>
      <c r="K102" s="159" t="str">
        <f t="shared" ref="K102" si="44">IFERROR(SUM(K93:K101)/(5*COUNTIF(K93:K101,"&gt;0")),"No record")</f>
        <v>No record</v>
      </c>
      <c r="L102" s="159">
        <f>IFERROR(SUM(L93:L101)/COUNTIF(L93:L101,"&gt;0"),0)</f>
        <v>0</v>
      </c>
    </row>
    <row r="105" spans="1:12" x14ac:dyDescent="0.2">
      <c r="A105" s="163">
        <v>45352</v>
      </c>
      <c r="B105" s="161"/>
      <c r="C105" s="161"/>
      <c r="D105" s="161"/>
      <c r="E105" s="161"/>
      <c r="F105" s="161"/>
      <c r="G105" s="161"/>
      <c r="H105" s="161"/>
      <c r="I105" s="161"/>
      <c r="J105" s="161"/>
      <c r="K105" s="161"/>
      <c r="L105" s="161"/>
    </row>
    <row r="106" spans="1:12" ht="42.75" x14ac:dyDescent="0.2">
      <c r="A106" s="147" t="s">
        <v>15</v>
      </c>
      <c r="B106" s="148" t="s">
        <v>16</v>
      </c>
      <c r="C106" s="147" t="s">
        <v>17</v>
      </c>
      <c r="D106" s="148" t="s">
        <v>18</v>
      </c>
      <c r="E106" s="148" t="s">
        <v>19</v>
      </c>
      <c r="F106" s="148" t="s">
        <v>20</v>
      </c>
      <c r="G106" s="148" t="s">
        <v>21</v>
      </c>
      <c r="H106" s="148" t="s">
        <v>22</v>
      </c>
      <c r="I106" s="148" t="s">
        <v>23</v>
      </c>
      <c r="J106" s="148" t="s">
        <v>24</v>
      </c>
      <c r="K106" s="148" t="s">
        <v>25</v>
      </c>
      <c r="L106" s="148" t="s">
        <v>26</v>
      </c>
    </row>
    <row r="107" spans="1:12" x14ac:dyDescent="0.2">
      <c r="A107" s="147"/>
      <c r="B107" s="147"/>
      <c r="C107" s="147"/>
      <c r="D107" s="147"/>
      <c r="E107" s="147"/>
      <c r="F107" s="147"/>
      <c r="G107" s="147"/>
      <c r="H107" s="147"/>
      <c r="I107" s="147"/>
      <c r="J107" s="147"/>
      <c r="K107" s="147"/>
      <c r="L107" s="159">
        <f>SUM(E107:K107)/35</f>
        <v>0</v>
      </c>
    </row>
    <row r="108" spans="1:12" x14ac:dyDescent="0.2">
      <c r="A108" s="147"/>
      <c r="B108" s="147"/>
      <c r="C108" s="147"/>
      <c r="D108" s="147"/>
      <c r="E108" s="147"/>
      <c r="F108" s="147"/>
      <c r="G108" s="147"/>
      <c r="H108" s="147"/>
      <c r="I108" s="147"/>
      <c r="J108" s="147"/>
      <c r="K108" s="147"/>
      <c r="L108" s="159">
        <f t="shared" ref="L108:L114" si="45">SUM(E108:K108)/35</f>
        <v>0</v>
      </c>
    </row>
    <row r="109" spans="1:12" x14ac:dyDescent="0.2">
      <c r="A109" s="147"/>
      <c r="B109" s="147"/>
      <c r="C109" s="147"/>
      <c r="D109" s="147"/>
      <c r="E109" s="147"/>
      <c r="F109" s="147"/>
      <c r="G109" s="147"/>
      <c r="H109" s="147"/>
      <c r="I109" s="147"/>
      <c r="J109" s="147"/>
      <c r="K109" s="147"/>
      <c r="L109" s="159">
        <f t="shared" si="45"/>
        <v>0</v>
      </c>
    </row>
    <row r="110" spans="1:12" x14ac:dyDescent="0.2">
      <c r="A110" s="147"/>
      <c r="B110" s="147"/>
      <c r="C110" s="147"/>
      <c r="D110" s="147"/>
      <c r="E110" s="147"/>
      <c r="F110" s="147"/>
      <c r="G110" s="147"/>
      <c r="H110" s="147"/>
      <c r="I110" s="147"/>
      <c r="J110" s="147"/>
      <c r="K110" s="147"/>
      <c r="L110" s="159">
        <f t="shared" si="45"/>
        <v>0</v>
      </c>
    </row>
    <row r="111" spans="1:12" x14ac:dyDescent="0.2">
      <c r="A111" s="147"/>
      <c r="B111" s="147"/>
      <c r="C111" s="147"/>
      <c r="D111" s="147"/>
      <c r="E111" s="147"/>
      <c r="F111" s="147"/>
      <c r="G111" s="147"/>
      <c r="H111" s="147"/>
      <c r="I111" s="147"/>
      <c r="J111" s="147"/>
      <c r="K111" s="147"/>
      <c r="L111" s="159">
        <f t="shared" si="45"/>
        <v>0</v>
      </c>
    </row>
    <row r="112" spans="1:12" x14ac:dyDescent="0.2">
      <c r="A112" s="147"/>
      <c r="B112" s="147"/>
      <c r="C112" s="147"/>
      <c r="D112" s="147"/>
      <c r="E112" s="147"/>
      <c r="F112" s="147"/>
      <c r="G112" s="147"/>
      <c r="H112" s="147"/>
      <c r="I112" s="147"/>
      <c r="J112" s="147"/>
      <c r="K112" s="147"/>
      <c r="L112" s="159">
        <f t="shared" si="45"/>
        <v>0</v>
      </c>
    </row>
    <row r="113" spans="1:12" x14ac:dyDescent="0.2">
      <c r="A113" s="147"/>
      <c r="B113" s="147"/>
      <c r="C113" s="147"/>
      <c r="D113" s="147"/>
      <c r="E113" s="147"/>
      <c r="F113" s="147"/>
      <c r="G113" s="147"/>
      <c r="H113" s="147"/>
      <c r="I113" s="147"/>
      <c r="J113" s="147"/>
      <c r="K113" s="147"/>
      <c r="L113" s="159">
        <f t="shared" si="45"/>
        <v>0</v>
      </c>
    </row>
    <row r="114" spans="1:12" x14ac:dyDescent="0.2">
      <c r="A114" s="147"/>
      <c r="B114" s="147"/>
      <c r="C114" s="147"/>
      <c r="D114" s="147"/>
      <c r="E114" s="147"/>
      <c r="F114" s="147"/>
      <c r="G114" s="147"/>
      <c r="H114" s="147"/>
      <c r="I114" s="147"/>
      <c r="J114" s="147"/>
      <c r="K114" s="147"/>
      <c r="L114" s="159">
        <f t="shared" si="45"/>
        <v>0</v>
      </c>
    </row>
    <row r="115" spans="1:12" x14ac:dyDescent="0.2">
      <c r="A115" s="147"/>
      <c r="B115" s="147"/>
      <c r="C115" s="147"/>
      <c r="D115" s="147"/>
      <c r="E115" s="147"/>
      <c r="F115" s="147"/>
      <c r="G115" s="147"/>
      <c r="H115" s="147"/>
      <c r="I115" s="147"/>
      <c r="J115" s="147"/>
      <c r="K115" s="147"/>
      <c r="L115" s="159">
        <f>SUM(E115:K115)/35</f>
        <v>0</v>
      </c>
    </row>
    <row r="116" spans="1:12" ht="28.5" x14ac:dyDescent="0.2">
      <c r="D116" s="157" t="s">
        <v>41</v>
      </c>
      <c r="E116" s="159" t="str">
        <f>IFERROR(SUM(E107:E115)/(5*COUNTIF(E107:E115,"&gt;0")),"No record")</f>
        <v>No record</v>
      </c>
      <c r="F116" s="159" t="str">
        <f t="shared" ref="F116" si="46">IFERROR(SUM(F107:F115)/(5*COUNTIF(F107:F115,"&gt;0")),"No record")</f>
        <v>No record</v>
      </c>
      <c r="G116" s="159" t="str">
        <f t="shared" ref="G116" si="47">IFERROR(SUM(G107:G115)/(5*COUNTIF(G107:G115,"&gt;0")),"No record")</f>
        <v>No record</v>
      </c>
      <c r="H116" s="159" t="str">
        <f t="shared" ref="H116" si="48">IFERROR(SUM(H107:H115)/(5*COUNTIF(H107:H115,"&gt;0")),"No record")</f>
        <v>No record</v>
      </c>
      <c r="I116" s="159" t="str">
        <f t="shared" ref="I116" si="49">IFERROR(SUM(I107:I115)/(5*COUNTIF(I107:I115,"&gt;0")),"No record")</f>
        <v>No record</v>
      </c>
      <c r="J116" s="159" t="str">
        <f t="shared" ref="J116" si="50">IFERROR(SUM(J107:J115)/(5*COUNTIF(J107:J115,"&gt;0")),"No record")</f>
        <v>No record</v>
      </c>
      <c r="K116" s="159" t="str">
        <f t="shared" ref="K116" si="51">IFERROR(SUM(K107:K115)/(5*COUNTIF(K107:K115,"&gt;0")),"No record")</f>
        <v>No record</v>
      </c>
      <c r="L116" s="159">
        <f>IFERROR(SUM(L107:L115)/COUNTIF(L107:L115,"&gt;0"),0)</f>
        <v>0</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83CB11-7218-4CE6-AC23-9CD8C694AA5D}">
  <dimension ref="A1:M120"/>
  <sheetViews>
    <sheetView topLeftCell="E98" zoomScale="90" zoomScaleNormal="90" workbookViewId="0">
      <selection activeCell="C6" sqref="C6"/>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30.332031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c r="B3" s="147"/>
      <c r="C3" s="147"/>
      <c r="D3" s="147"/>
      <c r="E3" s="147"/>
      <c r="F3" s="147"/>
      <c r="G3" s="147"/>
      <c r="H3" s="147"/>
      <c r="I3" s="147"/>
      <c r="J3" s="147"/>
      <c r="K3" s="147"/>
      <c r="L3" s="150">
        <f t="shared" ref="L3" si="0">SUM(E3:K3)/35</f>
        <v>0</v>
      </c>
    </row>
    <row r="4" spans="1:13" ht="28.5" x14ac:dyDescent="0.2">
      <c r="A4" s="151"/>
      <c r="B4" s="151"/>
      <c r="C4" s="151"/>
      <c r="D4" s="158" t="s">
        <v>38</v>
      </c>
      <c r="E4" s="150" t="str">
        <f t="shared" ref="E4:K4" si="1">IFERROR(SUM(E3:E3)/(5*COUNTIF(E3:E3,"&gt;0")),"No record")</f>
        <v>No record</v>
      </c>
      <c r="F4" s="150" t="str">
        <f t="shared" si="1"/>
        <v>No record</v>
      </c>
      <c r="G4" s="150" t="str">
        <f t="shared" si="1"/>
        <v>No record</v>
      </c>
      <c r="H4" s="150" t="str">
        <f t="shared" si="1"/>
        <v>No record</v>
      </c>
      <c r="I4" s="150" t="str">
        <f t="shared" si="1"/>
        <v>No record</v>
      </c>
      <c r="J4" s="150" t="str">
        <f t="shared" si="1"/>
        <v>No record</v>
      </c>
      <c r="K4" s="150" t="str">
        <f t="shared" si="1"/>
        <v>No record</v>
      </c>
      <c r="L4" s="150">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45108</v>
      </c>
      <c r="B7" s="161"/>
      <c r="C7" s="161"/>
      <c r="D7" s="161"/>
      <c r="E7" s="161"/>
      <c r="F7" s="161"/>
      <c r="G7" s="161"/>
      <c r="H7" s="161"/>
      <c r="I7" s="161"/>
      <c r="J7" s="161"/>
      <c r="K7" s="161"/>
      <c r="L7" s="161"/>
    </row>
    <row r="8" spans="1:13" ht="42.75" x14ac:dyDescent="0.2">
      <c r="A8" s="160"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45"/>
      <c r="B9" s="147"/>
      <c r="C9" s="147"/>
      <c r="D9" s="147"/>
      <c r="E9" s="147"/>
      <c r="F9" s="147"/>
      <c r="G9" s="147"/>
      <c r="H9" s="147"/>
      <c r="I9" s="147"/>
      <c r="J9" s="147"/>
      <c r="K9" s="147"/>
      <c r="L9" s="150">
        <f t="shared" ref="L9" si="2">SUM(E9:K9)/35</f>
        <v>0</v>
      </c>
    </row>
    <row r="10" spans="1:13" ht="28.5" x14ac:dyDescent="0.2">
      <c r="D10" s="157" t="s">
        <v>41</v>
      </c>
      <c r="E10" s="150" t="str">
        <f>IFERROR(SUM(E9:E9)/(5*COUNTIF(E9:E9,"&gt;0")),"No record")</f>
        <v>No record</v>
      </c>
      <c r="F10" s="150" t="str">
        <f t="shared" ref="F10:K10" si="3">IFERROR(SUM(F9:F9)/(5*COUNTIF(F9:F9,"&gt;0")),"No record")</f>
        <v>No record</v>
      </c>
      <c r="G10" s="150" t="str">
        <f t="shared" si="3"/>
        <v>No record</v>
      </c>
      <c r="H10" s="150" t="str">
        <f t="shared" si="3"/>
        <v>No record</v>
      </c>
      <c r="I10" s="150" t="str">
        <f t="shared" si="3"/>
        <v>No record</v>
      </c>
      <c r="J10" s="150" t="str">
        <f t="shared" si="3"/>
        <v>No record</v>
      </c>
      <c r="K10" s="150" t="str">
        <f t="shared" si="3"/>
        <v>No record</v>
      </c>
      <c r="L10" s="150">
        <f>IFERROR(SUM(L9:L9)/COUNTIF(L9:L9,"&gt;0"),0)</f>
        <v>0</v>
      </c>
    </row>
    <row r="11" spans="1:13" x14ac:dyDescent="0.2">
      <c r="D11" s="149"/>
    </row>
    <row r="13" spans="1:13" x14ac:dyDescent="0.2">
      <c r="A13" s="145">
        <v>45161</v>
      </c>
      <c r="B13" s="161"/>
      <c r="C13" s="161"/>
      <c r="D13" s="161"/>
      <c r="E13" s="161"/>
      <c r="F13" s="161"/>
      <c r="G13" s="161"/>
      <c r="H13" s="161"/>
      <c r="I13" s="161"/>
      <c r="J13" s="161"/>
      <c r="K13" s="161"/>
      <c r="L13" s="161"/>
    </row>
    <row r="14" spans="1:13" ht="42.75" x14ac:dyDescent="0.2">
      <c r="A14" s="147" t="s">
        <v>15</v>
      </c>
      <c r="B14" s="148" t="s">
        <v>16</v>
      </c>
      <c r="C14" s="147" t="s">
        <v>17</v>
      </c>
      <c r="D14" s="148" t="s">
        <v>18</v>
      </c>
      <c r="E14" s="148" t="s">
        <v>19</v>
      </c>
      <c r="F14" s="148" t="s">
        <v>20</v>
      </c>
      <c r="G14" s="148" t="s">
        <v>21</v>
      </c>
      <c r="H14" s="148" t="s">
        <v>22</v>
      </c>
      <c r="I14" s="148" t="s">
        <v>23</v>
      </c>
      <c r="J14" s="148" t="s">
        <v>24</v>
      </c>
      <c r="K14" s="148" t="s">
        <v>25</v>
      </c>
      <c r="L14" s="148" t="s">
        <v>26</v>
      </c>
    </row>
    <row r="15" spans="1:13" x14ac:dyDescent="0.2">
      <c r="A15" s="145"/>
      <c r="B15" s="147"/>
      <c r="C15" s="147"/>
      <c r="D15" s="147"/>
      <c r="E15" s="147"/>
      <c r="F15" s="147"/>
      <c r="G15" s="147"/>
      <c r="H15" s="147"/>
      <c r="I15" s="147"/>
      <c r="J15" s="147"/>
      <c r="K15" s="147"/>
      <c r="L15" s="150">
        <f t="shared" ref="L15" si="4">SUM(E15:K15)/35</f>
        <v>0</v>
      </c>
    </row>
    <row r="16" spans="1:13" ht="28.5" x14ac:dyDescent="0.2">
      <c r="D16" s="157" t="s">
        <v>41</v>
      </c>
      <c r="E16" s="150" t="str">
        <f>IFERROR(SUM(E15:E15)/(5*COUNTIF(E15:E15,"&gt;0")),"No record")</f>
        <v>No record</v>
      </c>
      <c r="F16" s="150" t="str">
        <f t="shared" ref="F16:K16" si="5">IFERROR(SUM(F15:F15)/(5*COUNTIF(F15:F15,"&gt;0")),"No record")</f>
        <v>No record</v>
      </c>
      <c r="G16" s="150" t="str">
        <f t="shared" si="5"/>
        <v>No record</v>
      </c>
      <c r="H16" s="150" t="str">
        <f t="shared" si="5"/>
        <v>No record</v>
      </c>
      <c r="I16" s="150" t="str">
        <f t="shared" si="5"/>
        <v>No record</v>
      </c>
      <c r="J16" s="150" t="str">
        <f t="shared" si="5"/>
        <v>No record</v>
      </c>
      <c r="K16" s="150" t="str">
        <f t="shared" si="5"/>
        <v>No record</v>
      </c>
      <c r="L16" s="150">
        <f>IFERROR(SUM(L15:L15)/COUNTIF(L15:L15,"&gt;0"),0)</f>
        <v>0</v>
      </c>
    </row>
    <row r="17" spans="1:12" x14ac:dyDescent="0.2">
      <c r="D17" s="149"/>
    </row>
    <row r="19" spans="1:12" x14ac:dyDescent="0.2">
      <c r="A19" s="145">
        <v>45192</v>
      </c>
      <c r="B19" s="161"/>
      <c r="C19" s="161"/>
      <c r="D19" s="161"/>
      <c r="E19" s="161"/>
      <c r="F19" s="161"/>
      <c r="G19" s="161"/>
      <c r="H19" s="161"/>
      <c r="I19" s="161"/>
      <c r="J19" s="161"/>
      <c r="K19" s="161"/>
      <c r="L19" s="161"/>
    </row>
    <row r="20" spans="1:12" ht="42.75" x14ac:dyDescent="0.2">
      <c r="A20" s="147" t="s">
        <v>15</v>
      </c>
      <c r="B20" s="148" t="s">
        <v>16</v>
      </c>
      <c r="C20" s="147" t="s">
        <v>17</v>
      </c>
      <c r="D20" s="148" t="s">
        <v>18</v>
      </c>
      <c r="E20" s="148" t="s">
        <v>19</v>
      </c>
      <c r="F20" s="148" t="s">
        <v>20</v>
      </c>
      <c r="G20" s="148" t="s">
        <v>21</v>
      </c>
      <c r="H20" s="148" t="s">
        <v>22</v>
      </c>
      <c r="I20" s="148" t="s">
        <v>23</v>
      </c>
      <c r="J20" s="148" t="s">
        <v>24</v>
      </c>
      <c r="K20" s="148" t="s">
        <v>25</v>
      </c>
      <c r="L20" s="148" t="s">
        <v>26</v>
      </c>
    </row>
    <row r="21" spans="1:12" x14ac:dyDescent="0.2">
      <c r="A21" s="147"/>
      <c r="B21" s="147"/>
      <c r="C21" s="147"/>
      <c r="D21" s="147"/>
      <c r="E21" s="147"/>
      <c r="F21" s="147"/>
      <c r="G21" s="147"/>
      <c r="H21" s="147"/>
      <c r="I21" s="147"/>
      <c r="J21" s="147"/>
      <c r="K21" s="147"/>
      <c r="L21" s="150">
        <f t="shared" ref="L21:L28" si="6">SUM(E21:K21)/35</f>
        <v>0</v>
      </c>
    </row>
    <row r="22" spans="1:12" x14ac:dyDescent="0.2">
      <c r="A22" s="147"/>
      <c r="B22" s="147"/>
      <c r="C22" s="147"/>
      <c r="D22" s="147"/>
      <c r="E22" s="147"/>
      <c r="F22" s="147"/>
      <c r="G22" s="147"/>
      <c r="H22" s="147"/>
      <c r="I22" s="147"/>
      <c r="J22" s="147"/>
      <c r="K22" s="147"/>
      <c r="L22" s="150">
        <f t="shared" si="6"/>
        <v>0</v>
      </c>
    </row>
    <row r="23" spans="1:12" x14ac:dyDescent="0.2">
      <c r="A23" s="147"/>
      <c r="B23" s="147"/>
      <c r="C23" s="147"/>
      <c r="D23" s="147"/>
      <c r="E23" s="147"/>
      <c r="F23" s="147"/>
      <c r="G23" s="147"/>
      <c r="H23" s="147"/>
      <c r="I23" s="147"/>
      <c r="J23" s="147"/>
      <c r="K23" s="147"/>
      <c r="L23" s="150">
        <f t="shared" si="6"/>
        <v>0</v>
      </c>
    </row>
    <row r="24" spans="1:12" x14ac:dyDescent="0.2">
      <c r="A24" s="147"/>
      <c r="B24" s="147"/>
      <c r="C24" s="147"/>
      <c r="D24" s="147"/>
      <c r="E24" s="147"/>
      <c r="F24" s="147"/>
      <c r="G24" s="147"/>
      <c r="H24" s="147"/>
      <c r="I24" s="147"/>
      <c r="J24" s="147"/>
      <c r="K24" s="147"/>
      <c r="L24" s="150">
        <f t="shared" si="6"/>
        <v>0</v>
      </c>
    </row>
    <row r="25" spans="1:12" x14ac:dyDescent="0.2">
      <c r="A25" s="147"/>
      <c r="B25" s="147"/>
      <c r="C25" s="147"/>
      <c r="D25" s="147"/>
      <c r="E25" s="147"/>
      <c r="F25" s="147"/>
      <c r="G25" s="147"/>
      <c r="H25" s="147"/>
      <c r="I25" s="147"/>
      <c r="J25" s="147"/>
      <c r="K25" s="147"/>
      <c r="L25" s="150">
        <f t="shared" si="6"/>
        <v>0</v>
      </c>
    </row>
    <row r="26" spans="1:12" x14ac:dyDescent="0.2">
      <c r="A26" s="147"/>
      <c r="B26" s="147"/>
      <c r="C26" s="147"/>
      <c r="D26" s="147"/>
      <c r="E26" s="147"/>
      <c r="F26" s="147"/>
      <c r="G26" s="147"/>
      <c r="H26" s="147"/>
      <c r="I26" s="147"/>
      <c r="J26" s="147"/>
      <c r="K26" s="147"/>
      <c r="L26" s="150">
        <f t="shared" si="6"/>
        <v>0</v>
      </c>
    </row>
    <row r="27" spans="1:12" x14ac:dyDescent="0.2">
      <c r="A27" s="147"/>
      <c r="B27" s="147"/>
      <c r="C27" s="147"/>
      <c r="D27" s="147"/>
      <c r="E27" s="147"/>
      <c r="F27" s="147"/>
      <c r="G27" s="147"/>
      <c r="H27" s="147"/>
      <c r="I27" s="147"/>
      <c r="J27" s="147"/>
      <c r="K27" s="147"/>
      <c r="L27" s="150">
        <f t="shared" si="6"/>
        <v>0</v>
      </c>
    </row>
    <row r="28" spans="1:12" x14ac:dyDescent="0.2">
      <c r="A28" s="147"/>
      <c r="B28" s="147"/>
      <c r="C28" s="147"/>
      <c r="D28" s="147"/>
      <c r="E28" s="147"/>
      <c r="F28" s="147"/>
      <c r="G28" s="147"/>
      <c r="H28" s="147"/>
      <c r="I28" s="147"/>
      <c r="J28" s="147"/>
      <c r="K28" s="147"/>
      <c r="L28" s="150">
        <f t="shared" si="6"/>
        <v>0</v>
      </c>
    </row>
    <row r="29" spans="1:12" x14ac:dyDescent="0.2">
      <c r="A29" s="147"/>
      <c r="B29" s="147"/>
      <c r="C29" s="147"/>
      <c r="D29" s="147"/>
      <c r="E29" s="147"/>
      <c r="F29" s="147"/>
      <c r="G29" s="147"/>
      <c r="H29" s="147"/>
      <c r="I29" s="147"/>
      <c r="J29" s="147"/>
      <c r="K29" s="147"/>
      <c r="L29" s="150">
        <f>SUM(E29:K29)/35</f>
        <v>0</v>
      </c>
    </row>
    <row r="30" spans="1:12" ht="28.5" x14ac:dyDescent="0.2">
      <c r="D30" s="157" t="s">
        <v>41</v>
      </c>
      <c r="E30" s="150" t="str">
        <f>IFERROR(SUM(E21:E29)/(5*COUNTIF(E21:E29,"&gt;0")),"No record")</f>
        <v>No record</v>
      </c>
      <c r="F30" s="150" t="str">
        <f t="shared" ref="F30:K30" si="7">IFERROR(SUM(F21:F29)/(5*COUNTIF(F21:F29,"&gt;0")),"No record")</f>
        <v>No record</v>
      </c>
      <c r="G30" s="150" t="str">
        <f t="shared" si="7"/>
        <v>No record</v>
      </c>
      <c r="H30" s="150" t="str">
        <f t="shared" si="7"/>
        <v>No record</v>
      </c>
      <c r="I30" s="150" t="str">
        <f t="shared" si="7"/>
        <v>No record</v>
      </c>
      <c r="J30" s="150" t="str">
        <f t="shared" si="7"/>
        <v>No record</v>
      </c>
      <c r="K30" s="150" t="str">
        <f t="shared" si="7"/>
        <v>No record</v>
      </c>
      <c r="L30" s="150">
        <f>IFERROR(SUM(L21:L29)/COUNTIF(L21:L29,"&gt;0"),0)</f>
        <v>0</v>
      </c>
    </row>
    <row r="31" spans="1:12" x14ac:dyDescent="0.2">
      <c r="D31" s="149"/>
    </row>
    <row r="33" spans="1:12" x14ac:dyDescent="0.2">
      <c r="A33" s="145">
        <v>45222</v>
      </c>
      <c r="B33" s="161"/>
      <c r="C33" s="161"/>
      <c r="D33" s="161"/>
      <c r="E33" s="161"/>
      <c r="F33" s="161"/>
      <c r="G33" s="161"/>
      <c r="H33" s="161"/>
      <c r="I33" s="161"/>
      <c r="J33" s="161"/>
      <c r="K33" s="161"/>
      <c r="L33" s="161"/>
    </row>
    <row r="34" spans="1:12" ht="42.75" x14ac:dyDescent="0.2">
      <c r="A34" s="147" t="s">
        <v>15</v>
      </c>
      <c r="B34" s="148" t="s">
        <v>16</v>
      </c>
      <c r="C34" s="147" t="s">
        <v>17</v>
      </c>
      <c r="D34" s="148" t="s">
        <v>18</v>
      </c>
      <c r="E34" s="148" t="s">
        <v>19</v>
      </c>
      <c r="F34" s="148" t="s">
        <v>20</v>
      </c>
      <c r="G34" s="148" t="s">
        <v>21</v>
      </c>
      <c r="H34" s="148" t="s">
        <v>22</v>
      </c>
      <c r="I34" s="148" t="s">
        <v>23</v>
      </c>
      <c r="J34" s="148" t="s">
        <v>24</v>
      </c>
      <c r="K34" s="148" t="s">
        <v>25</v>
      </c>
      <c r="L34" s="148" t="s">
        <v>26</v>
      </c>
    </row>
    <row r="35" spans="1:12" x14ac:dyDescent="0.2">
      <c r="A35" s="147"/>
      <c r="B35" s="147"/>
      <c r="C35" s="147"/>
      <c r="D35" s="147"/>
      <c r="E35" s="147"/>
      <c r="F35" s="147"/>
      <c r="G35" s="147"/>
      <c r="H35" s="147"/>
      <c r="I35" s="147"/>
      <c r="J35" s="147"/>
      <c r="K35" s="147"/>
      <c r="L35" s="150">
        <f>SUM(E35:K35)/35</f>
        <v>0</v>
      </c>
    </row>
    <row r="36" spans="1:12" x14ac:dyDescent="0.2">
      <c r="A36" s="147"/>
      <c r="B36" s="147"/>
      <c r="C36" s="147"/>
      <c r="D36" s="147"/>
      <c r="E36" s="147"/>
      <c r="F36" s="147"/>
      <c r="G36" s="147"/>
      <c r="H36" s="147"/>
      <c r="I36" s="147"/>
      <c r="J36" s="147"/>
      <c r="K36" s="147"/>
      <c r="L36" s="150">
        <f t="shared" ref="L36:L44" si="8">SUM(E36:K36)/35</f>
        <v>0</v>
      </c>
    </row>
    <row r="37" spans="1:12" x14ac:dyDescent="0.2">
      <c r="A37" s="147"/>
      <c r="B37" s="147"/>
      <c r="C37" s="147"/>
      <c r="D37" s="147"/>
      <c r="E37" s="147"/>
      <c r="F37" s="147"/>
      <c r="G37" s="147"/>
      <c r="H37" s="147"/>
      <c r="I37" s="147"/>
      <c r="J37" s="147"/>
      <c r="K37" s="147"/>
      <c r="L37" s="150">
        <f t="shared" si="8"/>
        <v>0</v>
      </c>
    </row>
    <row r="38" spans="1:12" x14ac:dyDescent="0.2">
      <c r="A38" s="147"/>
      <c r="B38" s="147"/>
      <c r="C38" s="147"/>
      <c r="D38" s="147"/>
      <c r="E38" s="147"/>
      <c r="F38" s="147"/>
      <c r="G38" s="147"/>
      <c r="H38" s="147"/>
      <c r="I38" s="147"/>
      <c r="J38" s="147"/>
      <c r="K38" s="147"/>
      <c r="L38" s="150">
        <f t="shared" si="8"/>
        <v>0</v>
      </c>
    </row>
    <row r="39" spans="1:12" x14ac:dyDescent="0.2">
      <c r="A39" s="147"/>
      <c r="B39" s="147"/>
      <c r="C39" s="147"/>
      <c r="D39" s="147"/>
      <c r="E39" s="147"/>
      <c r="F39" s="147"/>
      <c r="G39" s="147"/>
      <c r="H39" s="147"/>
      <c r="I39" s="147"/>
      <c r="J39" s="147"/>
      <c r="K39" s="147"/>
      <c r="L39" s="150">
        <f t="shared" si="8"/>
        <v>0</v>
      </c>
    </row>
    <row r="40" spans="1:12" x14ac:dyDescent="0.2">
      <c r="A40" s="147"/>
      <c r="B40" s="147"/>
      <c r="C40" s="147"/>
      <c r="D40" s="147"/>
      <c r="E40" s="147"/>
      <c r="F40" s="147"/>
      <c r="G40" s="147"/>
      <c r="H40" s="147"/>
      <c r="I40" s="147"/>
      <c r="J40" s="147"/>
      <c r="K40" s="147"/>
      <c r="L40" s="150">
        <f t="shared" si="8"/>
        <v>0</v>
      </c>
    </row>
    <row r="41" spans="1:12" x14ac:dyDescent="0.2">
      <c r="A41" s="147"/>
      <c r="B41" s="147"/>
      <c r="C41" s="147"/>
      <c r="D41" s="147"/>
      <c r="E41" s="147"/>
      <c r="F41" s="147"/>
      <c r="G41" s="147"/>
      <c r="H41" s="147"/>
      <c r="I41" s="147"/>
      <c r="J41" s="147"/>
      <c r="K41" s="147"/>
      <c r="L41" s="150">
        <f t="shared" si="8"/>
        <v>0</v>
      </c>
    </row>
    <row r="42" spans="1:12" x14ac:dyDescent="0.2">
      <c r="A42" s="147"/>
      <c r="B42" s="147"/>
      <c r="C42" s="147"/>
      <c r="D42" s="147"/>
      <c r="E42" s="147"/>
      <c r="F42" s="147"/>
      <c r="G42" s="147"/>
      <c r="H42" s="147"/>
      <c r="I42" s="147"/>
      <c r="J42" s="147"/>
      <c r="K42" s="147"/>
      <c r="L42" s="150">
        <f t="shared" si="8"/>
        <v>0</v>
      </c>
    </row>
    <row r="43" spans="1:12" x14ac:dyDescent="0.2">
      <c r="A43" s="147"/>
      <c r="B43" s="147"/>
      <c r="C43" s="147"/>
      <c r="D43" s="147"/>
      <c r="E43" s="147"/>
      <c r="F43" s="147"/>
      <c r="G43" s="147"/>
      <c r="H43" s="147"/>
      <c r="I43" s="147"/>
      <c r="J43" s="147"/>
      <c r="K43" s="147"/>
      <c r="L43" s="150">
        <f t="shared" si="8"/>
        <v>0</v>
      </c>
    </row>
    <row r="44" spans="1:12" x14ac:dyDescent="0.2">
      <c r="A44" s="147"/>
      <c r="B44" s="147"/>
      <c r="C44" s="147"/>
      <c r="D44" s="147"/>
      <c r="E44" s="147"/>
      <c r="F44" s="147"/>
      <c r="G44" s="147"/>
      <c r="H44" s="147"/>
      <c r="I44" s="147"/>
      <c r="J44" s="147"/>
      <c r="K44" s="147"/>
      <c r="L44" s="150">
        <f t="shared" si="8"/>
        <v>0</v>
      </c>
    </row>
    <row r="45" spans="1:12" ht="28.5" x14ac:dyDescent="0.2">
      <c r="D45" s="157" t="s">
        <v>41</v>
      </c>
      <c r="E45" s="150" t="str">
        <f>IFERROR(SUM(E35:E44)/(5*COUNTIF(E35:E44,"&gt;0")),"No record")</f>
        <v>No record</v>
      </c>
      <c r="F45" s="150" t="str">
        <f t="shared" ref="F45:K45" si="9">IFERROR(SUM(F35:F44)/(5*COUNTIF(F35:F44,"&gt;0")),"No record")</f>
        <v>No record</v>
      </c>
      <c r="G45" s="150" t="str">
        <f t="shared" si="9"/>
        <v>No record</v>
      </c>
      <c r="H45" s="150" t="str">
        <f t="shared" si="9"/>
        <v>No record</v>
      </c>
      <c r="I45" s="150" t="str">
        <f t="shared" si="9"/>
        <v>No record</v>
      </c>
      <c r="J45" s="150" t="str">
        <f t="shared" si="9"/>
        <v>No record</v>
      </c>
      <c r="K45" s="150" t="str">
        <f t="shared" si="9"/>
        <v>No record</v>
      </c>
      <c r="L45" s="150">
        <f>IFERROR(SUM(L35:L44)/COUNTIF(L35:L44,"&gt;0"),0)</f>
        <v>0</v>
      </c>
    </row>
    <row r="46" spans="1:12" x14ac:dyDescent="0.2">
      <c r="D46" s="149"/>
    </row>
    <row r="47" spans="1:12" x14ac:dyDescent="0.2">
      <c r="D47" s="149"/>
    </row>
    <row r="48" spans="1:12" x14ac:dyDescent="0.2">
      <c r="A48" s="145">
        <v>45253</v>
      </c>
      <c r="B48" s="161"/>
      <c r="C48" s="161"/>
      <c r="D48" s="161"/>
      <c r="E48" s="161"/>
      <c r="F48" s="161"/>
      <c r="G48" s="161"/>
      <c r="H48" s="161"/>
      <c r="I48" s="161"/>
      <c r="J48" s="161"/>
      <c r="K48" s="161"/>
      <c r="L48" s="161"/>
    </row>
    <row r="49" spans="1:12" ht="42.75" x14ac:dyDescent="0.2">
      <c r="A49" s="147" t="s">
        <v>15</v>
      </c>
      <c r="B49" s="148" t="s">
        <v>16</v>
      </c>
      <c r="C49" s="147" t="s">
        <v>17</v>
      </c>
      <c r="D49" s="148" t="s">
        <v>18</v>
      </c>
      <c r="E49" s="148" t="s">
        <v>19</v>
      </c>
      <c r="F49" s="148" t="s">
        <v>20</v>
      </c>
      <c r="G49" s="148" t="s">
        <v>21</v>
      </c>
      <c r="H49" s="148" t="s">
        <v>22</v>
      </c>
      <c r="I49" s="148" t="s">
        <v>23</v>
      </c>
      <c r="J49" s="148" t="s">
        <v>24</v>
      </c>
      <c r="K49" s="148" t="s">
        <v>25</v>
      </c>
      <c r="L49" s="148" t="s">
        <v>26</v>
      </c>
    </row>
    <row r="50" spans="1:12" x14ac:dyDescent="0.2">
      <c r="A50" s="147"/>
      <c r="B50" s="147"/>
      <c r="C50" s="147"/>
      <c r="D50" s="147"/>
      <c r="E50" s="147"/>
      <c r="F50" s="147"/>
      <c r="G50" s="147"/>
      <c r="H50" s="147"/>
      <c r="I50" s="147"/>
      <c r="J50" s="147"/>
      <c r="K50" s="147"/>
      <c r="L50" s="150">
        <f>SUM(E50:K50)/35</f>
        <v>0</v>
      </c>
    </row>
    <row r="51" spans="1:12" x14ac:dyDescent="0.2">
      <c r="A51" s="147"/>
      <c r="B51" s="147"/>
      <c r="C51" s="147"/>
      <c r="D51" s="147"/>
      <c r="E51" s="147"/>
      <c r="F51" s="147"/>
      <c r="G51" s="147"/>
      <c r="H51" s="147"/>
      <c r="I51" s="147"/>
      <c r="J51" s="147"/>
      <c r="K51" s="147"/>
      <c r="L51" s="150">
        <f t="shared" ref="L51:L58" si="10">SUM(E51:K51)/35</f>
        <v>0</v>
      </c>
    </row>
    <row r="52" spans="1:12" x14ac:dyDescent="0.2">
      <c r="A52" s="147"/>
      <c r="B52" s="147"/>
      <c r="C52" s="147"/>
      <c r="D52" s="147"/>
      <c r="E52" s="147"/>
      <c r="F52" s="147"/>
      <c r="G52" s="147"/>
      <c r="H52" s="147"/>
      <c r="I52" s="147"/>
      <c r="J52" s="147"/>
      <c r="K52" s="147"/>
      <c r="L52" s="150">
        <f t="shared" si="10"/>
        <v>0</v>
      </c>
    </row>
    <row r="53" spans="1:12" x14ac:dyDescent="0.2">
      <c r="A53" s="147"/>
      <c r="B53" s="147"/>
      <c r="C53" s="147"/>
      <c r="D53" s="147"/>
      <c r="E53" s="147"/>
      <c r="F53" s="147"/>
      <c r="G53" s="147"/>
      <c r="H53" s="147"/>
      <c r="I53" s="147"/>
      <c r="J53" s="147"/>
      <c r="K53" s="147"/>
      <c r="L53" s="150">
        <f t="shared" si="10"/>
        <v>0</v>
      </c>
    </row>
    <row r="54" spans="1:12" x14ac:dyDescent="0.2">
      <c r="A54" s="147"/>
      <c r="B54" s="147"/>
      <c r="C54" s="147"/>
      <c r="D54" s="147"/>
      <c r="E54" s="147"/>
      <c r="F54" s="147"/>
      <c r="G54" s="147"/>
      <c r="H54" s="147"/>
      <c r="I54" s="147"/>
      <c r="J54" s="147"/>
      <c r="K54" s="147"/>
      <c r="L54" s="150">
        <f t="shared" si="10"/>
        <v>0</v>
      </c>
    </row>
    <row r="55" spans="1:12" x14ac:dyDescent="0.2">
      <c r="A55" s="147"/>
      <c r="B55" s="147"/>
      <c r="C55" s="147"/>
      <c r="D55" s="147"/>
      <c r="E55" s="147"/>
      <c r="F55" s="147"/>
      <c r="G55" s="147"/>
      <c r="H55" s="147"/>
      <c r="I55" s="147"/>
      <c r="J55" s="147"/>
      <c r="K55" s="147"/>
      <c r="L55" s="150">
        <f t="shared" si="10"/>
        <v>0</v>
      </c>
    </row>
    <row r="56" spans="1:12" x14ac:dyDescent="0.2">
      <c r="A56" s="147"/>
      <c r="B56" s="147"/>
      <c r="C56" s="147"/>
      <c r="D56" s="147"/>
      <c r="E56" s="147"/>
      <c r="F56" s="147"/>
      <c r="G56" s="147"/>
      <c r="H56" s="147"/>
      <c r="I56" s="147"/>
      <c r="J56" s="147"/>
      <c r="K56" s="147"/>
      <c r="L56" s="150">
        <f t="shared" si="10"/>
        <v>0</v>
      </c>
    </row>
    <row r="57" spans="1:12" x14ac:dyDescent="0.2">
      <c r="A57" s="147"/>
      <c r="B57" s="147"/>
      <c r="C57" s="147"/>
      <c r="D57" s="147"/>
      <c r="E57" s="147"/>
      <c r="F57" s="147"/>
      <c r="G57" s="147"/>
      <c r="H57" s="147"/>
      <c r="I57" s="147"/>
      <c r="J57" s="147"/>
      <c r="K57" s="147"/>
      <c r="L57" s="150">
        <f t="shared" si="10"/>
        <v>0</v>
      </c>
    </row>
    <row r="58" spans="1:12" x14ac:dyDescent="0.2">
      <c r="A58" s="147"/>
      <c r="B58" s="147"/>
      <c r="C58" s="147"/>
      <c r="D58" s="147"/>
      <c r="E58" s="147"/>
      <c r="F58" s="147"/>
      <c r="G58" s="147"/>
      <c r="H58" s="147"/>
      <c r="I58" s="147"/>
      <c r="J58" s="147"/>
      <c r="K58" s="147"/>
      <c r="L58" s="150">
        <f t="shared" si="10"/>
        <v>0</v>
      </c>
    </row>
    <row r="59" spans="1:12" ht="28.5" x14ac:dyDescent="0.2">
      <c r="D59" s="157" t="s">
        <v>41</v>
      </c>
      <c r="E59" s="150" t="str">
        <f>IFERROR(SUM(E50:E58)/(5*COUNTIF(E50:E58,"&gt;0")),"No record")</f>
        <v>No record</v>
      </c>
      <c r="F59" s="150" t="str">
        <f t="shared" ref="F59:K59" si="11">IFERROR(SUM(F50:F58)/(5*COUNTIF(F50:F58,"&gt;0")),"No record")</f>
        <v>No record</v>
      </c>
      <c r="G59" s="150" t="str">
        <f t="shared" si="11"/>
        <v>No record</v>
      </c>
      <c r="H59" s="150" t="str">
        <f t="shared" si="11"/>
        <v>No record</v>
      </c>
      <c r="I59" s="150" t="str">
        <f t="shared" si="11"/>
        <v>No record</v>
      </c>
      <c r="J59" s="150" t="str">
        <f t="shared" si="11"/>
        <v>No record</v>
      </c>
      <c r="K59" s="150" t="str">
        <f t="shared" si="11"/>
        <v>No record</v>
      </c>
      <c r="L59" s="150">
        <f>IFERROR(SUM(L50:L58)/COUNTIF(L50:L58,"&gt;0"),0)</f>
        <v>0</v>
      </c>
    </row>
    <row r="60" spans="1:12" x14ac:dyDescent="0.2">
      <c r="D60" s="153"/>
      <c r="E60" s="151"/>
      <c r="F60" s="151"/>
      <c r="G60" s="151"/>
      <c r="H60" s="151"/>
      <c r="I60" s="151"/>
      <c r="J60" s="151"/>
      <c r="K60" s="151"/>
      <c r="L60" s="151"/>
    </row>
    <row r="62" spans="1:12" x14ac:dyDescent="0.2">
      <c r="A62" s="145">
        <v>45283</v>
      </c>
      <c r="B62" s="161"/>
      <c r="C62" s="161"/>
      <c r="D62" s="161"/>
      <c r="E62" s="161"/>
      <c r="F62" s="161"/>
      <c r="G62" s="161"/>
      <c r="H62" s="161"/>
      <c r="I62" s="161"/>
      <c r="J62" s="161"/>
      <c r="K62" s="161"/>
      <c r="L62" s="161"/>
    </row>
    <row r="63" spans="1:12" ht="42.75" x14ac:dyDescent="0.2">
      <c r="A63" s="147" t="s">
        <v>15</v>
      </c>
      <c r="B63" s="148" t="s">
        <v>16</v>
      </c>
      <c r="C63" s="147" t="s">
        <v>17</v>
      </c>
      <c r="D63" s="148" t="s">
        <v>18</v>
      </c>
      <c r="E63" s="148" t="s">
        <v>19</v>
      </c>
      <c r="F63" s="148" t="s">
        <v>20</v>
      </c>
      <c r="G63" s="148" t="s">
        <v>21</v>
      </c>
      <c r="H63" s="148" t="s">
        <v>22</v>
      </c>
      <c r="I63" s="148" t="s">
        <v>23</v>
      </c>
      <c r="J63" s="148" t="s">
        <v>24</v>
      </c>
      <c r="K63" s="148" t="s">
        <v>25</v>
      </c>
      <c r="L63" s="148" t="s">
        <v>26</v>
      </c>
    </row>
    <row r="64" spans="1:12" x14ac:dyDescent="0.2">
      <c r="A64" s="147"/>
      <c r="B64" s="147"/>
      <c r="C64" s="147"/>
      <c r="D64" s="147"/>
      <c r="E64" s="147"/>
      <c r="F64" s="147"/>
      <c r="G64" s="147"/>
      <c r="H64" s="147"/>
      <c r="I64" s="147"/>
      <c r="J64" s="147"/>
      <c r="K64" s="147"/>
      <c r="L64" s="150">
        <f t="shared" ref="L64:L73" si="12">SUM(E64:K64)/35</f>
        <v>0</v>
      </c>
    </row>
    <row r="65" spans="1:12" x14ac:dyDescent="0.2">
      <c r="A65" s="147"/>
      <c r="B65" s="147"/>
      <c r="C65" s="147"/>
      <c r="D65" s="147"/>
      <c r="E65" s="147"/>
      <c r="F65" s="147"/>
      <c r="G65" s="147"/>
      <c r="H65" s="147"/>
      <c r="I65" s="147"/>
      <c r="J65" s="147"/>
      <c r="K65" s="147"/>
      <c r="L65" s="150">
        <f t="shared" si="12"/>
        <v>0</v>
      </c>
    </row>
    <row r="66" spans="1:12" x14ac:dyDescent="0.2">
      <c r="A66" s="147"/>
      <c r="B66" s="147"/>
      <c r="C66" s="147"/>
      <c r="D66" s="147"/>
      <c r="E66" s="147"/>
      <c r="F66" s="147"/>
      <c r="G66" s="147"/>
      <c r="H66" s="147"/>
      <c r="I66" s="147"/>
      <c r="J66" s="147"/>
      <c r="K66" s="147"/>
      <c r="L66" s="150">
        <f t="shared" si="12"/>
        <v>0</v>
      </c>
    </row>
    <row r="67" spans="1:12" x14ac:dyDescent="0.2">
      <c r="A67" s="147"/>
      <c r="B67" s="147"/>
      <c r="C67" s="147"/>
      <c r="D67" s="147"/>
      <c r="E67" s="147"/>
      <c r="F67" s="147"/>
      <c r="G67" s="147"/>
      <c r="H67" s="147"/>
      <c r="I67" s="147"/>
      <c r="J67" s="147"/>
      <c r="K67" s="147"/>
      <c r="L67" s="150">
        <f t="shared" si="12"/>
        <v>0</v>
      </c>
    </row>
    <row r="68" spans="1:12" x14ac:dyDescent="0.2">
      <c r="A68" s="147"/>
      <c r="B68" s="147"/>
      <c r="C68" s="147"/>
      <c r="D68" s="147"/>
      <c r="E68" s="147"/>
      <c r="F68" s="147"/>
      <c r="G68" s="147"/>
      <c r="H68" s="147"/>
      <c r="I68" s="147"/>
      <c r="J68" s="147"/>
      <c r="K68" s="147"/>
      <c r="L68" s="150">
        <f t="shared" si="12"/>
        <v>0</v>
      </c>
    </row>
    <row r="69" spans="1:12" x14ac:dyDescent="0.2">
      <c r="A69" s="147"/>
      <c r="B69" s="147"/>
      <c r="C69" s="147"/>
      <c r="D69" s="147"/>
      <c r="E69" s="147"/>
      <c r="F69" s="147"/>
      <c r="G69" s="147"/>
      <c r="H69" s="147"/>
      <c r="I69" s="147"/>
      <c r="J69" s="147"/>
      <c r="K69" s="147"/>
      <c r="L69" s="150">
        <f t="shared" si="12"/>
        <v>0</v>
      </c>
    </row>
    <row r="70" spans="1:12" x14ac:dyDescent="0.2">
      <c r="A70" s="147"/>
      <c r="B70" s="147"/>
      <c r="C70" s="147"/>
      <c r="D70" s="147"/>
      <c r="E70" s="147"/>
      <c r="F70" s="147"/>
      <c r="G70" s="147"/>
      <c r="H70" s="147"/>
      <c r="I70" s="147"/>
      <c r="J70" s="147"/>
      <c r="K70" s="147"/>
      <c r="L70" s="150">
        <f t="shared" si="12"/>
        <v>0</v>
      </c>
    </row>
    <row r="71" spans="1:12" x14ac:dyDescent="0.2">
      <c r="A71" s="147"/>
      <c r="B71" s="147"/>
      <c r="C71" s="147"/>
      <c r="D71" s="147"/>
      <c r="E71" s="147"/>
      <c r="F71" s="147"/>
      <c r="G71" s="147"/>
      <c r="H71" s="147"/>
      <c r="I71" s="147"/>
      <c r="J71" s="147"/>
      <c r="K71" s="147"/>
      <c r="L71" s="150">
        <f t="shared" si="12"/>
        <v>0</v>
      </c>
    </row>
    <row r="72" spans="1:12" x14ac:dyDescent="0.2">
      <c r="A72" s="147"/>
      <c r="B72" s="147"/>
      <c r="C72" s="147"/>
      <c r="D72" s="147"/>
      <c r="E72" s="147"/>
      <c r="F72" s="147"/>
      <c r="G72" s="147"/>
      <c r="H72" s="147"/>
      <c r="I72" s="147"/>
      <c r="J72" s="147"/>
      <c r="K72" s="147"/>
      <c r="L72" s="150">
        <f t="shared" si="12"/>
        <v>0</v>
      </c>
    </row>
    <row r="73" spans="1:12" x14ac:dyDescent="0.2">
      <c r="A73" s="147"/>
      <c r="B73" s="147"/>
      <c r="C73" s="147"/>
      <c r="D73" s="147"/>
      <c r="E73" s="147"/>
      <c r="F73" s="147"/>
      <c r="G73" s="147"/>
      <c r="H73" s="147"/>
      <c r="I73" s="147"/>
      <c r="J73" s="147"/>
      <c r="K73" s="147"/>
      <c r="L73" s="150">
        <f t="shared" si="12"/>
        <v>0</v>
      </c>
    </row>
    <row r="74" spans="1:12" ht="28.5" x14ac:dyDescent="0.2">
      <c r="D74" s="157" t="s">
        <v>41</v>
      </c>
      <c r="E74" s="150" t="str">
        <f>IFERROR(SUM(E64:E73)/(5*COUNTIF(E64:E73,"&gt;0")),"No record")</f>
        <v>No record</v>
      </c>
      <c r="F74" s="150" t="str">
        <f t="shared" ref="F74:K74" si="13">IFERROR(SUM(F64:F73)/(5*COUNTIF(F64:F73,"&gt;0")),"No record")</f>
        <v>No record</v>
      </c>
      <c r="G74" s="150" t="str">
        <f t="shared" si="13"/>
        <v>No record</v>
      </c>
      <c r="H74" s="150" t="str">
        <f t="shared" si="13"/>
        <v>No record</v>
      </c>
      <c r="I74" s="150" t="str">
        <f t="shared" si="13"/>
        <v>No record</v>
      </c>
      <c r="J74" s="150" t="str">
        <f t="shared" si="13"/>
        <v>No record</v>
      </c>
      <c r="K74" s="150" t="str">
        <f t="shared" si="13"/>
        <v>No record</v>
      </c>
      <c r="L74" s="150">
        <f>IFERROR(SUM(L64:L73)/COUNTIF(L64:L73,"&gt;0"),0)</f>
        <v>0</v>
      </c>
    </row>
    <row r="75" spans="1:12" x14ac:dyDescent="0.2">
      <c r="D75" s="149"/>
    </row>
    <row r="77" spans="1:12" x14ac:dyDescent="0.2">
      <c r="A77" s="145">
        <v>45292</v>
      </c>
      <c r="B77" s="161"/>
      <c r="C77" s="161"/>
      <c r="D77" s="161"/>
      <c r="E77" s="161"/>
      <c r="F77" s="161"/>
      <c r="G77" s="161"/>
      <c r="H77" s="161"/>
      <c r="I77" s="161"/>
      <c r="J77" s="161"/>
      <c r="K77" s="161"/>
      <c r="L77" s="161"/>
    </row>
    <row r="78" spans="1:12" ht="42.75" x14ac:dyDescent="0.2">
      <c r="A78" s="147" t="s">
        <v>15</v>
      </c>
      <c r="B78" s="148" t="s">
        <v>16</v>
      </c>
      <c r="C78" s="147" t="s">
        <v>17</v>
      </c>
      <c r="D78" s="148" t="s">
        <v>18</v>
      </c>
      <c r="E78" s="148" t="s">
        <v>19</v>
      </c>
      <c r="F78" s="148" t="s">
        <v>20</v>
      </c>
      <c r="G78" s="148" t="s">
        <v>21</v>
      </c>
      <c r="H78" s="148" t="s">
        <v>22</v>
      </c>
      <c r="I78" s="148" t="s">
        <v>23</v>
      </c>
      <c r="J78" s="148" t="s">
        <v>24</v>
      </c>
      <c r="K78" s="148" t="s">
        <v>25</v>
      </c>
      <c r="L78" s="148" t="s">
        <v>26</v>
      </c>
    </row>
    <row r="79" spans="1:12" x14ac:dyDescent="0.2">
      <c r="A79" s="147"/>
      <c r="B79" s="147"/>
      <c r="C79" s="147"/>
      <c r="D79" s="147"/>
      <c r="E79" s="147"/>
      <c r="F79" s="147"/>
      <c r="G79" s="147"/>
      <c r="H79" s="147"/>
      <c r="I79" s="147"/>
      <c r="J79" s="147"/>
      <c r="K79" s="147"/>
      <c r="L79" s="150">
        <f t="shared" ref="L79:L89" si="14">SUM(E79:K79)/35</f>
        <v>0</v>
      </c>
    </row>
    <row r="80" spans="1:12" x14ac:dyDescent="0.2">
      <c r="A80" s="147"/>
      <c r="B80" s="147"/>
      <c r="C80" s="147"/>
      <c r="D80" s="147"/>
      <c r="E80" s="147"/>
      <c r="F80" s="147"/>
      <c r="G80" s="147"/>
      <c r="H80" s="147"/>
      <c r="I80" s="147"/>
      <c r="J80" s="147"/>
      <c r="K80" s="147"/>
      <c r="L80" s="150">
        <f t="shared" si="14"/>
        <v>0</v>
      </c>
    </row>
    <row r="81" spans="1:12" x14ac:dyDescent="0.2">
      <c r="A81" s="147"/>
      <c r="B81" s="147"/>
      <c r="C81" s="147"/>
      <c r="D81" s="147"/>
      <c r="E81" s="147"/>
      <c r="F81" s="147"/>
      <c r="G81" s="147"/>
      <c r="H81" s="147"/>
      <c r="I81" s="147"/>
      <c r="J81" s="147"/>
      <c r="K81" s="147"/>
      <c r="L81" s="150">
        <f t="shared" si="14"/>
        <v>0</v>
      </c>
    </row>
    <row r="82" spans="1:12" x14ac:dyDescent="0.2">
      <c r="A82" s="147"/>
      <c r="B82" s="147"/>
      <c r="C82" s="147"/>
      <c r="D82" s="147"/>
      <c r="E82" s="147"/>
      <c r="F82" s="147"/>
      <c r="G82" s="147"/>
      <c r="H82" s="147"/>
      <c r="I82" s="147"/>
      <c r="J82" s="147"/>
      <c r="K82" s="147"/>
      <c r="L82" s="150">
        <f t="shared" si="14"/>
        <v>0</v>
      </c>
    </row>
    <row r="83" spans="1:12" x14ac:dyDescent="0.2">
      <c r="A83" s="147"/>
      <c r="B83" s="147"/>
      <c r="C83" s="147"/>
      <c r="D83" s="147"/>
      <c r="E83" s="147"/>
      <c r="F83" s="147"/>
      <c r="G83" s="147"/>
      <c r="H83" s="147"/>
      <c r="I83" s="147"/>
      <c r="J83" s="147"/>
      <c r="K83" s="147"/>
      <c r="L83" s="150">
        <f t="shared" si="14"/>
        <v>0</v>
      </c>
    </row>
    <row r="84" spans="1:12" x14ac:dyDescent="0.2">
      <c r="A84" s="147"/>
      <c r="B84" s="147"/>
      <c r="C84" s="147"/>
      <c r="D84" s="147"/>
      <c r="E84" s="147"/>
      <c r="F84" s="147"/>
      <c r="G84" s="147"/>
      <c r="H84" s="147"/>
      <c r="I84" s="147"/>
      <c r="J84" s="147"/>
      <c r="K84" s="147"/>
      <c r="L84" s="150">
        <f t="shared" si="14"/>
        <v>0</v>
      </c>
    </row>
    <row r="85" spans="1:12" x14ac:dyDescent="0.2">
      <c r="A85" s="147"/>
      <c r="B85" s="147"/>
      <c r="C85" s="147"/>
      <c r="D85" s="147"/>
      <c r="E85" s="147"/>
      <c r="F85" s="147"/>
      <c r="G85" s="147"/>
      <c r="H85" s="147"/>
      <c r="I85" s="147"/>
      <c r="J85" s="147"/>
      <c r="K85" s="147"/>
      <c r="L85" s="150">
        <f t="shared" si="14"/>
        <v>0</v>
      </c>
    </row>
    <row r="86" spans="1:12" x14ac:dyDescent="0.2">
      <c r="A86" s="147"/>
      <c r="B86" s="147"/>
      <c r="C86" s="147"/>
      <c r="D86" s="147"/>
      <c r="E86" s="147"/>
      <c r="F86" s="147"/>
      <c r="G86" s="147"/>
      <c r="H86" s="147"/>
      <c r="I86" s="147"/>
      <c r="J86" s="147"/>
      <c r="K86" s="147"/>
      <c r="L86" s="150">
        <f t="shared" si="14"/>
        <v>0</v>
      </c>
    </row>
    <row r="87" spans="1:12" x14ac:dyDescent="0.2">
      <c r="A87" s="147"/>
      <c r="B87" s="147"/>
      <c r="C87" s="147"/>
      <c r="D87" s="147"/>
      <c r="E87" s="147"/>
      <c r="F87" s="147"/>
      <c r="G87" s="147"/>
      <c r="H87" s="147"/>
      <c r="I87" s="147"/>
      <c r="J87" s="147"/>
      <c r="K87" s="147"/>
      <c r="L87" s="150">
        <f t="shared" si="14"/>
        <v>0</v>
      </c>
    </row>
    <row r="88" spans="1:12" x14ac:dyDescent="0.2">
      <c r="A88" s="147"/>
      <c r="B88" s="147"/>
      <c r="C88" s="147"/>
      <c r="D88" s="147"/>
      <c r="E88" s="147"/>
      <c r="F88" s="147"/>
      <c r="G88" s="147"/>
      <c r="H88" s="147"/>
      <c r="I88" s="147"/>
      <c r="J88" s="147"/>
      <c r="K88" s="147"/>
      <c r="L88" s="150">
        <f t="shared" si="14"/>
        <v>0</v>
      </c>
    </row>
    <row r="89" spans="1:12" x14ac:dyDescent="0.2">
      <c r="A89" s="147"/>
      <c r="B89" s="147"/>
      <c r="C89" s="147"/>
      <c r="D89" s="147"/>
      <c r="E89" s="147"/>
      <c r="F89" s="147"/>
      <c r="G89" s="147"/>
      <c r="H89" s="147"/>
      <c r="I89" s="147"/>
      <c r="J89" s="147"/>
      <c r="K89" s="147"/>
      <c r="L89" s="150">
        <f t="shared" si="14"/>
        <v>0</v>
      </c>
    </row>
    <row r="90" spans="1:12" ht="28.5" x14ac:dyDescent="0.2">
      <c r="D90" s="158" t="s">
        <v>41</v>
      </c>
      <c r="E90" s="150" t="str">
        <f>IFERROR(SUM(E79:E89)/(5*COUNTIF(E79:E89,"&gt;0")),"No record")</f>
        <v>No record</v>
      </c>
      <c r="F90" s="150" t="str">
        <f t="shared" ref="F90:K90" si="15">IFERROR(SUM(F79:F89)/(5*COUNTIF(F79:F89,"&gt;0")),"No record")</f>
        <v>No record</v>
      </c>
      <c r="G90" s="150" t="str">
        <f t="shared" si="15"/>
        <v>No record</v>
      </c>
      <c r="H90" s="150" t="str">
        <f t="shared" si="15"/>
        <v>No record</v>
      </c>
      <c r="I90" s="150" t="str">
        <f t="shared" si="15"/>
        <v>No record</v>
      </c>
      <c r="J90" s="150" t="str">
        <f t="shared" si="15"/>
        <v>No record</v>
      </c>
      <c r="K90" s="150" t="str">
        <f t="shared" si="15"/>
        <v>No record</v>
      </c>
      <c r="L90" s="150">
        <f>IFERROR(SUM(L79:L89)/COUNTIF(L79:L89,"&gt;0"),0)</f>
        <v>0</v>
      </c>
    </row>
    <row r="91" spans="1:12" x14ac:dyDescent="0.2">
      <c r="D91" s="149"/>
    </row>
    <row r="93" spans="1:12" x14ac:dyDescent="0.2">
      <c r="A93" s="145">
        <v>45323</v>
      </c>
      <c r="B93" s="161"/>
      <c r="C93" s="161"/>
      <c r="D93" s="161"/>
      <c r="E93" s="161"/>
      <c r="F93" s="161"/>
      <c r="G93" s="161"/>
      <c r="H93" s="161"/>
      <c r="I93" s="161"/>
      <c r="J93" s="161"/>
      <c r="K93" s="161"/>
      <c r="L93" s="161"/>
    </row>
    <row r="94" spans="1:12" ht="42.75" x14ac:dyDescent="0.2">
      <c r="A94" s="147" t="s">
        <v>15</v>
      </c>
      <c r="B94" s="148" t="s">
        <v>16</v>
      </c>
      <c r="C94" s="147" t="s">
        <v>17</v>
      </c>
      <c r="D94" s="148" t="s">
        <v>18</v>
      </c>
      <c r="E94" s="148" t="s">
        <v>19</v>
      </c>
      <c r="F94" s="148" t="s">
        <v>20</v>
      </c>
      <c r="G94" s="148" t="s">
        <v>21</v>
      </c>
      <c r="H94" s="148" t="s">
        <v>22</v>
      </c>
      <c r="I94" s="148" t="s">
        <v>23</v>
      </c>
      <c r="J94" s="148" t="s">
        <v>24</v>
      </c>
      <c r="K94" s="148" t="s">
        <v>25</v>
      </c>
      <c r="L94" s="148" t="s">
        <v>26</v>
      </c>
    </row>
    <row r="95" spans="1:12" x14ac:dyDescent="0.2">
      <c r="A95" s="147"/>
      <c r="B95" s="147"/>
      <c r="C95" s="147"/>
      <c r="D95" s="147"/>
      <c r="E95" s="147"/>
      <c r="F95" s="147"/>
      <c r="G95" s="147"/>
      <c r="H95" s="147"/>
      <c r="I95" s="147"/>
      <c r="J95" s="147"/>
      <c r="K95" s="147"/>
      <c r="L95" s="150">
        <f t="shared" ref="L95:L104" si="16">SUM(E95:K95)/35</f>
        <v>0</v>
      </c>
    </row>
    <row r="96" spans="1:12" x14ac:dyDescent="0.2">
      <c r="A96" s="147"/>
      <c r="B96" s="147"/>
      <c r="C96" s="147"/>
      <c r="D96" s="147"/>
      <c r="E96" s="147"/>
      <c r="F96" s="147"/>
      <c r="G96" s="147"/>
      <c r="H96" s="147"/>
      <c r="I96" s="147"/>
      <c r="J96" s="147"/>
      <c r="K96" s="147"/>
      <c r="L96" s="150">
        <f t="shared" si="16"/>
        <v>0</v>
      </c>
    </row>
    <row r="97" spans="1:12" x14ac:dyDescent="0.2">
      <c r="A97" s="147"/>
      <c r="B97" s="147"/>
      <c r="C97" s="147"/>
      <c r="D97" s="147"/>
      <c r="E97" s="147"/>
      <c r="F97" s="147"/>
      <c r="G97" s="147"/>
      <c r="H97" s="147"/>
      <c r="I97" s="147"/>
      <c r="J97" s="147"/>
      <c r="K97" s="147"/>
      <c r="L97" s="150">
        <f t="shared" si="16"/>
        <v>0</v>
      </c>
    </row>
    <row r="98" spans="1:12" x14ac:dyDescent="0.2">
      <c r="A98" s="147"/>
      <c r="B98" s="147"/>
      <c r="C98" s="147"/>
      <c r="D98" s="147"/>
      <c r="E98" s="147"/>
      <c r="F98" s="147"/>
      <c r="G98" s="147"/>
      <c r="H98" s="147"/>
      <c r="I98" s="147"/>
      <c r="J98" s="147"/>
      <c r="K98" s="147"/>
      <c r="L98" s="150">
        <f t="shared" si="16"/>
        <v>0</v>
      </c>
    </row>
    <row r="99" spans="1:12" x14ac:dyDescent="0.2">
      <c r="A99" s="147"/>
      <c r="B99" s="147"/>
      <c r="C99" s="147"/>
      <c r="D99" s="147"/>
      <c r="E99" s="147"/>
      <c r="F99" s="147"/>
      <c r="G99" s="147"/>
      <c r="H99" s="147"/>
      <c r="I99" s="147"/>
      <c r="J99" s="147"/>
      <c r="K99" s="147"/>
      <c r="L99" s="150">
        <f t="shared" si="16"/>
        <v>0</v>
      </c>
    </row>
    <row r="100" spans="1:12" x14ac:dyDescent="0.2">
      <c r="A100" s="147"/>
      <c r="B100" s="147"/>
      <c r="C100" s="147"/>
      <c r="D100" s="147"/>
      <c r="E100" s="147"/>
      <c r="F100" s="147"/>
      <c r="G100" s="147"/>
      <c r="H100" s="147"/>
      <c r="I100" s="147"/>
      <c r="J100" s="147"/>
      <c r="K100" s="147"/>
      <c r="L100" s="150">
        <f t="shared" si="16"/>
        <v>0</v>
      </c>
    </row>
    <row r="101" spans="1:12" x14ac:dyDescent="0.2">
      <c r="A101" s="147"/>
      <c r="B101" s="147"/>
      <c r="C101" s="147"/>
      <c r="D101" s="147"/>
      <c r="E101" s="147"/>
      <c r="F101" s="147"/>
      <c r="G101" s="147"/>
      <c r="H101" s="147"/>
      <c r="I101" s="147"/>
      <c r="J101" s="147"/>
      <c r="K101" s="147"/>
      <c r="L101" s="150">
        <f t="shared" si="16"/>
        <v>0</v>
      </c>
    </row>
    <row r="102" spans="1:12" x14ac:dyDescent="0.2">
      <c r="A102" s="147"/>
      <c r="B102" s="147"/>
      <c r="C102" s="147"/>
      <c r="D102" s="147"/>
      <c r="E102" s="147"/>
      <c r="F102" s="147"/>
      <c r="G102" s="147"/>
      <c r="H102" s="147"/>
      <c r="I102" s="147"/>
      <c r="J102" s="147"/>
      <c r="K102" s="147"/>
      <c r="L102" s="150">
        <f t="shared" si="16"/>
        <v>0</v>
      </c>
    </row>
    <row r="103" spans="1:12" x14ac:dyDescent="0.2">
      <c r="A103" s="147"/>
      <c r="B103" s="147"/>
      <c r="C103" s="147"/>
      <c r="D103" s="147"/>
      <c r="E103" s="147"/>
      <c r="F103" s="147"/>
      <c r="G103" s="147"/>
      <c r="H103" s="147"/>
      <c r="I103" s="147"/>
      <c r="J103" s="147"/>
      <c r="K103" s="147"/>
      <c r="L103" s="150">
        <f t="shared" si="16"/>
        <v>0</v>
      </c>
    </row>
    <row r="104" spans="1:12" x14ac:dyDescent="0.2">
      <c r="A104" s="147"/>
      <c r="B104" s="147"/>
      <c r="C104" s="147"/>
      <c r="D104" s="147"/>
      <c r="E104" s="147"/>
      <c r="F104" s="147"/>
      <c r="G104" s="147"/>
      <c r="H104" s="147"/>
      <c r="I104" s="147"/>
      <c r="J104" s="147"/>
      <c r="K104" s="147"/>
      <c r="L104" s="150">
        <f t="shared" si="16"/>
        <v>0</v>
      </c>
    </row>
    <row r="105" spans="1:12" ht="28.5" x14ac:dyDescent="0.2">
      <c r="D105" s="158" t="s">
        <v>41</v>
      </c>
      <c r="E105" s="150" t="str">
        <f>IFERROR(SUM(E95:E104)/(5*COUNTIF(E95:E104,"&gt;0")),"No record")</f>
        <v>No record</v>
      </c>
      <c r="F105" s="150" t="str">
        <f t="shared" ref="F105:K105" si="17">IFERROR(SUM(F95:F104)/(5*COUNTIF(F95:F104,"&gt;0")),"No record")</f>
        <v>No record</v>
      </c>
      <c r="G105" s="150" t="str">
        <f t="shared" si="17"/>
        <v>No record</v>
      </c>
      <c r="H105" s="150" t="str">
        <f t="shared" si="17"/>
        <v>No record</v>
      </c>
      <c r="I105" s="150" t="str">
        <f t="shared" si="17"/>
        <v>No record</v>
      </c>
      <c r="J105" s="150" t="str">
        <f t="shared" si="17"/>
        <v>No record</v>
      </c>
      <c r="K105" s="150" t="str">
        <f t="shared" si="17"/>
        <v>No record</v>
      </c>
      <c r="L105" s="150">
        <f>IFERROR(SUM(L95:L104)/COUNTIF(L95:L104,"&gt;0"),0)</f>
        <v>0</v>
      </c>
    </row>
    <row r="108" spans="1:12" x14ac:dyDescent="0.2">
      <c r="A108" s="145">
        <v>45352</v>
      </c>
      <c r="B108" s="161"/>
      <c r="C108" s="161"/>
      <c r="D108" s="161"/>
      <c r="E108" s="161"/>
      <c r="F108" s="161"/>
      <c r="G108" s="161"/>
      <c r="H108" s="161"/>
      <c r="I108" s="161"/>
      <c r="J108" s="161"/>
      <c r="K108" s="161"/>
      <c r="L108" s="161"/>
    </row>
    <row r="109" spans="1:12" ht="42.75" x14ac:dyDescent="0.2">
      <c r="A109" s="160" t="s">
        <v>15</v>
      </c>
      <c r="B109" s="148" t="s">
        <v>16</v>
      </c>
      <c r="C109" s="147" t="s">
        <v>17</v>
      </c>
      <c r="D109" s="148" t="s">
        <v>18</v>
      </c>
      <c r="E109" s="148" t="s">
        <v>19</v>
      </c>
      <c r="F109" s="148" t="s">
        <v>20</v>
      </c>
      <c r="G109" s="148" t="s">
        <v>21</v>
      </c>
      <c r="H109" s="148" t="s">
        <v>22</v>
      </c>
      <c r="I109" s="148" t="s">
        <v>23</v>
      </c>
      <c r="J109" s="148" t="s">
        <v>24</v>
      </c>
      <c r="K109" s="148" t="s">
        <v>25</v>
      </c>
      <c r="L109" s="148" t="s">
        <v>26</v>
      </c>
    </row>
    <row r="110" spans="1:12" x14ac:dyDescent="0.2">
      <c r="A110" s="147"/>
      <c r="B110" s="147"/>
      <c r="C110" s="147"/>
      <c r="D110" s="147"/>
      <c r="E110" s="147"/>
      <c r="F110" s="147"/>
      <c r="G110" s="147"/>
      <c r="H110" s="147"/>
      <c r="I110" s="147"/>
      <c r="J110" s="147"/>
      <c r="K110" s="147"/>
      <c r="L110" s="150">
        <f t="shared" ref="L110:L119" si="18">SUM(E110:K110)/35</f>
        <v>0</v>
      </c>
    </row>
    <row r="111" spans="1:12" x14ac:dyDescent="0.2">
      <c r="A111" s="147"/>
      <c r="B111" s="147"/>
      <c r="C111" s="147"/>
      <c r="D111" s="147"/>
      <c r="E111" s="147"/>
      <c r="F111" s="147"/>
      <c r="G111" s="147"/>
      <c r="H111" s="147"/>
      <c r="I111" s="147"/>
      <c r="J111" s="147"/>
      <c r="K111" s="147"/>
      <c r="L111" s="150">
        <f t="shared" si="18"/>
        <v>0</v>
      </c>
    </row>
    <row r="112" spans="1:12" x14ac:dyDescent="0.2">
      <c r="A112" s="147"/>
      <c r="B112" s="147"/>
      <c r="C112" s="147"/>
      <c r="D112" s="147"/>
      <c r="E112" s="147"/>
      <c r="F112" s="147"/>
      <c r="G112" s="147"/>
      <c r="H112" s="147"/>
      <c r="I112" s="147"/>
      <c r="J112" s="147"/>
      <c r="K112" s="147"/>
      <c r="L112" s="150">
        <f t="shared" si="18"/>
        <v>0</v>
      </c>
    </row>
    <row r="113" spans="1:12" x14ac:dyDescent="0.2">
      <c r="A113" s="147"/>
      <c r="B113" s="147"/>
      <c r="C113" s="147"/>
      <c r="D113" s="147"/>
      <c r="E113" s="147"/>
      <c r="F113" s="147"/>
      <c r="G113" s="147"/>
      <c r="H113" s="147"/>
      <c r="I113" s="147"/>
      <c r="J113" s="147"/>
      <c r="K113" s="147"/>
      <c r="L113" s="150">
        <f t="shared" si="18"/>
        <v>0</v>
      </c>
    </row>
    <row r="114" spans="1:12" x14ac:dyDescent="0.2">
      <c r="A114" s="147"/>
      <c r="B114" s="147"/>
      <c r="C114" s="147"/>
      <c r="D114" s="147"/>
      <c r="E114" s="147"/>
      <c r="F114" s="147"/>
      <c r="G114" s="147"/>
      <c r="H114" s="147"/>
      <c r="I114" s="147"/>
      <c r="J114" s="147"/>
      <c r="K114" s="147"/>
      <c r="L114" s="150">
        <f t="shared" si="18"/>
        <v>0</v>
      </c>
    </row>
    <row r="115" spans="1:12" x14ac:dyDescent="0.2">
      <c r="A115" s="147"/>
      <c r="B115" s="147"/>
      <c r="C115" s="147"/>
      <c r="D115" s="147"/>
      <c r="E115" s="147"/>
      <c r="F115" s="147"/>
      <c r="G115" s="147"/>
      <c r="H115" s="147"/>
      <c r="I115" s="147"/>
      <c r="J115" s="147"/>
      <c r="K115" s="147"/>
      <c r="L115" s="150">
        <f t="shared" si="18"/>
        <v>0</v>
      </c>
    </row>
    <row r="116" spans="1:12" x14ac:dyDescent="0.2">
      <c r="A116" s="147"/>
      <c r="B116" s="147"/>
      <c r="C116" s="147"/>
      <c r="D116" s="147"/>
      <c r="E116" s="147"/>
      <c r="F116" s="147"/>
      <c r="G116" s="147"/>
      <c r="H116" s="147"/>
      <c r="I116" s="147"/>
      <c r="J116" s="147"/>
      <c r="K116" s="147"/>
      <c r="L116" s="150">
        <f t="shared" si="18"/>
        <v>0</v>
      </c>
    </row>
    <row r="117" spans="1:12" x14ac:dyDescent="0.2">
      <c r="A117" s="147"/>
      <c r="B117" s="147"/>
      <c r="C117" s="147"/>
      <c r="D117" s="147"/>
      <c r="E117" s="147"/>
      <c r="F117" s="147"/>
      <c r="G117" s="147"/>
      <c r="H117" s="147"/>
      <c r="I117" s="147"/>
      <c r="J117" s="147"/>
      <c r="K117" s="147"/>
      <c r="L117" s="150">
        <f t="shared" si="18"/>
        <v>0</v>
      </c>
    </row>
    <row r="118" spans="1:12" x14ac:dyDescent="0.2">
      <c r="A118" s="147"/>
      <c r="B118" s="147"/>
      <c r="C118" s="147"/>
      <c r="D118" s="147"/>
      <c r="E118" s="147"/>
      <c r="F118" s="147"/>
      <c r="G118" s="147"/>
      <c r="H118" s="147"/>
      <c r="I118" s="147"/>
      <c r="J118" s="147"/>
      <c r="K118" s="147"/>
      <c r="L118" s="150">
        <f t="shared" si="18"/>
        <v>0</v>
      </c>
    </row>
    <row r="119" spans="1:12" x14ac:dyDescent="0.2">
      <c r="A119" s="147"/>
      <c r="B119" s="147"/>
      <c r="C119" s="147"/>
      <c r="D119" s="147"/>
      <c r="E119" s="147"/>
      <c r="F119" s="147"/>
      <c r="G119" s="147"/>
      <c r="H119" s="147"/>
      <c r="I119" s="147"/>
      <c r="J119" s="147"/>
      <c r="K119" s="147"/>
      <c r="L119" s="150">
        <f t="shared" si="18"/>
        <v>0</v>
      </c>
    </row>
    <row r="120" spans="1:12" ht="28.5" x14ac:dyDescent="0.2">
      <c r="D120" s="158" t="s">
        <v>41</v>
      </c>
      <c r="E120" s="150" t="str">
        <f>IFERROR(SUM(E110:E119)/(5*COUNTIF(E110:E119,"&gt;0")),"No record")</f>
        <v>No record</v>
      </c>
      <c r="F120" s="150" t="str">
        <f t="shared" ref="F120:K120" si="19">IFERROR(SUM(F110:F119)/(5*COUNTIF(F110:F119,"&gt;0")),"No record")</f>
        <v>No record</v>
      </c>
      <c r="G120" s="150" t="str">
        <f t="shared" si="19"/>
        <v>No record</v>
      </c>
      <c r="H120" s="150" t="str">
        <f t="shared" si="19"/>
        <v>No record</v>
      </c>
      <c r="I120" s="150" t="str">
        <f t="shared" si="19"/>
        <v>No record</v>
      </c>
      <c r="J120" s="150" t="str">
        <f t="shared" si="19"/>
        <v>No record</v>
      </c>
      <c r="K120" s="150" t="str">
        <f t="shared" si="19"/>
        <v>No record</v>
      </c>
      <c r="L120" s="150">
        <f>IFERROR(SUM(L110:L119)/COUNTIF(L110:L119,"&gt;0"),0)</f>
        <v>0</v>
      </c>
    </row>
  </sheetData>
  <pageMargins left="0.7" right="0.7" top="0.75" bottom="0.75" header="0.3" footer="0.3"/>
  <pageSetup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3D3988-696E-4E51-881C-199BD82CB4AB}">
  <dimension ref="A1:M120"/>
  <sheetViews>
    <sheetView topLeftCell="E94" zoomScale="90" zoomScaleNormal="90" workbookViewId="0">
      <selection activeCell="C6" sqref="C6"/>
    </sheetView>
  </sheetViews>
  <sheetFormatPr defaultColWidth="23.6640625" defaultRowHeight="14.25" x14ac:dyDescent="0.2"/>
  <cols>
    <col min="1" max="8" width="23.6640625" style="146"/>
    <col min="9" max="9" width="19.6640625" style="146" customWidth="1"/>
    <col min="10" max="10" width="23.6640625" style="146"/>
    <col min="11" max="11" width="30.6640625" style="146" customWidth="1"/>
    <col min="12" max="12" width="30.33203125" style="146" bestFit="1" customWidth="1"/>
    <col min="13" max="16384" width="23.6640625" style="146"/>
  </cols>
  <sheetData>
    <row r="1" spans="1:13" x14ac:dyDescent="0.2">
      <c r="A1" s="145">
        <v>45078</v>
      </c>
    </row>
    <row r="2" spans="1:13" ht="42.75" x14ac:dyDescent="0.2">
      <c r="A2" s="147" t="s">
        <v>15</v>
      </c>
      <c r="B2" s="148" t="s">
        <v>16</v>
      </c>
      <c r="C2" s="147" t="s">
        <v>17</v>
      </c>
      <c r="D2" s="148" t="s">
        <v>18</v>
      </c>
      <c r="E2" s="148" t="s">
        <v>19</v>
      </c>
      <c r="F2" s="148" t="s">
        <v>20</v>
      </c>
      <c r="G2" s="148" t="s">
        <v>21</v>
      </c>
      <c r="H2" s="148" t="s">
        <v>22</v>
      </c>
      <c r="I2" s="148" t="s">
        <v>23</v>
      </c>
      <c r="J2" s="148" t="s">
        <v>24</v>
      </c>
      <c r="K2" s="148" t="s">
        <v>25</v>
      </c>
      <c r="L2" s="148" t="s">
        <v>26</v>
      </c>
      <c r="M2" s="149"/>
    </row>
    <row r="3" spans="1:13" x14ac:dyDescent="0.2">
      <c r="A3" s="145"/>
      <c r="B3" s="147"/>
      <c r="C3" s="147"/>
      <c r="D3" s="147"/>
      <c r="E3" s="147"/>
      <c r="F3" s="147"/>
      <c r="G3" s="147"/>
      <c r="H3" s="147"/>
      <c r="I3" s="147"/>
      <c r="J3" s="147"/>
      <c r="K3" s="147"/>
      <c r="L3" s="150">
        <f t="shared" ref="L3" si="0">SUM(E3:K3)/35</f>
        <v>0</v>
      </c>
    </row>
    <row r="4" spans="1:13" ht="28.5" x14ac:dyDescent="0.2">
      <c r="A4" s="151"/>
      <c r="B4" s="151"/>
      <c r="C4" s="151"/>
      <c r="D4" s="158" t="s">
        <v>38</v>
      </c>
      <c r="E4" s="150" t="str">
        <f t="shared" ref="E4:K4" si="1">IFERROR(SUM(E3:E3)/(5*COUNTIF(E3:E3,"&gt;0")),"No record")</f>
        <v>No record</v>
      </c>
      <c r="F4" s="150" t="str">
        <f t="shared" si="1"/>
        <v>No record</v>
      </c>
      <c r="G4" s="150" t="str">
        <f t="shared" si="1"/>
        <v>No record</v>
      </c>
      <c r="H4" s="150" t="str">
        <f t="shared" si="1"/>
        <v>No record</v>
      </c>
      <c r="I4" s="150" t="str">
        <f t="shared" si="1"/>
        <v>No record</v>
      </c>
      <c r="J4" s="150" t="str">
        <f t="shared" si="1"/>
        <v>No record</v>
      </c>
      <c r="K4" s="150" t="str">
        <f t="shared" si="1"/>
        <v>No record</v>
      </c>
      <c r="L4" s="150">
        <f>IFERROR(SUM(L3:L3)/COUNTIF(L3:L3,"&gt;0"),0)</f>
        <v>0</v>
      </c>
    </row>
    <row r="5" spans="1:13" x14ac:dyDescent="0.2">
      <c r="A5" s="151"/>
      <c r="B5" s="151"/>
      <c r="C5" s="151"/>
      <c r="D5" s="153"/>
      <c r="E5" s="154"/>
      <c r="F5" s="154"/>
      <c r="G5" s="154"/>
      <c r="H5" s="154"/>
      <c r="I5" s="154"/>
      <c r="J5" s="154"/>
      <c r="K5" s="154"/>
      <c r="L5" s="154"/>
    </row>
    <row r="6" spans="1:13" x14ac:dyDescent="0.2">
      <c r="A6" s="151"/>
      <c r="B6" s="151"/>
      <c r="C6" s="151"/>
      <c r="D6" s="153"/>
      <c r="E6" s="154"/>
      <c r="F6" s="154"/>
      <c r="G6" s="154"/>
      <c r="H6" s="154"/>
      <c r="I6" s="154"/>
      <c r="J6" s="154"/>
      <c r="K6" s="154"/>
      <c r="L6" s="154"/>
    </row>
    <row r="7" spans="1:13" x14ac:dyDescent="0.2">
      <c r="A7" s="145">
        <v>45108</v>
      </c>
      <c r="B7" s="161"/>
      <c r="C7" s="161"/>
      <c r="D7" s="161"/>
      <c r="E7" s="161"/>
      <c r="F7" s="161"/>
      <c r="G7" s="161"/>
      <c r="H7" s="161"/>
      <c r="I7" s="161"/>
      <c r="J7" s="161"/>
      <c r="K7" s="161"/>
      <c r="L7" s="161"/>
    </row>
    <row r="8" spans="1:13" ht="42.75" x14ac:dyDescent="0.2">
      <c r="A8" s="160" t="s">
        <v>15</v>
      </c>
      <c r="B8" s="148" t="s">
        <v>16</v>
      </c>
      <c r="C8" s="147" t="s">
        <v>17</v>
      </c>
      <c r="D8" s="148" t="s">
        <v>18</v>
      </c>
      <c r="E8" s="148" t="s">
        <v>19</v>
      </c>
      <c r="F8" s="148" t="s">
        <v>20</v>
      </c>
      <c r="G8" s="148" t="s">
        <v>21</v>
      </c>
      <c r="H8" s="148" t="s">
        <v>22</v>
      </c>
      <c r="I8" s="148" t="s">
        <v>23</v>
      </c>
      <c r="J8" s="148" t="s">
        <v>24</v>
      </c>
      <c r="K8" s="148" t="s">
        <v>25</v>
      </c>
      <c r="L8" s="148" t="s">
        <v>26</v>
      </c>
    </row>
    <row r="9" spans="1:13" x14ac:dyDescent="0.2">
      <c r="A9" s="145"/>
      <c r="B9" s="147"/>
      <c r="C9" s="147"/>
      <c r="D9" s="147"/>
      <c r="E9" s="147"/>
      <c r="F9" s="147"/>
      <c r="G9" s="147"/>
      <c r="H9" s="147"/>
      <c r="I9" s="147"/>
      <c r="J9" s="147"/>
      <c r="K9" s="147"/>
      <c r="L9" s="150">
        <f t="shared" ref="L9" si="2">SUM(E9:K9)/35</f>
        <v>0</v>
      </c>
    </row>
    <row r="10" spans="1:13" ht="28.5" x14ac:dyDescent="0.2">
      <c r="D10" s="157" t="s">
        <v>41</v>
      </c>
      <c r="E10" s="150" t="str">
        <f>IFERROR(SUM(E9:E9)/(5*COUNTIF(E9:E9,"&gt;0")),"No record")</f>
        <v>No record</v>
      </c>
      <c r="F10" s="150" t="str">
        <f t="shared" ref="F10:K10" si="3">IFERROR(SUM(F9:F9)/(5*COUNTIF(F9:F9,"&gt;0")),"No record")</f>
        <v>No record</v>
      </c>
      <c r="G10" s="150" t="str">
        <f t="shared" si="3"/>
        <v>No record</v>
      </c>
      <c r="H10" s="150" t="str">
        <f t="shared" si="3"/>
        <v>No record</v>
      </c>
      <c r="I10" s="150" t="str">
        <f t="shared" si="3"/>
        <v>No record</v>
      </c>
      <c r="J10" s="150" t="str">
        <f t="shared" si="3"/>
        <v>No record</v>
      </c>
      <c r="K10" s="150" t="str">
        <f t="shared" si="3"/>
        <v>No record</v>
      </c>
      <c r="L10" s="150">
        <f>IFERROR(SUM(L9:L9)/COUNTIF(L9:L9,"&gt;0"),0)</f>
        <v>0</v>
      </c>
    </row>
    <row r="11" spans="1:13" x14ac:dyDescent="0.2">
      <c r="D11" s="149"/>
    </row>
    <row r="13" spans="1:13" x14ac:dyDescent="0.2">
      <c r="A13" s="145">
        <v>45161</v>
      </c>
      <c r="B13" s="161"/>
      <c r="C13" s="161"/>
      <c r="D13" s="161"/>
      <c r="E13" s="161"/>
      <c r="F13" s="161"/>
      <c r="G13" s="161"/>
      <c r="H13" s="161"/>
      <c r="I13" s="161"/>
      <c r="J13" s="161"/>
      <c r="K13" s="161"/>
      <c r="L13" s="161"/>
    </row>
    <row r="14" spans="1:13" ht="42.75" x14ac:dyDescent="0.2">
      <c r="A14" s="147" t="s">
        <v>15</v>
      </c>
      <c r="B14" s="148" t="s">
        <v>16</v>
      </c>
      <c r="C14" s="147" t="s">
        <v>17</v>
      </c>
      <c r="D14" s="148" t="s">
        <v>18</v>
      </c>
      <c r="E14" s="148" t="s">
        <v>19</v>
      </c>
      <c r="F14" s="148" t="s">
        <v>20</v>
      </c>
      <c r="G14" s="148" t="s">
        <v>21</v>
      </c>
      <c r="H14" s="148" t="s">
        <v>22</v>
      </c>
      <c r="I14" s="148" t="s">
        <v>23</v>
      </c>
      <c r="J14" s="148" t="s">
        <v>24</v>
      </c>
      <c r="K14" s="148" t="s">
        <v>25</v>
      </c>
      <c r="L14" s="148" t="s">
        <v>26</v>
      </c>
    </row>
    <row r="15" spans="1:13" x14ac:dyDescent="0.2">
      <c r="A15" s="145"/>
      <c r="B15" s="147"/>
      <c r="C15" s="147"/>
      <c r="D15" s="147"/>
      <c r="E15" s="147"/>
      <c r="F15" s="147"/>
      <c r="G15" s="147"/>
      <c r="H15" s="147"/>
      <c r="I15" s="147"/>
      <c r="J15" s="147"/>
      <c r="K15" s="147"/>
      <c r="L15" s="150">
        <f t="shared" ref="L15" si="4">SUM(E15:K15)/35</f>
        <v>0</v>
      </c>
    </row>
    <row r="16" spans="1:13" ht="28.5" x14ac:dyDescent="0.2">
      <c r="D16" s="157" t="s">
        <v>41</v>
      </c>
      <c r="E16" s="150" t="str">
        <f>IFERROR(SUM(E15:E15)/(5*COUNTIF(E15:E15,"&gt;0")),"No record")</f>
        <v>No record</v>
      </c>
      <c r="F16" s="150" t="str">
        <f t="shared" ref="F16:K16" si="5">IFERROR(SUM(F15:F15)/(5*COUNTIF(F15:F15,"&gt;0")),"No record")</f>
        <v>No record</v>
      </c>
      <c r="G16" s="150" t="str">
        <f t="shared" si="5"/>
        <v>No record</v>
      </c>
      <c r="H16" s="150" t="str">
        <f t="shared" si="5"/>
        <v>No record</v>
      </c>
      <c r="I16" s="150" t="str">
        <f t="shared" si="5"/>
        <v>No record</v>
      </c>
      <c r="J16" s="150" t="str">
        <f t="shared" si="5"/>
        <v>No record</v>
      </c>
      <c r="K16" s="150" t="str">
        <f t="shared" si="5"/>
        <v>No record</v>
      </c>
      <c r="L16" s="150">
        <f>IFERROR(SUM(L15:L15)/COUNTIF(L15:L15,"&gt;0"),0)</f>
        <v>0</v>
      </c>
    </row>
    <row r="17" spans="1:12" x14ac:dyDescent="0.2">
      <c r="D17" s="149"/>
    </row>
    <row r="19" spans="1:12" x14ac:dyDescent="0.2">
      <c r="A19" s="145">
        <v>45192</v>
      </c>
      <c r="B19" s="161"/>
      <c r="C19" s="161"/>
      <c r="D19" s="161"/>
      <c r="E19" s="161"/>
      <c r="F19" s="161"/>
      <c r="G19" s="161"/>
      <c r="H19" s="161"/>
      <c r="I19" s="161"/>
      <c r="J19" s="161"/>
      <c r="K19" s="161"/>
      <c r="L19" s="161"/>
    </row>
    <row r="20" spans="1:12" ht="42.75" x14ac:dyDescent="0.2">
      <c r="A20" s="147" t="s">
        <v>15</v>
      </c>
      <c r="B20" s="148" t="s">
        <v>16</v>
      </c>
      <c r="C20" s="147" t="s">
        <v>17</v>
      </c>
      <c r="D20" s="148" t="s">
        <v>18</v>
      </c>
      <c r="E20" s="148" t="s">
        <v>19</v>
      </c>
      <c r="F20" s="148" t="s">
        <v>20</v>
      </c>
      <c r="G20" s="148" t="s">
        <v>21</v>
      </c>
      <c r="H20" s="148" t="s">
        <v>22</v>
      </c>
      <c r="I20" s="148" t="s">
        <v>23</v>
      </c>
      <c r="J20" s="148" t="s">
        <v>24</v>
      </c>
      <c r="K20" s="148" t="s">
        <v>25</v>
      </c>
      <c r="L20" s="148" t="s">
        <v>26</v>
      </c>
    </row>
    <row r="21" spans="1:12" x14ac:dyDescent="0.2">
      <c r="A21" s="147"/>
      <c r="B21" s="147"/>
      <c r="C21" s="147"/>
      <c r="D21" s="147"/>
      <c r="E21" s="147"/>
      <c r="F21" s="147"/>
      <c r="G21" s="147"/>
      <c r="H21" s="147"/>
      <c r="I21" s="147"/>
      <c r="J21" s="147"/>
      <c r="K21" s="147"/>
      <c r="L21" s="150">
        <f t="shared" ref="L21:L28" si="6">SUM(E21:K21)/35</f>
        <v>0</v>
      </c>
    </row>
    <row r="22" spans="1:12" x14ac:dyDescent="0.2">
      <c r="A22" s="147"/>
      <c r="B22" s="147"/>
      <c r="C22" s="147"/>
      <c r="D22" s="147"/>
      <c r="E22" s="147"/>
      <c r="F22" s="147"/>
      <c r="G22" s="147"/>
      <c r="H22" s="147"/>
      <c r="I22" s="147"/>
      <c r="J22" s="147"/>
      <c r="K22" s="147"/>
      <c r="L22" s="150">
        <f t="shared" si="6"/>
        <v>0</v>
      </c>
    </row>
    <row r="23" spans="1:12" x14ac:dyDescent="0.2">
      <c r="A23" s="147"/>
      <c r="B23" s="147"/>
      <c r="C23" s="147"/>
      <c r="D23" s="147"/>
      <c r="E23" s="147"/>
      <c r="F23" s="147"/>
      <c r="G23" s="147"/>
      <c r="H23" s="147"/>
      <c r="I23" s="147"/>
      <c r="J23" s="147"/>
      <c r="K23" s="147"/>
      <c r="L23" s="150">
        <f t="shared" si="6"/>
        <v>0</v>
      </c>
    </row>
    <row r="24" spans="1:12" x14ac:dyDescent="0.2">
      <c r="A24" s="147"/>
      <c r="B24" s="147"/>
      <c r="C24" s="147"/>
      <c r="D24" s="147"/>
      <c r="E24" s="147"/>
      <c r="F24" s="147"/>
      <c r="G24" s="147"/>
      <c r="H24" s="147"/>
      <c r="I24" s="147"/>
      <c r="J24" s="147"/>
      <c r="K24" s="147"/>
      <c r="L24" s="150">
        <f t="shared" si="6"/>
        <v>0</v>
      </c>
    </row>
    <row r="25" spans="1:12" x14ac:dyDescent="0.2">
      <c r="A25" s="147"/>
      <c r="B25" s="147"/>
      <c r="C25" s="147"/>
      <c r="D25" s="147"/>
      <c r="E25" s="147"/>
      <c r="F25" s="147"/>
      <c r="G25" s="147"/>
      <c r="H25" s="147"/>
      <c r="I25" s="147"/>
      <c r="J25" s="147"/>
      <c r="K25" s="147"/>
      <c r="L25" s="150">
        <f t="shared" si="6"/>
        <v>0</v>
      </c>
    </row>
    <row r="26" spans="1:12" x14ac:dyDescent="0.2">
      <c r="A26" s="147"/>
      <c r="B26" s="147"/>
      <c r="C26" s="147"/>
      <c r="D26" s="147"/>
      <c r="E26" s="147"/>
      <c r="F26" s="147"/>
      <c r="G26" s="147"/>
      <c r="H26" s="147"/>
      <c r="I26" s="147"/>
      <c r="J26" s="147"/>
      <c r="K26" s="147"/>
      <c r="L26" s="150">
        <f t="shared" si="6"/>
        <v>0</v>
      </c>
    </row>
    <row r="27" spans="1:12" x14ac:dyDescent="0.2">
      <c r="A27" s="147"/>
      <c r="B27" s="147"/>
      <c r="C27" s="147"/>
      <c r="D27" s="147"/>
      <c r="E27" s="147"/>
      <c r="F27" s="147"/>
      <c r="G27" s="147"/>
      <c r="H27" s="147"/>
      <c r="I27" s="147"/>
      <c r="J27" s="147"/>
      <c r="K27" s="147"/>
      <c r="L27" s="150">
        <f t="shared" si="6"/>
        <v>0</v>
      </c>
    </row>
    <row r="28" spans="1:12" x14ac:dyDescent="0.2">
      <c r="A28" s="147"/>
      <c r="B28" s="147"/>
      <c r="C28" s="147"/>
      <c r="D28" s="147"/>
      <c r="E28" s="147"/>
      <c r="F28" s="147"/>
      <c r="G28" s="147"/>
      <c r="H28" s="147"/>
      <c r="I28" s="147"/>
      <c r="J28" s="147"/>
      <c r="K28" s="147"/>
      <c r="L28" s="150">
        <f t="shared" si="6"/>
        <v>0</v>
      </c>
    </row>
    <row r="29" spans="1:12" x14ac:dyDescent="0.2">
      <c r="A29" s="147"/>
      <c r="B29" s="147"/>
      <c r="C29" s="147"/>
      <c r="D29" s="147"/>
      <c r="E29" s="147"/>
      <c r="F29" s="147"/>
      <c r="G29" s="147"/>
      <c r="H29" s="147"/>
      <c r="I29" s="147"/>
      <c r="J29" s="147"/>
      <c r="K29" s="147"/>
      <c r="L29" s="150">
        <f>SUM(E29:K29)/35</f>
        <v>0</v>
      </c>
    </row>
    <row r="30" spans="1:12" ht="28.5" x14ac:dyDescent="0.2">
      <c r="D30" s="157" t="s">
        <v>41</v>
      </c>
      <c r="E30" s="150" t="str">
        <f>IFERROR(SUM(E21:E29)/(5*COUNTIF(E21:E29,"&gt;0")),"No record")</f>
        <v>No record</v>
      </c>
      <c r="F30" s="150" t="str">
        <f t="shared" ref="F30:K30" si="7">IFERROR(SUM(F21:F29)/(5*COUNTIF(F21:F29,"&gt;0")),"No record")</f>
        <v>No record</v>
      </c>
      <c r="G30" s="150" t="str">
        <f t="shared" si="7"/>
        <v>No record</v>
      </c>
      <c r="H30" s="150" t="str">
        <f t="shared" si="7"/>
        <v>No record</v>
      </c>
      <c r="I30" s="150" t="str">
        <f t="shared" si="7"/>
        <v>No record</v>
      </c>
      <c r="J30" s="150" t="str">
        <f t="shared" si="7"/>
        <v>No record</v>
      </c>
      <c r="K30" s="150" t="str">
        <f t="shared" si="7"/>
        <v>No record</v>
      </c>
      <c r="L30" s="150">
        <f>IFERROR(SUM(L21:L29)/COUNTIF(L21:L29,"&gt;0"),0)</f>
        <v>0</v>
      </c>
    </row>
    <row r="31" spans="1:12" x14ac:dyDescent="0.2">
      <c r="D31" s="149"/>
    </row>
    <row r="33" spans="1:12" x14ac:dyDescent="0.2">
      <c r="A33" s="145">
        <v>45222</v>
      </c>
      <c r="B33" s="161"/>
      <c r="C33" s="161"/>
      <c r="D33" s="161"/>
      <c r="E33" s="161"/>
      <c r="F33" s="161"/>
      <c r="G33" s="161"/>
      <c r="H33" s="161"/>
      <c r="I33" s="161"/>
      <c r="J33" s="161"/>
      <c r="K33" s="161"/>
      <c r="L33" s="161"/>
    </row>
    <row r="34" spans="1:12" ht="42.75" x14ac:dyDescent="0.2">
      <c r="A34" s="147" t="s">
        <v>15</v>
      </c>
      <c r="B34" s="148" t="s">
        <v>16</v>
      </c>
      <c r="C34" s="147" t="s">
        <v>17</v>
      </c>
      <c r="D34" s="148" t="s">
        <v>18</v>
      </c>
      <c r="E34" s="148" t="s">
        <v>19</v>
      </c>
      <c r="F34" s="148" t="s">
        <v>20</v>
      </c>
      <c r="G34" s="148" t="s">
        <v>21</v>
      </c>
      <c r="H34" s="148" t="s">
        <v>22</v>
      </c>
      <c r="I34" s="148" t="s">
        <v>23</v>
      </c>
      <c r="J34" s="148" t="s">
        <v>24</v>
      </c>
      <c r="K34" s="148" t="s">
        <v>25</v>
      </c>
      <c r="L34" s="148" t="s">
        <v>26</v>
      </c>
    </row>
    <row r="35" spans="1:12" x14ac:dyDescent="0.2">
      <c r="A35" s="147"/>
      <c r="B35" s="147"/>
      <c r="C35" s="147"/>
      <c r="D35" s="147"/>
      <c r="E35" s="147"/>
      <c r="F35" s="147"/>
      <c r="G35" s="147"/>
      <c r="H35" s="147"/>
      <c r="I35" s="147"/>
      <c r="J35" s="147"/>
      <c r="K35" s="147"/>
      <c r="L35" s="150">
        <f>SUM(E35:K35)/35</f>
        <v>0</v>
      </c>
    </row>
    <row r="36" spans="1:12" x14ac:dyDescent="0.2">
      <c r="A36" s="147"/>
      <c r="B36" s="147"/>
      <c r="C36" s="147"/>
      <c r="D36" s="147"/>
      <c r="E36" s="147"/>
      <c r="F36" s="147"/>
      <c r="G36" s="147"/>
      <c r="H36" s="147"/>
      <c r="I36" s="147"/>
      <c r="J36" s="147"/>
      <c r="K36" s="147"/>
      <c r="L36" s="150">
        <f t="shared" ref="L36:L44" si="8">SUM(E36:K36)/35</f>
        <v>0</v>
      </c>
    </row>
    <row r="37" spans="1:12" x14ac:dyDescent="0.2">
      <c r="A37" s="147"/>
      <c r="B37" s="147"/>
      <c r="C37" s="147"/>
      <c r="D37" s="147"/>
      <c r="E37" s="147"/>
      <c r="F37" s="147"/>
      <c r="G37" s="147"/>
      <c r="H37" s="147"/>
      <c r="I37" s="147"/>
      <c r="J37" s="147"/>
      <c r="K37" s="147"/>
      <c r="L37" s="150">
        <f t="shared" si="8"/>
        <v>0</v>
      </c>
    </row>
    <row r="38" spans="1:12" x14ac:dyDescent="0.2">
      <c r="A38" s="147"/>
      <c r="B38" s="147"/>
      <c r="C38" s="147"/>
      <c r="D38" s="147"/>
      <c r="E38" s="147"/>
      <c r="F38" s="147"/>
      <c r="G38" s="147"/>
      <c r="H38" s="147"/>
      <c r="I38" s="147"/>
      <c r="J38" s="147"/>
      <c r="K38" s="147"/>
      <c r="L38" s="150">
        <f t="shared" si="8"/>
        <v>0</v>
      </c>
    </row>
    <row r="39" spans="1:12" x14ac:dyDescent="0.2">
      <c r="A39" s="147"/>
      <c r="B39" s="147"/>
      <c r="C39" s="147"/>
      <c r="D39" s="147"/>
      <c r="E39" s="147"/>
      <c r="F39" s="147"/>
      <c r="G39" s="147"/>
      <c r="H39" s="147"/>
      <c r="I39" s="147"/>
      <c r="J39" s="147"/>
      <c r="K39" s="147"/>
      <c r="L39" s="150">
        <f t="shared" si="8"/>
        <v>0</v>
      </c>
    </row>
    <row r="40" spans="1:12" x14ac:dyDescent="0.2">
      <c r="A40" s="147"/>
      <c r="B40" s="147"/>
      <c r="C40" s="147"/>
      <c r="D40" s="147"/>
      <c r="E40" s="147"/>
      <c r="F40" s="147"/>
      <c r="G40" s="147"/>
      <c r="H40" s="147"/>
      <c r="I40" s="147"/>
      <c r="J40" s="147"/>
      <c r="K40" s="147"/>
      <c r="L40" s="150">
        <f t="shared" si="8"/>
        <v>0</v>
      </c>
    </row>
    <row r="41" spans="1:12" x14ac:dyDescent="0.2">
      <c r="A41" s="147"/>
      <c r="B41" s="147"/>
      <c r="C41" s="147"/>
      <c r="D41" s="147"/>
      <c r="E41" s="147"/>
      <c r="F41" s="147"/>
      <c r="G41" s="147"/>
      <c r="H41" s="147"/>
      <c r="I41" s="147"/>
      <c r="J41" s="147"/>
      <c r="K41" s="147"/>
      <c r="L41" s="150">
        <f t="shared" si="8"/>
        <v>0</v>
      </c>
    </row>
    <row r="42" spans="1:12" x14ac:dyDescent="0.2">
      <c r="A42" s="147"/>
      <c r="B42" s="147"/>
      <c r="C42" s="147"/>
      <c r="D42" s="147"/>
      <c r="E42" s="147"/>
      <c r="F42" s="147"/>
      <c r="G42" s="147"/>
      <c r="H42" s="147"/>
      <c r="I42" s="147"/>
      <c r="J42" s="147"/>
      <c r="K42" s="147"/>
      <c r="L42" s="150">
        <f t="shared" si="8"/>
        <v>0</v>
      </c>
    </row>
    <row r="43" spans="1:12" x14ac:dyDescent="0.2">
      <c r="A43" s="147"/>
      <c r="B43" s="147"/>
      <c r="C43" s="147"/>
      <c r="D43" s="147"/>
      <c r="E43" s="147"/>
      <c r="F43" s="147"/>
      <c r="G43" s="147"/>
      <c r="H43" s="147"/>
      <c r="I43" s="147"/>
      <c r="J43" s="147"/>
      <c r="K43" s="147"/>
      <c r="L43" s="150">
        <f t="shared" si="8"/>
        <v>0</v>
      </c>
    </row>
    <row r="44" spans="1:12" x14ac:dyDescent="0.2">
      <c r="A44" s="147"/>
      <c r="B44" s="147"/>
      <c r="C44" s="147"/>
      <c r="D44" s="147"/>
      <c r="E44" s="147"/>
      <c r="F44" s="147"/>
      <c r="G44" s="147"/>
      <c r="H44" s="147"/>
      <c r="I44" s="147"/>
      <c r="J44" s="147"/>
      <c r="K44" s="147"/>
      <c r="L44" s="150">
        <f t="shared" si="8"/>
        <v>0</v>
      </c>
    </row>
    <row r="45" spans="1:12" ht="28.5" x14ac:dyDescent="0.2">
      <c r="D45" s="157" t="s">
        <v>41</v>
      </c>
      <c r="E45" s="150" t="str">
        <f>IFERROR(SUM(E35:E44)/(5*COUNTIF(E35:E44,"&gt;0")),"No record")</f>
        <v>No record</v>
      </c>
      <c r="F45" s="150" t="str">
        <f t="shared" ref="F45:K45" si="9">IFERROR(SUM(F35:F44)/(5*COUNTIF(F35:F44,"&gt;0")),"No record")</f>
        <v>No record</v>
      </c>
      <c r="G45" s="150" t="str">
        <f t="shared" si="9"/>
        <v>No record</v>
      </c>
      <c r="H45" s="150" t="str">
        <f t="shared" si="9"/>
        <v>No record</v>
      </c>
      <c r="I45" s="150" t="str">
        <f t="shared" si="9"/>
        <v>No record</v>
      </c>
      <c r="J45" s="150" t="str">
        <f t="shared" si="9"/>
        <v>No record</v>
      </c>
      <c r="K45" s="150" t="str">
        <f t="shared" si="9"/>
        <v>No record</v>
      </c>
      <c r="L45" s="150">
        <f>IFERROR(SUM(L35:L44)/COUNTIF(L35:L44,"&gt;0"),0)</f>
        <v>0</v>
      </c>
    </row>
    <row r="46" spans="1:12" x14ac:dyDescent="0.2">
      <c r="D46" s="149"/>
    </row>
    <row r="47" spans="1:12" x14ac:dyDescent="0.2">
      <c r="D47" s="149"/>
    </row>
    <row r="48" spans="1:12" x14ac:dyDescent="0.2">
      <c r="A48" s="145">
        <v>45253</v>
      </c>
      <c r="B48" s="161"/>
      <c r="C48" s="161"/>
      <c r="D48" s="161"/>
      <c r="E48" s="161"/>
      <c r="F48" s="161"/>
      <c r="G48" s="161"/>
      <c r="H48" s="161"/>
      <c r="I48" s="161"/>
      <c r="J48" s="161"/>
      <c r="K48" s="161"/>
      <c r="L48" s="161"/>
    </row>
    <row r="49" spans="1:12" ht="42.75" x14ac:dyDescent="0.2">
      <c r="A49" s="147" t="s">
        <v>15</v>
      </c>
      <c r="B49" s="148" t="s">
        <v>16</v>
      </c>
      <c r="C49" s="147" t="s">
        <v>17</v>
      </c>
      <c r="D49" s="148" t="s">
        <v>18</v>
      </c>
      <c r="E49" s="148" t="s">
        <v>19</v>
      </c>
      <c r="F49" s="148" t="s">
        <v>20</v>
      </c>
      <c r="G49" s="148" t="s">
        <v>21</v>
      </c>
      <c r="H49" s="148" t="s">
        <v>22</v>
      </c>
      <c r="I49" s="148" t="s">
        <v>23</v>
      </c>
      <c r="J49" s="148" t="s">
        <v>24</v>
      </c>
      <c r="K49" s="148" t="s">
        <v>25</v>
      </c>
      <c r="L49" s="148" t="s">
        <v>26</v>
      </c>
    </row>
    <row r="50" spans="1:12" x14ac:dyDescent="0.2">
      <c r="A50" s="147"/>
      <c r="B50" s="147"/>
      <c r="C50" s="147"/>
      <c r="D50" s="147"/>
      <c r="E50" s="147"/>
      <c r="F50" s="147"/>
      <c r="G50" s="147"/>
      <c r="H50" s="147"/>
      <c r="I50" s="147"/>
      <c r="J50" s="147"/>
      <c r="K50" s="147"/>
      <c r="L50" s="150">
        <f>SUM(E50:K50)/35</f>
        <v>0</v>
      </c>
    </row>
    <row r="51" spans="1:12" x14ac:dyDescent="0.2">
      <c r="A51" s="147"/>
      <c r="B51" s="147"/>
      <c r="C51" s="147"/>
      <c r="D51" s="147"/>
      <c r="E51" s="147"/>
      <c r="F51" s="147"/>
      <c r="G51" s="147"/>
      <c r="H51" s="147"/>
      <c r="I51" s="147"/>
      <c r="J51" s="147"/>
      <c r="K51" s="147"/>
      <c r="L51" s="150">
        <f t="shared" ref="L51:L58" si="10">SUM(E51:K51)/35</f>
        <v>0</v>
      </c>
    </row>
    <row r="52" spans="1:12" x14ac:dyDescent="0.2">
      <c r="A52" s="147"/>
      <c r="B52" s="147"/>
      <c r="C52" s="147"/>
      <c r="D52" s="147"/>
      <c r="E52" s="147"/>
      <c r="F52" s="147"/>
      <c r="G52" s="147"/>
      <c r="H52" s="147"/>
      <c r="I52" s="147"/>
      <c r="J52" s="147"/>
      <c r="K52" s="147"/>
      <c r="L52" s="150">
        <f t="shared" si="10"/>
        <v>0</v>
      </c>
    </row>
    <row r="53" spans="1:12" x14ac:dyDescent="0.2">
      <c r="A53" s="147"/>
      <c r="B53" s="147"/>
      <c r="C53" s="147"/>
      <c r="D53" s="147"/>
      <c r="E53" s="147"/>
      <c r="F53" s="147"/>
      <c r="G53" s="147"/>
      <c r="H53" s="147"/>
      <c r="I53" s="147"/>
      <c r="J53" s="147"/>
      <c r="K53" s="147"/>
      <c r="L53" s="150">
        <f t="shared" si="10"/>
        <v>0</v>
      </c>
    </row>
    <row r="54" spans="1:12" x14ac:dyDescent="0.2">
      <c r="A54" s="147"/>
      <c r="B54" s="147"/>
      <c r="C54" s="147"/>
      <c r="D54" s="147"/>
      <c r="E54" s="147"/>
      <c r="F54" s="147"/>
      <c r="G54" s="147"/>
      <c r="H54" s="147"/>
      <c r="I54" s="147"/>
      <c r="J54" s="147"/>
      <c r="K54" s="147"/>
      <c r="L54" s="150">
        <f t="shared" si="10"/>
        <v>0</v>
      </c>
    </row>
    <row r="55" spans="1:12" x14ac:dyDescent="0.2">
      <c r="A55" s="147"/>
      <c r="B55" s="147"/>
      <c r="C55" s="147"/>
      <c r="D55" s="147"/>
      <c r="E55" s="147"/>
      <c r="F55" s="147"/>
      <c r="G55" s="147"/>
      <c r="H55" s="147"/>
      <c r="I55" s="147"/>
      <c r="J55" s="147"/>
      <c r="K55" s="147"/>
      <c r="L55" s="150">
        <f t="shared" si="10"/>
        <v>0</v>
      </c>
    </row>
    <row r="56" spans="1:12" x14ac:dyDescent="0.2">
      <c r="A56" s="147"/>
      <c r="B56" s="147"/>
      <c r="C56" s="147"/>
      <c r="D56" s="147"/>
      <c r="E56" s="147"/>
      <c r="F56" s="147"/>
      <c r="G56" s="147"/>
      <c r="H56" s="147"/>
      <c r="I56" s="147"/>
      <c r="J56" s="147"/>
      <c r="K56" s="147"/>
      <c r="L56" s="150">
        <f t="shared" si="10"/>
        <v>0</v>
      </c>
    </row>
    <row r="57" spans="1:12" x14ac:dyDescent="0.2">
      <c r="A57" s="147"/>
      <c r="B57" s="147"/>
      <c r="C57" s="147"/>
      <c r="D57" s="147"/>
      <c r="E57" s="147"/>
      <c r="F57" s="147"/>
      <c r="G57" s="147"/>
      <c r="H57" s="147"/>
      <c r="I57" s="147"/>
      <c r="J57" s="147"/>
      <c r="K57" s="147"/>
      <c r="L57" s="150">
        <f t="shared" si="10"/>
        <v>0</v>
      </c>
    </row>
    <row r="58" spans="1:12" x14ac:dyDescent="0.2">
      <c r="A58" s="147"/>
      <c r="B58" s="147"/>
      <c r="C58" s="147"/>
      <c r="D58" s="147"/>
      <c r="E58" s="147"/>
      <c r="F58" s="147"/>
      <c r="G58" s="147"/>
      <c r="H58" s="147"/>
      <c r="I58" s="147"/>
      <c r="J58" s="147"/>
      <c r="K58" s="147"/>
      <c r="L58" s="150">
        <f t="shared" si="10"/>
        <v>0</v>
      </c>
    </row>
    <row r="59" spans="1:12" ht="28.5" x14ac:dyDescent="0.2">
      <c r="D59" s="157" t="s">
        <v>41</v>
      </c>
      <c r="E59" s="150" t="str">
        <f>IFERROR(SUM(E50:E58)/(5*COUNTIF(E50:E58,"&gt;0")),"No record")</f>
        <v>No record</v>
      </c>
      <c r="F59" s="150" t="str">
        <f t="shared" ref="F59:K59" si="11">IFERROR(SUM(F50:F58)/(5*COUNTIF(F50:F58,"&gt;0")),"No record")</f>
        <v>No record</v>
      </c>
      <c r="G59" s="150" t="str">
        <f t="shared" si="11"/>
        <v>No record</v>
      </c>
      <c r="H59" s="150" t="str">
        <f t="shared" si="11"/>
        <v>No record</v>
      </c>
      <c r="I59" s="150" t="str">
        <f t="shared" si="11"/>
        <v>No record</v>
      </c>
      <c r="J59" s="150" t="str">
        <f t="shared" si="11"/>
        <v>No record</v>
      </c>
      <c r="K59" s="150" t="str">
        <f t="shared" si="11"/>
        <v>No record</v>
      </c>
      <c r="L59" s="150">
        <f>IFERROR(SUM(L50:L58)/COUNTIF(L50:L58,"&gt;0"),0)</f>
        <v>0</v>
      </c>
    </row>
    <row r="60" spans="1:12" x14ac:dyDescent="0.2">
      <c r="D60" s="153"/>
      <c r="E60" s="151"/>
      <c r="F60" s="151"/>
      <c r="G60" s="151"/>
      <c r="H60" s="151"/>
      <c r="I60" s="151"/>
      <c r="J60" s="151"/>
      <c r="K60" s="151"/>
      <c r="L60" s="151"/>
    </row>
    <row r="62" spans="1:12" x14ac:dyDescent="0.2">
      <c r="A62" s="145">
        <v>45283</v>
      </c>
      <c r="B62" s="161"/>
      <c r="C62" s="161"/>
      <c r="D62" s="161"/>
      <c r="E62" s="161"/>
      <c r="F62" s="161"/>
      <c r="G62" s="161"/>
      <c r="H62" s="161"/>
      <c r="I62" s="161"/>
      <c r="J62" s="161"/>
      <c r="K62" s="161"/>
      <c r="L62" s="161"/>
    </row>
    <row r="63" spans="1:12" ht="42.75" x14ac:dyDescent="0.2">
      <c r="A63" s="147" t="s">
        <v>15</v>
      </c>
      <c r="B63" s="148" t="s">
        <v>16</v>
      </c>
      <c r="C63" s="147" t="s">
        <v>17</v>
      </c>
      <c r="D63" s="148" t="s">
        <v>18</v>
      </c>
      <c r="E63" s="148" t="s">
        <v>19</v>
      </c>
      <c r="F63" s="148" t="s">
        <v>20</v>
      </c>
      <c r="G63" s="148" t="s">
        <v>21</v>
      </c>
      <c r="H63" s="148" t="s">
        <v>22</v>
      </c>
      <c r="I63" s="148" t="s">
        <v>23</v>
      </c>
      <c r="J63" s="148" t="s">
        <v>24</v>
      </c>
      <c r="K63" s="148" t="s">
        <v>25</v>
      </c>
      <c r="L63" s="148" t="s">
        <v>26</v>
      </c>
    </row>
    <row r="64" spans="1:12" x14ac:dyDescent="0.2">
      <c r="A64" s="147"/>
      <c r="B64" s="147"/>
      <c r="C64" s="147"/>
      <c r="D64" s="147"/>
      <c r="E64" s="147"/>
      <c r="F64" s="147"/>
      <c r="G64" s="147"/>
      <c r="H64" s="147"/>
      <c r="I64" s="147"/>
      <c r="J64" s="147"/>
      <c r="K64" s="147"/>
      <c r="L64" s="150">
        <f t="shared" ref="L64:L73" si="12">SUM(E64:K64)/35</f>
        <v>0</v>
      </c>
    </row>
    <row r="65" spans="1:12" x14ac:dyDescent="0.2">
      <c r="A65" s="147"/>
      <c r="B65" s="147"/>
      <c r="C65" s="147"/>
      <c r="D65" s="147"/>
      <c r="E65" s="147"/>
      <c r="F65" s="147"/>
      <c r="G65" s="147"/>
      <c r="H65" s="147"/>
      <c r="I65" s="147"/>
      <c r="J65" s="147"/>
      <c r="K65" s="147"/>
      <c r="L65" s="150">
        <f t="shared" si="12"/>
        <v>0</v>
      </c>
    </row>
    <row r="66" spans="1:12" x14ac:dyDescent="0.2">
      <c r="A66" s="147"/>
      <c r="B66" s="147"/>
      <c r="C66" s="147"/>
      <c r="D66" s="147"/>
      <c r="E66" s="147"/>
      <c r="F66" s="147"/>
      <c r="G66" s="147"/>
      <c r="H66" s="147"/>
      <c r="I66" s="147"/>
      <c r="J66" s="147"/>
      <c r="K66" s="147"/>
      <c r="L66" s="150">
        <f t="shared" si="12"/>
        <v>0</v>
      </c>
    </row>
    <row r="67" spans="1:12" x14ac:dyDescent="0.2">
      <c r="A67" s="147"/>
      <c r="B67" s="147"/>
      <c r="C67" s="147"/>
      <c r="D67" s="147"/>
      <c r="E67" s="147"/>
      <c r="F67" s="147"/>
      <c r="G67" s="147"/>
      <c r="H67" s="147"/>
      <c r="I67" s="147"/>
      <c r="J67" s="147"/>
      <c r="K67" s="147"/>
      <c r="L67" s="150">
        <f t="shared" si="12"/>
        <v>0</v>
      </c>
    </row>
    <row r="68" spans="1:12" x14ac:dyDescent="0.2">
      <c r="A68" s="147"/>
      <c r="B68" s="147"/>
      <c r="C68" s="147"/>
      <c r="D68" s="147"/>
      <c r="E68" s="147"/>
      <c r="F68" s="147"/>
      <c r="G68" s="147"/>
      <c r="H68" s="147"/>
      <c r="I68" s="147"/>
      <c r="J68" s="147"/>
      <c r="K68" s="147"/>
      <c r="L68" s="150">
        <f t="shared" si="12"/>
        <v>0</v>
      </c>
    </row>
    <row r="69" spans="1:12" x14ac:dyDescent="0.2">
      <c r="A69" s="147"/>
      <c r="B69" s="147"/>
      <c r="C69" s="147"/>
      <c r="D69" s="147"/>
      <c r="E69" s="147"/>
      <c r="F69" s="147"/>
      <c r="G69" s="147"/>
      <c r="H69" s="147"/>
      <c r="I69" s="147"/>
      <c r="J69" s="147"/>
      <c r="K69" s="147"/>
      <c r="L69" s="150">
        <f t="shared" si="12"/>
        <v>0</v>
      </c>
    </row>
    <row r="70" spans="1:12" x14ac:dyDescent="0.2">
      <c r="A70" s="147"/>
      <c r="B70" s="147"/>
      <c r="C70" s="147"/>
      <c r="D70" s="147"/>
      <c r="E70" s="147"/>
      <c r="F70" s="147"/>
      <c r="G70" s="147"/>
      <c r="H70" s="147"/>
      <c r="I70" s="147"/>
      <c r="J70" s="147"/>
      <c r="K70" s="147"/>
      <c r="L70" s="150">
        <f t="shared" si="12"/>
        <v>0</v>
      </c>
    </row>
    <row r="71" spans="1:12" x14ac:dyDescent="0.2">
      <c r="A71" s="147"/>
      <c r="B71" s="147"/>
      <c r="C71" s="147"/>
      <c r="D71" s="147"/>
      <c r="E71" s="147"/>
      <c r="F71" s="147"/>
      <c r="G71" s="147"/>
      <c r="H71" s="147"/>
      <c r="I71" s="147"/>
      <c r="J71" s="147"/>
      <c r="K71" s="147"/>
      <c r="L71" s="150">
        <f t="shared" si="12"/>
        <v>0</v>
      </c>
    </row>
    <row r="72" spans="1:12" x14ac:dyDescent="0.2">
      <c r="A72" s="147"/>
      <c r="B72" s="147"/>
      <c r="C72" s="147"/>
      <c r="D72" s="147"/>
      <c r="E72" s="147"/>
      <c r="F72" s="147"/>
      <c r="G72" s="147"/>
      <c r="H72" s="147"/>
      <c r="I72" s="147"/>
      <c r="J72" s="147"/>
      <c r="K72" s="147"/>
      <c r="L72" s="150">
        <f t="shared" si="12"/>
        <v>0</v>
      </c>
    </row>
    <row r="73" spans="1:12" x14ac:dyDescent="0.2">
      <c r="A73" s="147"/>
      <c r="B73" s="147"/>
      <c r="C73" s="147"/>
      <c r="D73" s="147"/>
      <c r="E73" s="147"/>
      <c r="F73" s="147"/>
      <c r="G73" s="147"/>
      <c r="H73" s="147"/>
      <c r="I73" s="147"/>
      <c r="J73" s="147"/>
      <c r="K73" s="147"/>
      <c r="L73" s="150">
        <f t="shared" si="12"/>
        <v>0</v>
      </c>
    </row>
    <row r="74" spans="1:12" ht="28.5" x14ac:dyDescent="0.2">
      <c r="D74" s="157" t="s">
        <v>41</v>
      </c>
      <c r="E74" s="150" t="str">
        <f>IFERROR(SUM(E64:E73)/(5*COUNTIF(E64:E73,"&gt;0")),"No record")</f>
        <v>No record</v>
      </c>
      <c r="F74" s="150" t="str">
        <f t="shared" ref="F74:K74" si="13">IFERROR(SUM(F64:F73)/(5*COUNTIF(F64:F73,"&gt;0")),"No record")</f>
        <v>No record</v>
      </c>
      <c r="G74" s="150" t="str">
        <f t="shared" si="13"/>
        <v>No record</v>
      </c>
      <c r="H74" s="150" t="str">
        <f t="shared" si="13"/>
        <v>No record</v>
      </c>
      <c r="I74" s="150" t="str">
        <f t="shared" si="13"/>
        <v>No record</v>
      </c>
      <c r="J74" s="150" t="str">
        <f t="shared" si="13"/>
        <v>No record</v>
      </c>
      <c r="K74" s="150" t="str">
        <f t="shared" si="13"/>
        <v>No record</v>
      </c>
      <c r="L74" s="150">
        <f>IFERROR(SUM(L64:L73)/COUNTIF(L64:L73,"&gt;0"),0)</f>
        <v>0</v>
      </c>
    </row>
    <row r="75" spans="1:12" x14ac:dyDescent="0.2">
      <c r="D75" s="149"/>
    </row>
    <row r="77" spans="1:12" x14ac:dyDescent="0.2">
      <c r="A77" s="145">
        <v>45292</v>
      </c>
      <c r="B77" s="161"/>
      <c r="C77" s="161"/>
      <c r="D77" s="161"/>
      <c r="E77" s="161"/>
      <c r="F77" s="161"/>
      <c r="G77" s="161"/>
      <c r="H77" s="161"/>
      <c r="I77" s="161"/>
      <c r="J77" s="161"/>
      <c r="K77" s="161"/>
      <c r="L77" s="161"/>
    </row>
    <row r="78" spans="1:12" ht="42.75" x14ac:dyDescent="0.2">
      <c r="A78" s="147" t="s">
        <v>15</v>
      </c>
      <c r="B78" s="148" t="s">
        <v>16</v>
      </c>
      <c r="C78" s="147" t="s">
        <v>17</v>
      </c>
      <c r="D78" s="148" t="s">
        <v>18</v>
      </c>
      <c r="E78" s="148" t="s">
        <v>19</v>
      </c>
      <c r="F78" s="148" t="s">
        <v>20</v>
      </c>
      <c r="G78" s="148" t="s">
        <v>21</v>
      </c>
      <c r="H78" s="148" t="s">
        <v>22</v>
      </c>
      <c r="I78" s="148" t="s">
        <v>23</v>
      </c>
      <c r="J78" s="148" t="s">
        <v>24</v>
      </c>
      <c r="K78" s="148" t="s">
        <v>25</v>
      </c>
      <c r="L78" s="148" t="s">
        <v>26</v>
      </c>
    </row>
    <row r="79" spans="1:12" x14ac:dyDescent="0.2">
      <c r="A79" s="147"/>
      <c r="B79" s="147"/>
      <c r="C79" s="147"/>
      <c r="D79" s="147"/>
      <c r="E79" s="147"/>
      <c r="F79" s="147"/>
      <c r="G79" s="147"/>
      <c r="H79" s="147"/>
      <c r="I79" s="147"/>
      <c r="J79" s="147"/>
      <c r="K79" s="147"/>
      <c r="L79" s="150">
        <f t="shared" ref="L79:L89" si="14">SUM(E79:K79)/35</f>
        <v>0</v>
      </c>
    </row>
    <row r="80" spans="1:12" x14ac:dyDescent="0.2">
      <c r="A80" s="147"/>
      <c r="B80" s="147"/>
      <c r="C80" s="147"/>
      <c r="D80" s="147"/>
      <c r="E80" s="147"/>
      <c r="F80" s="147"/>
      <c r="G80" s="147"/>
      <c r="H80" s="147"/>
      <c r="I80" s="147"/>
      <c r="J80" s="147"/>
      <c r="K80" s="147"/>
      <c r="L80" s="150">
        <f t="shared" si="14"/>
        <v>0</v>
      </c>
    </row>
    <row r="81" spans="1:12" x14ac:dyDescent="0.2">
      <c r="A81" s="147"/>
      <c r="B81" s="147"/>
      <c r="C81" s="147"/>
      <c r="D81" s="147"/>
      <c r="E81" s="147"/>
      <c r="F81" s="147"/>
      <c r="G81" s="147"/>
      <c r="H81" s="147"/>
      <c r="I81" s="147"/>
      <c r="J81" s="147"/>
      <c r="K81" s="147"/>
      <c r="L81" s="150">
        <f t="shared" si="14"/>
        <v>0</v>
      </c>
    </row>
    <row r="82" spans="1:12" x14ac:dyDescent="0.2">
      <c r="A82" s="147"/>
      <c r="B82" s="147"/>
      <c r="C82" s="147"/>
      <c r="D82" s="147"/>
      <c r="E82" s="147"/>
      <c r="F82" s="147"/>
      <c r="G82" s="147"/>
      <c r="H82" s="147"/>
      <c r="I82" s="147"/>
      <c r="J82" s="147"/>
      <c r="K82" s="147"/>
      <c r="L82" s="150">
        <f t="shared" si="14"/>
        <v>0</v>
      </c>
    </row>
    <row r="83" spans="1:12" x14ac:dyDescent="0.2">
      <c r="A83" s="147"/>
      <c r="B83" s="147"/>
      <c r="C83" s="147"/>
      <c r="D83" s="147"/>
      <c r="E83" s="147"/>
      <c r="F83" s="147"/>
      <c r="G83" s="147"/>
      <c r="H83" s="147"/>
      <c r="I83" s="147"/>
      <c r="J83" s="147"/>
      <c r="K83" s="147"/>
      <c r="L83" s="150">
        <f t="shared" si="14"/>
        <v>0</v>
      </c>
    </row>
    <row r="84" spans="1:12" x14ac:dyDescent="0.2">
      <c r="A84" s="147"/>
      <c r="B84" s="147"/>
      <c r="C84" s="147"/>
      <c r="D84" s="147"/>
      <c r="E84" s="147"/>
      <c r="F84" s="147"/>
      <c r="G84" s="147"/>
      <c r="H84" s="147"/>
      <c r="I84" s="147"/>
      <c r="J84" s="147"/>
      <c r="K84" s="147"/>
      <c r="L84" s="150">
        <f t="shared" si="14"/>
        <v>0</v>
      </c>
    </row>
    <row r="85" spans="1:12" x14ac:dyDescent="0.2">
      <c r="A85" s="147"/>
      <c r="B85" s="147"/>
      <c r="C85" s="147"/>
      <c r="D85" s="147"/>
      <c r="E85" s="147"/>
      <c r="F85" s="147"/>
      <c r="G85" s="147"/>
      <c r="H85" s="147"/>
      <c r="I85" s="147"/>
      <c r="J85" s="147"/>
      <c r="K85" s="147"/>
      <c r="L85" s="150">
        <f t="shared" si="14"/>
        <v>0</v>
      </c>
    </row>
    <row r="86" spans="1:12" x14ac:dyDescent="0.2">
      <c r="A86" s="147"/>
      <c r="B86" s="147"/>
      <c r="C86" s="147"/>
      <c r="D86" s="147"/>
      <c r="E86" s="147"/>
      <c r="F86" s="147"/>
      <c r="G86" s="147"/>
      <c r="H86" s="147"/>
      <c r="I86" s="147"/>
      <c r="J86" s="147"/>
      <c r="K86" s="147"/>
      <c r="L86" s="150">
        <f t="shared" si="14"/>
        <v>0</v>
      </c>
    </row>
    <row r="87" spans="1:12" x14ac:dyDescent="0.2">
      <c r="A87" s="147"/>
      <c r="B87" s="147"/>
      <c r="C87" s="147"/>
      <c r="D87" s="147"/>
      <c r="E87" s="147"/>
      <c r="F87" s="147"/>
      <c r="G87" s="147"/>
      <c r="H87" s="147"/>
      <c r="I87" s="147"/>
      <c r="J87" s="147"/>
      <c r="K87" s="147"/>
      <c r="L87" s="150">
        <f t="shared" si="14"/>
        <v>0</v>
      </c>
    </row>
    <row r="88" spans="1:12" x14ac:dyDescent="0.2">
      <c r="A88" s="147"/>
      <c r="B88" s="147"/>
      <c r="C88" s="147"/>
      <c r="D88" s="147"/>
      <c r="E88" s="147"/>
      <c r="F88" s="147"/>
      <c r="G88" s="147"/>
      <c r="H88" s="147"/>
      <c r="I88" s="147"/>
      <c r="J88" s="147"/>
      <c r="K88" s="147"/>
      <c r="L88" s="150">
        <f t="shared" si="14"/>
        <v>0</v>
      </c>
    </row>
    <row r="89" spans="1:12" x14ac:dyDescent="0.2">
      <c r="A89" s="147"/>
      <c r="B89" s="147"/>
      <c r="C89" s="147"/>
      <c r="D89" s="147"/>
      <c r="E89" s="147"/>
      <c r="F89" s="147"/>
      <c r="G89" s="147"/>
      <c r="H89" s="147"/>
      <c r="I89" s="147"/>
      <c r="J89" s="147"/>
      <c r="K89" s="147"/>
      <c r="L89" s="150">
        <f t="shared" si="14"/>
        <v>0</v>
      </c>
    </row>
    <row r="90" spans="1:12" ht="28.5" x14ac:dyDescent="0.2">
      <c r="D90" s="158" t="s">
        <v>41</v>
      </c>
      <c r="E90" s="150" t="str">
        <f>IFERROR(SUM(E79:E89)/(5*COUNTIF(E79:E89,"&gt;0")),"No record")</f>
        <v>No record</v>
      </c>
      <c r="F90" s="150" t="str">
        <f t="shared" ref="F90:K90" si="15">IFERROR(SUM(F79:F89)/(5*COUNTIF(F79:F89,"&gt;0")),"No record")</f>
        <v>No record</v>
      </c>
      <c r="G90" s="150" t="str">
        <f t="shared" si="15"/>
        <v>No record</v>
      </c>
      <c r="H90" s="150" t="str">
        <f t="shared" si="15"/>
        <v>No record</v>
      </c>
      <c r="I90" s="150" t="str">
        <f t="shared" si="15"/>
        <v>No record</v>
      </c>
      <c r="J90" s="150" t="str">
        <f t="shared" si="15"/>
        <v>No record</v>
      </c>
      <c r="K90" s="150" t="str">
        <f t="shared" si="15"/>
        <v>No record</v>
      </c>
      <c r="L90" s="150">
        <f>IFERROR(SUM(L79:L89)/COUNTIF(L79:L89,"&gt;0"),0)</f>
        <v>0</v>
      </c>
    </row>
    <row r="91" spans="1:12" x14ac:dyDescent="0.2">
      <c r="D91" s="149"/>
    </row>
    <row r="93" spans="1:12" x14ac:dyDescent="0.2">
      <c r="A93" s="145">
        <v>45323</v>
      </c>
      <c r="B93" s="161"/>
      <c r="C93" s="161"/>
      <c r="D93" s="161"/>
      <c r="E93" s="161"/>
      <c r="F93" s="161"/>
      <c r="G93" s="161"/>
      <c r="H93" s="161"/>
      <c r="I93" s="161"/>
      <c r="J93" s="161"/>
      <c r="K93" s="161"/>
      <c r="L93" s="161"/>
    </row>
    <row r="94" spans="1:12" ht="42.75" x14ac:dyDescent="0.2">
      <c r="A94" s="147" t="s">
        <v>15</v>
      </c>
      <c r="B94" s="148" t="s">
        <v>16</v>
      </c>
      <c r="C94" s="147" t="s">
        <v>17</v>
      </c>
      <c r="D94" s="148" t="s">
        <v>18</v>
      </c>
      <c r="E94" s="148" t="s">
        <v>19</v>
      </c>
      <c r="F94" s="148" t="s">
        <v>20</v>
      </c>
      <c r="G94" s="148" t="s">
        <v>21</v>
      </c>
      <c r="H94" s="148" t="s">
        <v>22</v>
      </c>
      <c r="I94" s="148" t="s">
        <v>23</v>
      </c>
      <c r="J94" s="148" t="s">
        <v>24</v>
      </c>
      <c r="K94" s="148" t="s">
        <v>25</v>
      </c>
      <c r="L94" s="148" t="s">
        <v>26</v>
      </c>
    </row>
    <row r="95" spans="1:12" x14ac:dyDescent="0.2">
      <c r="A95" s="147"/>
      <c r="B95" s="147"/>
      <c r="C95" s="147"/>
      <c r="D95" s="147"/>
      <c r="E95" s="147"/>
      <c r="F95" s="147"/>
      <c r="G95" s="147"/>
      <c r="H95" s="147"/>
      <c r="I95" s="147"/>
      <c r="J95" s="147"/>
      <c r="K95" s="147"/>
      <c r="L95" s="150">
        <f t="shared" ref="L95:L104" si="16">SUM(E95:K95)/35</f>
        <v>0</v>
      </c>
    </row>
    <row r="96" spans="1:12" x14ac:dyDescent="0.2">
      <c r="A96" s="147"/>
      <c r="B96" s="147"/>
      <c r="C96" s="147"/>
      <c r="D96" s="147"/>
      <c r="E96" s="147"/>
      <c r="F96" s="147"/>
      <c r="G96" s="147"/>
      <c r="H96" s="147"/>
      <c r="I96" s="147"/>
      <c r="J96" s="147"/>
      <c r="K96" s="147"/>
      <c r="L96" s="150">
        <f t="shared" si="16"/>
        <v>0</v>
      </c>
    </row>
    <row r="97" spans="1:12" x14ac:dyDescent="0.2">
      <c r="A97" s="147"/>
      <c r="B97" s="147"/>
      <c r="C97" s="147"/>
      <c r="D97" s="147"/>
      <c r="E97" s="147"/>
      <c r="F97" s="147"/>
      <c r="G97" s="147"/>
      <c r="H97" s="147"/>
      <c r="I97" s="147"/>
      <c r="J97" s="147"/>
      <c r="K97" s="147"/>
      <c r="L97" s="150">
        <f t="shared" si="16"/>
        <v>0</v>
      </c>
    </row>
    <row r="98" spans="1:12" x14ac:dyDescent="0.2">
      <c r="A98" s="147"/>
      <c r="B98" s="147"/>
      <c r="C98" s="147"/>
      <c r="D98" s="147"/>
      <c r="E98" s="147"/>
      <c r="F98" s="147"/>
      <c r="G98" s="147"/>
      <c r="H98" s="147"/>
      <c r="I98" s="147"/>
      <c r="J98" s="147"/>
      <c r="K98" s="147"/>
      <c r="L98" s="150">
        <f t="shared" si="16"/>
        <v>0</v>
      </c>
    </row>
    <row r="99" spans="1:12" x14ac:dyDescent="0.2">
      <c r="A99" s="147"/>
      <c r="B99" s="147"/>
      <c r="C99" s="147"/>
      <c r="D99" s="147"/>
      <c r="E99" s="147"/>
      <c r="F99" s="147"/>
      <c r="G99" s="147"/>
      <c r="H99" s="147"/>
      <c r="I99" s="147"/>
      <c r="J99" s="147"/>
      <c r="K99" s="147"/>
      <c r="L99" s="150">
        <f t="shared" si="16"/>
        <v>0</v>
      </c>
    </row>
    <row r="100" spans="1:12" x14ac:dyDescent="0.2">
      <c r="A100" s="147"/>
      <c r="B100" s="147"/>
      <c r="C100" s="147"/>
      <c r="D100" s="147"/>
      <c r="E100" s="147"/>
      <c r="F100" s="147"/>
      <c r="G100" s="147"/>
      <c r="H100" s="147"/>
      <c r="I100" s="147"/>
      <c r="J100" s="147"/>
      <c r="K100" s="147"/>
      <c r="L100" s="150">
        <f t="shared" si="16"/>
        <v>0</v>
      </c>
    </row>
    <row r="101" spans="1:12" x14ac:dyDescent="0.2">
      <c r="A101" s="147"/>
      <c r="B101" s="147"/>
      <c r="C101" s="147"/>
      <c r="D101" s="147"/>
      <c r="E101" s="147"/>
      <c r="F101" s="147"/>
      <c r="G101" s="147"/>
      <c r="H101" s="147"/>
      <c r="I101" s="147"/>
      <c r="J101" s="147"/>
      <c r="K101" s="147"/>
      <c r="L101" s="150">
        <f t="shared" si="16"/>
        <v>0</v>
      </c>
    </row>
    <row r="102" spans="1:12" x14ac:dyDescent="0.2">
      <c r="A102" s="147"/>
      <c r="B102" s="147"/>
      <c r="C102" s="147"/>
      <c r="D102" s="147"/>
      <c r="E102" s="147"/>
      <c r="F102" s="147"/>
      <c r="G102" s="147"/>
      <c r="H102" s="147"/>
      <c r="I102" s="147"/>
      <c r="J102" s="147"/>
      <c r="K102" s="147"/>
      <c r="L102" s="150">
        <f t="shared" si="16"/>
        <v>0</v>
      </c>
    </row>
    <row r="103" spans="1:12" x14ac:dyDescent="0.2">
      <c r="A103" s="147"/>
      <c r="B103" s="147"/>
      <c r="C103" s="147"/>
      <c r="D103" s="147"/>
      <c r="E103" s="147"/>
      <c r="F103" s="147"/>
      <c r="G103" s="147"/>
      <c r="H103" s="147"/>
      <c r="I103" s="147"/>
      <c r="J103" s="147"/>
      <c r="K103" s="147"/>
      <c r="L103" s="150">
        <f t="shared" si="16"/>
        <v>0</v>
      </c>
    </row>
    <row r="104" spans="1:12" x14ac:dyDescent="0.2">
      <c r="A104" s="147"/>
      <c r="B104" s="147"/>
      <c r="C104" s="147"/>
      <c r="D104" s="147"/>
      <c r="E104" s="147"/>
      <c r="F104" s="147"/>
      <c r="G104" s="147"/>
      <c r="H104" s="147"/>
      <c r="I104" s="147"/>
      <c r="J104" s="147"/>
      <c r="K104" s="147"/>
      <c r="L104" s="150">
        <f t="shared" si="16"/>
        <v>0</v>
      </c>
    </row>
    <row r="105" spans="1:12" ht="28.5" x14ac:dyDescent="0.2">
      <c r="D105" s="158" t="s">
        <v>41</v>
      </c>
      <c r="E105" s="150" t="str">
        <f>IFERROR(SUM(E95:E104)/(5*COUNTIF(E95:E104,"&gt;0")),"No record")</f>
        <v>No record</v>
      </c>
      <c r="F105" s="150" t="str">
        <f t="shared" ref="F105:K105" si="17">IFERROR(SUM(F95:F104)/(5*COUNTIF(F95:F104,"&gt;0")),"No record")</f>
        <v>No record</v>
      </c>
      <c r="G105" s="150" t="str">
        <f t="shared" si="17"/>
        <v>No record</v>
      </c>
      <c r="H105" s="150" t="str">
        <f t="shared" si="17"/>
        <v>No record</v>
      </c>
      <c r="I105" s="150" t="str">
        <f t="shared" si="17"/>
        <v>No record</v>
      </c>
      <c r="J105" s="150" t="str">
        <f t="shared" si="17"/>
        <v>No record</v>
      </c>
      <c r="K105" s="150" t="str">
        <f t="shared" si="17"/>
        <v>No record</v>
      </c>
      <c r="L105" s="150">
        <f>IFERROR(SUM(L95:L104)/COUNTIF(L95:L104,"&gt;0"),0)</f>
        <v>0</v>
      </c>
    </row>
    <row r="108" spans="1:12" x14ac:dyDescent="0.2">
      <c r="A108" s="145">
        <v>45352</v>
      </c>
      <c r="B108" s="161"/>
      <c r="C108" s="161"/>
      <c r="D108" s="161"/>
      <c r="E108" s="161"/>
      <c r="F108" s="161"/>
      <c r="G108" s="161"/>
      <c r="H108" s="161"/>
      <c r="I108" s="161"/>
      <c r="J108" s="161"/>
      <c r="K108" s="161"/>
      <c r="L108" s="161"/>
    </row>
    <row r="109" spans="1:12" ht="42.75" x14ac:dyDescent="0.2">
      <c r="A109" s="160" t="s">
        <v>15</v>
      </c>
      <c r="B109" s="148" t="s">
        <v>16</v>
      </c>
      <c r="C109" s="147" t="s">
        <v>17</v>
      </c>
      <c r="D109" s="148" t="s">
        <v>18</v>
      </c>
      <c r="E109" s="148" t="s">
        <v>19</v>
      </c>
      <c r="F109" s="148" t="s">
        <v>20</v>
      </c>
      <c r="G109" s="148" t="s">
        <v>21</v>
      </c>
      <c r="H109" s="148" t="s">
        <v>22</v>
      </c>
      <c r="I109" s="148" t="s">
        <v>23</v>
      </c>
      <c r="J109" s="148" t="s">
        <v>24</v>
      </c>
      <c r="K109" s="148" t="s">
        <v>25</v>
      </c>
      <c r="L109" s="148" t="s">
        <v>26</v>
      </c>
    </row>
    <row r="110" spans="1:12" x14ac:dyDescent="0.2">
      <c r="A110" s="147"/>
      <c r="B110" s="147"/>
      <c r="C110" s="147"/>
      <c r="D110" s="147"/>
      <c r="E110" s="147"/>
      <c r="F110" s="147"/>
      <c r="G110" s="147"/>
      <c r="H110" s="147"/>
      <c r="I110" s="147"/>
      <c r="J110" s="147"/>
      <c r="K110" s="147"/>
      <c r="L110" s="150">
        <f t="shared" ref="L110:L119" si="18">SUM(E110:K110)/35</f>
        <v>0</v>
      </c>
    </row>
    <row r="111" spans="1:12" x14ac:dyDescent="0.2">
      <c r="A111" s="147"/>
      <c r="B111" s="147"/>
      <c r="C111" s="147"/>
      <c r="D111" s="147"/>
      <c r="E111" s="147"/>
      <c r="F111" s="147"/>
      <c r="G111" s="147"/>
      <c r="H111" s="147"/>
      <c r="I111" s="147"/>
      <c r="J111" s="147"/>
      <c r="K111" s="147"/>
      <c r="L111" s="150">
        <f t="shared" si="18"/>
        <v>0</v>
      </c>
    </row>
    <row r="112" spans="1:12" x14ac:dyDescent="0.2">
      <c r="A112" s="147"/>
      <c r="B112" s="147"/>
      <c r="C112" s="147"/>
      <c r="D112" s="147"/>
      <c r="E112" s="147"/>
      <c r="F112" s="147"/>
      <c r="G112" s="147"/>
      <c r="H112" s="147"/>
      <c r="I112" s="147"/>
      <c r="J112" s="147"/>
      <c r="K112" s="147"/>
      <c r="L112" s="150">
        <f t="shared" si="18"/>
        <v>0</v>
      </c>
    </row>
    <row r="113" spans="1:12" x14ac:dyDescent="0.2">
      <c r="A113" s="147"/>
      <c r="B113" s="147"/>
      <c r="C113" s="147"/>
      <c r="D113" s="147"/>
      <c r="E113" s="147"/>
      <c r="F113" s="147"/>
      <c r="G113" s="147"/>
      <c r="H113" s="147"/>
      <c r="I113" s="147"/>
      <c r="J113" s="147"/>
      <c r="K113" s="147"/>
      <c r="L113" s="150">
        <f t="shared" si="18"/>
        <v>0</v>
      </c>
    </row>
    <row r="114" spans="1:12" x14ac:dyDescent="0.2">
      <c r="A114" s="147"/>
      <c r="B114" s="147"/>
      <c r="C114" s="147"/>
      <c r="D114" s="147"/>
      <c r="E114" s="147"/>
      <c r="F114" s="147"/>
      <c r="G114" s="147"/>
      <c r="H114" s="147"/>
      <c r="I114" s="147"/>
      <c r="J114" s="147"/>
      <c r="K114" s="147"/>
      <c r="L114" s="150">
        <f t="shared" si="18"/>
        <v>0</v>
      </c>
    </row>
    <row r="115" spans="1:12" x14ac:dyDescent="0.2">
      <c r="A115" s="147"/>
      <c r="B115" s="147"/>
      <c r="C115" s="147"/>
      <c r="D115" s="147"/>
      <c r="E115" s="147"/>
      <c r="F115" s="147"/>
      <c r="G115" s="147"/>
      <c r="H115" s="147"/>
      <c r="I115" s="147"/>
      <c r="J115" s="147"/>
      <c r="K115" s="147"/>
      <c r="L115" s="150">
        <f t="shared" si="18"/>
        <v>0</v>
      </c>
    </row>
    <row r="116" spans="1:12" x14ac:dyDescent="0.2">
      <c r="A116" s="147"/>
      <c r="B116" s="147"/>
      <c r="C116" s="147"/>
      <c r="D116" s="147"/>
      <c r="E116" s="147"/>
      <c r="F116" s="147"/>
      <c r="G116" s="147"/>
      <c r="H116" s="147"/>
      <c r="I116" s="147"/>
      <c r="J116" s="147"/>
      <c r="K116" s="147"/>
      <c r="L116" s="150">
        <f t="shared" si="18"/>
        <v>0</v>
      </c>
    </row>
    <row r="117" spans="1:12" x14ac:dyDescent="0.2">
      <c r="A117" s="147"/>
      <c r="B117" s="147"/>
      <c r="C117" s="147"/>
      <c r="D117" s="147"/>
      <c r="E117" s="147"/>
      <c r="F117" s="147"/>
      <c r="G117" s="147"/>
      <c r="H117" s="147"/>
      <c r="I117" s="147"/>
      <c r="J117" s="147"/>
      <c r="K117" s="147"/>
      <c r="L117" s="150">
        <f t="shared" si="18"/>
        <v>0</v>
      </c>
    </row>
    <row r="118" spans="1:12" x14ac:dyDescent="0.2">
      <c r="A118" s="147"/>
      <c r="B118" s="147"/>
      <c r="C118" s="147"/>
      <c r="D118" s="147"/>
      <c r="E118" s="147"/>
      <c r="F118" s="147"/>
      <c r="G118" s="147"/>
      <c r="H118" s="147"/>
      <c r="I118" s="147"/>
      <c r="J118" s="147"/>
      <c r="K118" s="147"/>
      <c r="L118" s="150">
        <f t="shared" si="18"/>
        <v>0</v>
      </c>
    </row>
    <row r="119" spans="1:12" x14ac:dyDescent="0.2">
      <c r="A119" s="147"/>
      <c r="B119" s="147"/>
      <c r="C119" s="147"/>
      <c r="D119" s="147"/>
      <c r="E119" s="147"/>
      <c r="F119" s="147"/>
      <c r="G119" s="147"/>
      <c r="H119" s="147"/>
      <c r="I119" s="147"/>
      <c r="J119" s="147"/>
      <c r="K119" s="147"/>
      <c r="L119" s="150">
        <f t="shared" si="18"/>
        <v>0</v>
      </c>
    </row>
    <row r="120" spans="1:12" ht="28.5" x14ac:dyDescent="0.2">
      <c r="D120" s="158" t="s">
        <v>41</v>
      </c>
      <c r="E120" s="150" t="str">
        <f>IFERROR(SUM(E110:E119)/(5*COUNTIF(E110:E119,"&gt;0")),"No record")</f>
        <v>No record</v>
      </c>
      <c r="F120" s="150" t="str">
        <f t="shared" ref="F120:K120" si="19">IFERROR(SUM(F110:F119)/(5*COUNTIF(F110:F119,"&gt;0")),"No record")</f>
        <v>No record</v>
      </c>
      <c r="G120" s="150" t="str">
        <f t="shared" si="19"/>
        <v>No record</v>
      </c>
      <c r="H120" s="150" t="str">
        <f t="shared" si="19"/>
        <v>No record</v>
      </c>
      <c r="I120" s="150" t="str">
        <f t="shared" si="19"/>
        <v>No record</v>
      </c>
      <c r="J120" s="150" t="str">
        <f t="shared" si="19"/>
        <v>No record</v>
      </c>
      <c r="K120" s="150" t="str">
        <f t="shared" si="19"/>
        <v>No record</v>
      </c>
      <c r="L120" s="150">
        <f>IFERROR(SUM(L110:L119)/COUNTIF(L110:L119,"&gt;0"),0)</f>
        <v>0</v>
      </c>
    </row>
  </sheetData>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DOCUMENT CONTROL</vt:lpstr>
      <vt:lpstr>USER GUIDE</vt:lpstr>
      <vt:lpstr>SAFETY ACTIVITY PLAN</vt:lpstr>
      <vt:lpstr>Dashboard</vt:lpstr>
      <vt:lpstr>PivotSummary</vt:lpstr>
      <vt:lpstr>Data</vt:lpstr>
      <vt:lpstr>YAMAHA QLTY KPI</vt:lpstr>
      <vt:lpstr>AUTOFAST QLTY KPI</vt:lpstr>
      <vt:lpstr>WINPART QLTY KPI</vt:lpstr>
      <vt:lpstr>SUZUKI QLTY KPI</vt:lpstr>
      <vt:lpstr>TOYOTA QLTY KPI</vt:lpstr>
      <vt:lpstr>ABUJA QLTY KPI</vt:lpstr>
      <vt:lpstr>PHC QLTY KPI</vt:lpstr>
      <vt:lpstr>OTIS QLTY KPI</vt:lpstr>
      <vt:lpstr>MASSILIA QLTY KPI</vt:lpstr>
      <vt:lpstr>HEADOFFICE QLTY KPI</vt:lpstr>
      <vt:lpstr>EQUIPMENT QLTY KPI</vt:lpstr>
    </vt:vector>
  </TitlesOfParts>
  <Company>CFAO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Julius  AYANSOLA</dc:creator>
  <cp:lastModifiedBy>Mujeeb SUNMOLA</cp:lastModifiedBy>
  <dcterms:created xsi:type="dcterms:W3CDTF">2023-06-09T21:32:28Z</dcterms:created>
  <dcterms:modified xsi:type="dcterms:W3CDTF">2024-01-05T17:29:06Z</dcterms:modified>
</cp:coreProperties>
</file>