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 activeTab="2"/>
  </bookViews>
  <sheets>
    <sheet name="Metode SAW" sheetId="1" r:id="rId1"/>
    <sheet name="Metode WP" sheetId="2" r:id="rId2"/>
    <sheet name="Metode TOPSIS" sheetId="3" r:id="rId3"/>
  </sheets>
  <calcPr calcId="145621"/>
</workbook>
</file>

<file path=xl/calcChain.xml><?xml version="1.0" encoding="utf-8"?>
<calcChain xmlns="http://schemas.openxmlformats.org/spreadsheetml/2006/main">
  <c r="B27" i="3" l="1"/>
  <c r="B26" i="3"/>
  <c r="F24" i="3"/>
  <c r="F23" i="3"/>
  <c r="F22" i="3"/>
  <c r="F21" i="3"/>
  <c r="F20" i="3"/>
  <c r="E24" i="3"/>
  <c r="E23" i="3"/>
  <c r="E22" i="3"/>
  <c r="E21" i="3"/>
  <c r="E20" i="3"/>
  <c r="D24" i="3"/>
  <c r="D23" i="3"/>
  <c r="D22" i="3"/>
  <c r="D21" i="3"/>
  <c r="D20" i="3"/>
  <c r="C24" i="3"/>
  <c r="C23" i="3"/>
  <c r="C22" i="3"/>
  <c r="C21" i="3"/>
  <c r="C20" i="3"/>
  <c r="B24" i="3"/>
  <c r="B23" i="3"/>
  <c r="B22" i="3"/>
  <c r="B21" i="3"/>
  <c r="B20" i="3"/>
  <c r="C15" i="3"/>
  <c r="C16" i="3"/>
  <c r="C17" i="3"/>
  <c r="C18" i="3"/>
  <c r="C14" i="3"/>
  <c r="B15" i="3"/>
  <c r="B16" i="3"/>
  <c r="B17" i="3"/>
  <c r="B18" i="3"/>
  <c r="B14" i="3"/>
  <c r="F12" i="3" l="1"/>
  <c r="F16" i="3" s="1"/>
  <c r="E12" i="3"/>
  <c r="E17" i="3" s="1"/>
  <c r="D12" i="3"/>
  <c r="D18" i="3" s="1"/>
  <c r="C12" i="3"/>
  <c r="B12" i="3"/>
  <c r="A21" i="2"/>
  <c r="B21" i="2" s="1"/>
  <c r="A20" i="2"/>
  <c r="B20" i="2" s="1"/>
  <c r="A19" i="2"/>
  <c r="B19" i="2" s="1"/>
  <c r="A18" i="2"/>
  <c r="B18" i="2" s="1"/>
  <c r="A17" i="2"/>
  <c r="B17" i="2" s="1"/>
  <c r="F5" i="2"/>
  <c r="E5" i="2"/>
  <c r="D5" i="2"/>
  <c r="C5" i="2"/>
  <c r="B5" i="2"/>
  <c r="E39" i="1"/>
  <c r="E38" i="1"/>
  <c r="E37" i="1"/>
  <c r="E36" i="1"/>
  <c r="E35" i="1"/>
  <c r="D39" i="1"/>
  <c r="D38" i="1"/>
  <c r="D37" i="1"/>
  <c r="D36" i="1"/>
  <c r="D35" i="1"/>
  <c r="C39" i="1"/>
  <c r="C38" i="1"/>
  <c r="C37" i="1"/>
  <c r="C36" i="1"/>
  <c r="C35" i="1"/>
  <c r="B39" i="1"/>
  <c r="B52" i="1" s="1"/>
  <c r="B38" i="1"/>
  <c r="B37" i="1"/>
  <c r="B36" i="1"/>
  <c r="B35" i="1"/>
  <c r="B48" i="1" s="1"/>
  <c r="A39" i="1"/>
  <c r="A38" i="1"/>
  <c r="B51" i="1" s="1"/>
  <c r="A37" i="1"/>
  <c r="B50" i="1" s="1"/>
  <c r="A36" i="1"/>
  <c r="B49" i="1" s="1"/>
  <c r="A35" i="1"/>
  <c r="D15" i="3" l="1"/>
  <c r="E14" i="3"/>
  <c r="E18" i="3"/>
  <c r="F17" i="3"/>
  <c r="D16" i="3"/>
  <c r="E15" i="3"/>
  <c r="F14" i="3"/>
  <c r="F18" i="3"/>
  <c r="D17" i="3"/>
  <c r="E16" i="3"/>
  <c r="F15" i="3"/>
  <c r="D14" i="3"/>
  <c r="C27" i="3" l="1"/>
  <c r="C26" i="3"/>
  <c r="D27" i="3"/>
  <c r="D26" i="3"/>
  <c r="F26" i="3"/>
  <c r="F27" i="3"/>
  <c r="E27" i="3"/>
  <c r="E26" i="3"/>
  <c r="I24" i="3" l="1"/>
  <c r="I23" i="3"/>
  <c r="I20" i="3"/>
  <c r="I21" i="3"/>
  <c r="H22" i="3"/>
  <c r="H21" i="3"/>
  <c r="H24" i="3"/>
  <c r="H20" i="3"/>
  <c r="H23" i="3"/>
  <c r="I22" i="3"/>
  <c r="L24" i="3" l="1"/>
  <c r="L23" i="3"/>
  <c r="L22" i="3"/>
  <c r="L21" i="3"/>
  <c r="L20" i="3"/>
</calcChain>
</file>

<file path=xl/sharedStrings.xml><?xml version="1.0" encoding="utf-8"?>
<sst xmlns="http://schemas.openxmlformats.org/spreadsheetml/2006/main" count="155" uniqueCount="62">
  <si>
    <t>DATA ALTERNATIF PILIHAN</t>
  </si>
  <si>
    <t>KRITERIA</t>
  </si>
  <si>
    <t>C1</t>
  </si>
  <si>
    <t>C2</t>
  </si>
  <si>
    <t>C3</t>
  </si>
  <si>
    <t>C4</t>
  </si>
  <si>
    <t>C5</t>
  </si>
  <si>
    <t>ROG Phone 2</t>
  </si>
  <si>
    <t>8GB</t>
  </si>
  <si>
    <t>128GB</t>
  </si>
  <si>
    <t>Qualcomm SM8150</t>
  </si>
  <si>
    <t>48MP</t>
  </si>
  <si>
    <t>16MP + 8MP + 2MP</t>
  </si>
  <si>
    <t>48MP + 8MP + 5MP</t>
  </si>
  <si>
    <t>13MP</t>
  </si>
  <si>
    <t>Qualcomm</t>
  </si>
  <si>
    <t>Nvidia Tegra4</t>
  </si>
  <si>
    <t>Exynos 9611</t>
  </si>
  <si>
    <t>MediaTek Helio P65</t>
  </si>
  <si>
    <t>64GB</t>
  </si>
  <si>
    <t>16GB</t>
  </si>
  <si>
    <t>1GB</t>
  </si>
  <si>
    <t>2GB</t>
  </si>
  <si>
    <t>4GB</t>
  </si>
  <si>
    <t>Oppo Neo 7</t>
  </si>
  <si>
    <t>Xiaomi Mi3</t>
  </si>
  <si>
    <t>Samsung Galaxy M30s</t>
  </si>
  <si>
    <t>Vivo S1</t>
  </si>
  <si>
    <t>METODE SAW</t>
  </si>
  <si>
    <t>Alternatif</t>
  </si>
  <si>
    <t>Kriteria</t>
  </si>
  <si>
    <t>Nilai Max</t>
  </si>
  <si>
    <t>Nilai Min</t>
  </si>
  <si>
    <t>NORMALISASI</t>
  </si>
  <si>
    <t>BOBOT</t>
  </si>
  <si>
    <t>Harga</t>
  </si>
  <si>
    <t>RAM</t>
  </si>
  <si>
    <t>Memori Internal</t>
  </si>
  <si>
    <t>Processor</t>
  </si>
  <si>
    <t>Kamera</t>
  </si>
  <si>
    <t>NILAI PREFERENSI</t>
  </si>
  <si>
    <t>COST/BENEFIT</t>
  </si>
  <si>
    <t>KEPENTINGAN</t>
  </si>
  <si>
    <t>NORMALISASI BOBOT</t>
  </si>
  <si>
    <t>BENEFIT</t>
  </si>
  <si>
    <t>JUMLAH</t>
  </si>
  <si>
    <t>METODE WP</t>
  </si>
  <si>
    <t>Pangkat</t>
  </si>
  <si>
    <t>S</t>
  </si>
  <si>
    <t>V</t>
  </si>
  <si>
    <t>METODE TOPSIS</t>
  </si>
  <si>
    <t>PEMBAGI</t>
  </si>
  <si>
    <t>TERNORMALISASI</t>
  </si>
  <si>
    <t>TERNORMALISASI TERBOBOT</t>
  </si>
  <si>
    <t>A+</t>
  </si>
  <si>
    <t>A-</t>
  </si>
  <si>
    <t>D+</t>
  </si>
  <si>
    <t>D-</t>
  </si>
  <si>
    <t>HASIL</t>
  </si>
  <si>
    <t>DIAS HAFIDZAH RACHMA-4A-19090095</t>
  </si>
  <si>
    <t>COST</t>
  </si>
  <si>
    <t>HASIL TERBESAR ADALAH VIVO S1 (0,824364122)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</si>
</sst>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Rp&quot;#,##0;[Red]\-&quot;Rp&quot;#,##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1" xfId="0" applyBorder="1" applyAlignment="1">
      <alignment horizontal="center"/>
    </xf>
    <xf numFmtId="6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0" borderId="0" xfId="0" applyFont="1" applyAlignment="1"/>
    <xf numFmtId="0" fontId="0" fillId="11" borderId="1" xfId="0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0" fillId="10" borderId="1" xfId="0" applyFill="1" applyBorder="1"/>
    <xf numFmtId="0" fontId="1" fillId="11" borderId="1" xfId="0" applyFont="1" applyFill="1" applyBorder="1" applyAlignment="1">
      <alignment horizontal="center"/>
    </xf>
    <xf numFmtId="0" fontId="1" fillId="11" borderId="2" xfId="0" applyFont="1" applyFill="1" applyBorder="1" applyAlignment="1">
      <alignment horizontal="center"/>
    </xf>
    <xf numFmtId="0" fontId="1" fillId="11" borderId="2" xfId="0" applyFont="1" applyFill="1" applyBorder="1"/>
    <xf numFmtId="0" fontId="1" fillId="11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" fillId="9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3" fillId="5" borderId="0" xfId="0" applyFont="1" applyFill="1" applyBorder="1" applyAlignment="1">
      <alignment horizontal="center"/>
    </xf>
    <xf numFmtId="0" fontId="3" fillId="12" borderId="0" xfId="0" applyFont="1" applyFill="1" applyAlignment="1">
      <alignment horizontal="center"/>
    </xf>
    <xf numFmtId="0" fontId="1" fillId="1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"/>
  <sheetViews>
    <sheetView topLeftCell="A40" workbookViewId="0">
      <selection activeCell="H55" sqref="H55"/>
    </sheetView>
  </sheetViews>
  <sheetFormatPr defaultRowHeight="15" x14ac:dyDescent="0.25"/>
  <cols>
    <col min="1" max="1" width="20.7109375" customWidth="1"/>
    <col min="2" max="2" width="20.140625" customWidth="1"/>
    <col min="3" max="3" width="12.5703125" customWidth="1"/>
    <col min="4" max="4" width="15.42578125" customWidth="1"/>
    <col min="5" max="5" width="19.140625" customWidth="1"/>
    <col min="6" max="6" width="23.5703125" customWidth="1"/>
  </cols>
  <sheetData>
    <row r="1" spans="1:6" ht="21" x14ac:dyDescent="0.35">
      <c r="A1" s="24" t="s">
        <v>0</v>
      </c>
      <c r="B1" s="24"/>
      <c r="C1" s="24"/>
      <c r="D1" s="24"/>
      <c r="E1" s="24"/>
      <c r="F1" s="24"/>
    </row>
    <row r="3" spans="1:6" x14ac:dyDescent="0.25">
      <c r="A3" s="15" t="s">
        <v>1</v>
      </c>
      <c r="B3" s="15" t="s">
        <v>35</v>
      </c>
      <c r="C3" s="15" t="s">
        <v>36</v>
      </c>
      <c r="D3" s="15" t="s">
        <v>37</v>
      </c>
      <c r="E3" s="15" t="s">
        <v>38</v>
      </c>
      <c r="F3" s="15" t="s">
        <v>39</v>
      </c>
    </row>
    <row r="4" spans="1:6" x14ac:dyDescent="0.25">
      <c r="A4" s="1" t="s">
        <v>7</v>
      </c>
      <c r="B4" s="2">
        <v>9320000</v>
      </c>
      <c r="C4" s="1" t="s">
        <v>8</v>
      </c>
      <c r="D4" s="1" t="s">
        <v>9</v>
      </c>
      <c r="E4" s="1" t="s">
        <v>10</v>
      </c>
      <c r="F4" s="1" t="s">
        <v>11</v>
      </c>
    </row>
    <row r="5" spans="1:6" x14ac:dyDescent="0.25">
      <c r="A5" s="1" t="s">
        <v>27</v>
      </c>
      <c r="B5" s="2">
        <v>3000000</v>
      </c>
      <c r="C5" s="1" t="s">
        <v>23</v>
      </c>
      <c r="D5" s="1" t="s">
        <v>9</v>
      </c>
      <c r="E5" s="1" t="s">
        <v>18</v>
      </c>
      <c r="F5" s="1" t="s">
        <v>12</v>
      </c>
    </row>
    <row r="6" spans="1:6" x14ac:dyDescent="0.25">
      <c r="A6" s="1" t="s">
        <v>26</v>
      </c>
      <c r="B6" s="2">
        <v>2800000</v>
      </c>
      <c r="C6" s="1" t="s">
        <v>23</v>
      </c>
      <c r="D6" s="1" t="s">
        <v>19</v>
      </c>
      <c r="E6" s="1" t="s">
        <v>17</v>
      </c>
      <c r="F6" s="1" t="s">
        <v>13</v>
      </c>
    </row>
    <row r="7" spans="1:6" x14ac:dyDescent="0.25">
      <c r="A7" s="1" t="s">
        <v>25</v>
      </c>
      <c r="B7" s="2">
        <v>2200000</v>
      </c>
      <c r="C7" s="1" t="s">
        <v>22</v>
      </c>
      <c r="D7" s="1" t="s">
        <v>20</v>
      </c>
      <c r="E7" s="1" t="s">
        <v>16</v>
      </c>
      <c r="F7" s="1" t="s">
        <v>14</v>
      </c>
    </row>
    <row r="8" spans="1:6" x14ac:dyDescent="0.25">
      <c r="A8" s="1" t="s">
        <v>24</v>
      </c>
      <c r="B8" s="2">
        <v>600000</v>
      </c>
      <c r="C8" s="1" t="s">
        <v>21</v>
      </c>
      <c r="D8" s="1" t="s">
        <v>20</v>
      </c>
      <c r="E8" s="1" t="s">
        <v>15</v>
      </c>
      <c r="F8" s="1" t="s">
        <v>14</v>
      </c>
    </row>
    <row r="11" spans="1:6" ht="26.25" x14ac:dyDescent="0.4">
      <c r="A11" s="28" t="s">
        <v>28</v>
      </c>
      <c r="B11" s="28"/>
      <c r="C11" s="28"/>
      <c r="D11" s="28"/>
      <c r="E11" s="28"/>
      <c r="F11" s="28"/>
    </row>
    <row r="13" spans="1:6" x14ac:dyDescent="0.25">
      <c r="A13" s="25" t="s">
        <v>29</v>
      </c>
      <c r="B13" s="26" t="s">
        <v>30</v>
      </c>
      <c r="C13" s="26"/>
      <c r="D13" s="26"/>
      <c r="E13" s="26"/>
      <c r="F13" s="26"/>
    </row>
    <row r="14" spans="1:6" x14ac:dyDescent="0.25">
      <c r="A14" s="25"/>
      <c r="B14" s="17" t="s">
        <v>2</v>
      </c>
      <c r="C14" s="17" t="s">
        <v>3</v>
      </c>
      <c r="D14" s="17" t="s">
        <v>4</v>
      </c>
      <c r="E14" s="17" t="s">
        <v>5</v>
      </c>
      <c r="F14" s="17" t="s">
        <v>6</v>
      </c>
    </row>
    <row r="15" spans="1:6" x14ac:dyDescent="0.25">
      <c r="A15" s="1" t="s">
        <v>7</v>
      </c>
      <c r="B15" s="2">
        <v>9320000</v>
      </c>
      <c r="C15" s="1" t="s">
        <v>8</v>
      </c>
      <c r="D15" s="1" t="s">
        <v>9</v>
      </c>
      <c r="E15" s="1" t="s">
        <v>10</v>
      </c>
      <c r="F15" s="1" t="s">
        <v>11</v>
      </c>
    </row>
    <row r="16" spans="1:6" x14ac:dyDescent="0.25">
      <c r="A16" s="1" t="s">
        <v>27</v>
      </c>
      <c r="B16" s="2">
        <v>3000000</v>
      </c>
      <c r="C16" s="1" t="s">
        <v>23</v>
      </c>
      <c r="D16" s="1" t="s">
        <v>9</v>
      </c>
      <c r="E16" s="1" t="s">
        <v>18</v>
      </c>
      <c r="F16" s="1" t="s">
        <v>12</v>
      </c>
    </row>
    <row r="17" spans="1:6" x14ac:dyDescent="0.25">
      <c r="A17" s="1" t="s">
        <v>26</v>
      </c>
      <c r="B17" s="2">
        <v>2800000</v>
      </c>
      <c r="C17" s="1" t="s">
        <v>23</v>
      </c>
      <c r="D17" s="1" t="s">
        <v>19</v>
      </c>
      <c r="E17" s="1" t="s">
        <v>17</v>
      </c>
      <c r="F17" s="1" t="s">
        <v>13</v>
      </c>
    </row>
    <row r="18" spans="1:6" x14ac:dyDescent="0.25">
      <c r="A18" s="1" t="s">
        <v>25</v>
      </c>
      <c r="B18" s="2">
        <v>2200000</v>
      </c>
      <c r="C18" s="1" t="s">
        <v>22</v>
      </c>
      <c r="D18" s="1" t="s">
        <v>20</v>
      </c>
      <c r="E18" s="1" t="s">
        <v>16</v>
      </c>
      <c r="F18" s="1" t="s">
        <v>14</v>
      </c>
    </row>
    <row r="19" spans="1:6" x14ac:dyDescent="0.25">
      <c r="A19" s="1" t="s">
        <v>24</v>
      </c>
      <c r="B19" s="2">
        <v>600000</v>
      </c>
      <c r="C19" s="1" t="s">
        <v>21</v>
      </c>
      <c r="D19" s="1" t="s">
        <v>20</v>
      </c>
      <c r="E19" s="1" t="s">
        <v>15</v>
      </c>
      <c r="F19" s="1" t="s">
        <v>14</v>
      </c>
    </row>
    <row r="22" spans="1:6" x14ac:dyDescent="0.25">
      <c r="A22" s="27" t="s">
        <v>29</v>
      </c>
      <c r="B22" s="26" t="s">
        <v>30</v>
      </c>
      <c r="C22" s="26"/>
      <c r="D22" s="26"/>
      <c r="E22" s="26"/>
      <c r="F22" s="26"/>
    </row>
    <row r="23" spans="1:6" x14ac:dyDescent="0.25">
      <c r="A23" s="27"/>
      <c r="B23" s="16" t="s">
        <v>2</v>
      </c>
      <c r="C23" s="16" t="s">
        <v>3</v>
      </c>
      <c r="D23" s="16" t="s">
        <v>4</v>
      </c>
      <c r="E23" s="16" t="s">
        <v>5</v>
      </c>
      <c r="F23" s="16" t="s">
        <v>6</v>
      </c>
    </row>
    <row r="24" spans="1:6" x14ac:dyDescent="0.25">
      <c r="A24" s="1" t="s">
        <v>7</v>
      </c>
      <c r="B24" s="1">
        <v>1</v>
      </c>
      <c r="C24" s="1">
        <v>5</v>
      </c>
      <c r="D24" s="1">
        <v>5</v>
      </c>
      <c r="E24" s="1">
        <v>3</v>
      </c>
      <c r="F24" s="1">
        <v>5</v>
      </c>
    </row>
    <row r="25" spans="1:6" x14ac:dyDescent="0.25">
      <c r="A25" s="1" t="s">
        <v>27</v>
      </c>
      <c r="B25" s="1">
        <v>4</v>
      </c>
      <c r="C25" s="1">
        <v>4</v>
      </c>
      <c r="D25" s="1">
        <v>5</v>
      </c>
      <c r="E25" s="1">
        <v>4</v>
      </c>
      <c r="F25" s="1">
        <v>5</v>
      </c>
    </row>
    <row r="26" spans="1:6" x14ac:dyDescent="0.25">
      <c r="A26" s="1" t="s">
        <v>26</v>
      </c>
      <c r="B26" s="1">
        <v>4</v>
      </c>
      <c r="C26" s="1">
        <v>4</v>
      </c>
      <c r="D26" s="1">
        <v>5</v>
      </c>
      <c r="E26" s="1">
        <v>1</v>
      </c>
      <c r="F26" s="1">
        <v>5</v>
      </c>
    </row>
    <row r="27" spans="1:6" x14ac:dyDescent="0.25">
      <c r="A27" s="1" t="s">
        <v>25</v>
      </c>
      <c r="B27" s="1">
        <v>4</v>
      </c>
      <c r="C27" s="1">
        <v>2</v>
      </c>
      <c r="D27" s="1">
        <v>3</v>
      </c>
      <c r="E27" s="1">
        <v>2</v>
      </c>
      <c r="F27" s="1">
        <v>3</v>
      </c>
    </row>
    <row r="28" spans="1:6" x14ac:dyDescent="0.25">
      <c r="A28" s="1" t="s">
        <v>24</v>
      </c>
      <c r="B28" s="1">
        <v>5</v>
      </c>
      <c r="C28" s="1">
        <v>1</v>
      </c>
      <c r="D28" s="1">
        <v>3</v>
      </c>
      <c r="E28" s="1">
        <v>3</v>
      </c>
      <c r="F28" s="1">
        <v>3</v>
      </c>
    </row>
    <row r="29" spans="1:6" x14ac:dyDescent="0.25">
      <c r="A29" s="4" t="s">
        <v>31</v>
      </c>
      <c r="B29" s="4">
        <v>5</v>
      </c>
      <c r="C29" s="4">
        <v>5</v>
      </c>
      <c r="D29" s="4">
        <v>5</v>
      </c>
      <c r="E29" s="4">
        <v>4</v>
      </c>
      <c r="F29" s="4">
        <v>5</v>
      </c>
    </row>
    <row r="30" spans="1:6" x14ac:dyDescent="0.25">
      <c r="A30" s="4" t="s">
        <v>32</v>
      </c>
      <c r="B30" s="4">
        <v>1</v>
      </c>
      <c r="C30" s="4">
        <v>1</v>
      </c>
      <c r="D30" s="4">
        <v>3</v>
      </c>
      <c r="E30" s="4">
        <v>1</v>
      </c>
      <c r="F30" s="4">
        <v>3</v>
      </c>
    </row>
    <row r="33" spans="1:6" x14ac:dyDescent="0.25">
      <c r="A33" s="21" t="s">
        <v>33</v>
      </c>
      <c r="B33" s="21"/>
      <c r="C33" s="21"/>
      <c r="D33" s="21"/>
      <c r="E33" s="21"/>
    </row>
    <row r="34" spans="1:6" x14ac:dyDescent="0.25">
      <c r="A34" s="18" t="s">
        <v>2</v>
      </c>
      <c r="B34" s="18" t="s">
        <v>3</v>
      </c>
      <c r="C34" s="18" t="s">
        <v>4</v>
      </c>
      <c r="D34" s="18" t="s">
        <v>5</v>
      </c>
      <c r="E34" s="18" t="s">
        <v>6</v>
      </c>
    </row>
    <row r="35" spans="1:6" x14ac:dyDescent="0.25">
      <c r="A35" s="5">
        <f>1/5</f>
        <v>0.2</v>
      </c>
      <c r="B35" s="5">
        <f>5/5</f>
        <v>1</v>
      </c>
      <c r="C35" s="5">
        <f>5/5</f>
        <v>1</v>
      </c>
      <c r="D35" s="5">
        <f>3/4</f>
        <v>0.75</v>
      </c>
      <c r="E35" s="5">
        <f>5/5</f>
        <v>1</v>
      </c>
    </row>
    <row r="36" spans="1:6" x14ac:dyDescent="0.25">
      <c r="A36" s="5">
        <f>4/5</f>
        <v>0.8</v>
      </c>
      <c r="B36" s="5">
        <f>4/5</f>
        <v>0.8</v>
      </c>
      <c r="C36" s="5">
        <f>5/5</f>
        <v>1</v>
      </c>
      <c r="D36" s="5">
        <f>4/4</f>
        <v>1</v>
      </c>
      <c r="E36" s="5">
        <f>5/5</f>
        <v>1</v>
      </c>
    </row>
    <row r="37" spans="1:6" x14ac:dyDescent="0.25">
      <c r="A37" s="5">
        <f>4/5</f>
        <v>0.8</v>
      </c>
      <c r="B37" s="5">
        <f>4/5</f>
        <v>0.8</v>
      </c>
      <c r="C37" s="5">
        <f>5/5</f>
        <v>1</v>
      </c>
      <c r="D37" s="5">
        <f>1/4</f>
        <v>0.25</v>
      </c>
      <c r="E37" s="5">
        <f>5/5</f>
        <v>1</v>
      </c>
    </row>
    <row r="38" spans="1:6" x14ac:dyDescent="0.25">
      <c r="A38" s="5">
        <f>4/5</f>
        <v>0.8</v>
      </c>
      <c r="B38" s="5">
        <f>2/5</f>
        <v>0.4</v>
      </c>
      <c r="C38" s="5">
        <f>3/5</f>
        <v>0.6</v>
      </c>
      <c r="D38" s="5">
        <f>2/4</f>
        <v>0.5</v>
      </c>
      <c r="E38" s="5">
        <f>3/5</f>
        <v>0.6</v>
      </c>
    </row>
    <row r="39" spans="1:6" x14ac:dyDescent="0.25">
      <c r="A39" s="5">
        <f>5/5</f>
        <v>1</v>
      </c>
      <c r="B39" s="5">
        <f>1/5</f>
        <v>0.2</v>
      </c>
      <c r="C39" s="5">
        <f>3/5</f>
        <v>0.6</v>
      </c>
      <c r="D39" s="5">
        <f>3/4</f>
        <v>0.75</v>
      </c>
      <c r="E39" s="5">
        <f>3/5</f>
        <v>0.6</v>
      </c>
    </row>
    <row r="42" spans="1:6" x14ac:dyDescent="0.25">
      <c r="A42" s="22" t="s">
        <v>34</v>
      </c>
      <c r="B42" s="22"/>
      <c r="C42" s="22"/>
      <c r="D42" s="22"/>
      <c r="E42" s="22"/>
    </row>
    <row r="43" spans="1:6" x14ac:dyDescent="0.25">
      <c r="A43" s="19" t="s">
        <v>2</v>
      </c>
      <c r="B43" s="19" t="s">
        <v>3</v>
      </c>
      <c r="C43" s="19" t="s">
        <v>4</v>
      </c>
      <c r="D43" s="19" t="s">
        <v>5</v>
      </c>
      <c r="E43" s="19" t="s">
        <v>6</v>
      </c>
    </row>
    <row r="44" spans="1:6" x14ac:dyDescent="0.25">
      <c r="A44" s="6">
        <v>0.2</v>
      </c>
      <c r="B44" s="6">
        <v>0.2</v>
      </c>
      <c r="C44" s="6">
        <v>0.2</v>
      </c>
      <c r="D44" s="6">
        <v>0.2</v>
      </c>
      <c r="E44" s="6">
        <v>0.2</v>
      </c>
    </row>
    <row r="47" spans="1:6" x14ac:dyDescent="0.25">
      <c r="A47" s="23" t="s">
        <v>40</v>
      </c>
      <c r="B47" s="23"/>
    </row>
    <row r="48" spans="1:6" x14ac:dyDescent="0.25">
      <c r="A48" s="5" t="s">
        <v>2</v>
      </c>
      <c r="B48" s="5">
        <f>A44*A35+B44*B35+C44*C35+D44*D35+E44*E35</f>
        <v>0.79</v>
      </c>
      <c r="D48" s="20" t="s">
        <v>59</v>
      </c>
      <c r="E48" s="20"/>
      <c r="F48" s="20"/>
    </row>
    <row r="49" spans="1:6" x14ac:dyDescent="0.25">
      <c r="A49" s="5" t="s">
        <v>3</v>
      </c>
      <c r="B49" s="5">
        <f>A44*A36+B44*B36+C44*C36+D44*D36+E44*E36</f>
        <v>0.91999999999999993</v>
      </c>
      <c r="D49" s="20"/>
      <c r="E49" s="20"/>
      <c r="F49" s="20"/>
    </row>
    <row r="50" spans="1:6" x14ac:dyDescent="0.25">
      <c r="A50" s="5" t="s">
        <v>4</v>
      </c>
      <c r="B50" s="5">
        <f>A44*A37+B44*B37+C44*C37+D44*D37+E44*E37</f>
        <v>0.77</v>
      </c>
    </row>
    <row r="51" spans="1:6" x14ac:dyDescent="0.25">
      <c r="A51" s="5" t="s">
        <v>5</v>
      </c>
      <c r="B51" s="5">
        <f>A44*A38+B44*B38+C44*C38+D44*D38+E44*E38</f>
        <v>0.58000000000000007</v>
      </c>
    </row>
    <row r="52" spans="1:6" x14ac:dyDescent="0.25">
      <c r="A52" s="5" t="s">
        <v>6</v>
      </c>
      <c r="B52" s="5">
        <f>A44*A39+B44*B39+C44*C39+D44*D39+E45*E39</f>
        <v>0.51</v>
      </c>
    </row>
  </sheetData>
  <mergeCells count="10">
    <mergeCell ref="D48:F49"/>
    <mergeCell ref="A33:E33"/>
    <mergeCell ref="A42:E42"/>
    <mergeCell ref="A47:B47"/>
    <mergeCell ref="A1:F1"/>
    <mergeCell ref="A13:A14"/>
    <mergeCell ref="B13:F13"/>
    <mergeCell ref="A22:A23"/>
    <mergeCell ref="B22:F22"/>
    <mergeCell ref="A11:F11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D18" sqref="D18:G19"/>
    </sheetView>
  </sheetViews>
  <sheetFormatPr defaultRowHeight="15" x14ac:dyDescent="0.25"/>
  <cols>
    <col min="1" max="1" width="22.140625" customWidth="1"/>
    <col min="2" max="2" width="15.28515625" customWidth="1"/>
  </cols>
  <sheetData>
    <row r="1" spans="1:7" ht="26.25" x14ac:dyDescent="0.4">
      <c r="A1" s="29" t="s">
        <v>46</v>
      </c>
      <c r="B1" s="30"/>
      <c r="C1" s="30"/>
      <c r="D1" s="30"/>
      <c r="E1" s="30"/>
      <c r="F1" s="30"/>
      <c r="G1" s="30"/>
    </row>
    <row r="3" spans="1:7" x14ac:dyDescent="0.25">
      <c r="A3" s="9" t="s">
        <v>41</v>
      </c>
      <c r="B3" s="11" t="s">
        <v>44</v>
      </c>
      <c r="C3" s="11" t="s">
        <v>44</v>
      </c>
      <c r="D3" s="11" t="s">
        <v>44</v>
      </c>
      <c r="E3" s="11" t="s">
        <v>44</v>
      </c>
      <c r="F3" s="11" t="s">
        <v>44</v>
      </c>
      <c r="G3" s="11" t="s">
        <v>45</v>
      </c>
    </row>
    <row r="4" spans="1:7" x14ac:dyDescent="0.25">
      <c r="A4" s="9" t="s">
        <v>42</v>
      </c>
      <c r="B4" s="8">
        <v>4</v>
      </c>
      <c r="C4" s="8">
        <v>5</v>
      </c>
      <c r="D4" s="8">
        <v>5</v>
      </c>
      <c r="E4" s="8">
        <v>3</v>
      </c>
      <c r="F4" s="8">
        <v>5</v>
      </c>
      <c r="G4" s="8">
        <v>22</v>
      </c>
    </row>
    <row r="5" spans="1:7" x14ac:dyDescent="0.25">
      <c r="A5" s="9" t="s">
        <v>43</v>
      </c>
      <c r="B5" s="8">
        <f>B4/G4</f>
        <v>0.18181818181818182</v>
      </c>
      <c r="C5" s="8">
        <f>C4/G4</f>
        <v>0.22727272727272727</v>
      </c>
      <c r="D5" s="8">
        <f>D4/G4</f>
        <v>0.22727272727272727</v>
      </c>
      <c r="E5" s="8">
        <f>E4/G4</f>
        <v>0.13636363636363635</v>
      </c>
      <c r="F5" s="8">
        <f>F4/G4</f>
        <v>0.22727272727272727</v>
      </c>
      <c r="G5" s="8"/>
    </row>
    <row r="7" spans="1:7" x14ac:dyDescent="0.25">
      <c r="A7" s="7"/>
      <c r="B7" s="7"/>
      <c r="C7" s="7"/>
      <c r="D7" s="7"/>
      <c r="E7" s="7"/>
      <c r="F7" s="7"/>
      <c r="G7" s="7"/>
    </row>
    <row r="8" spans="1:7" x14ac:dyDescent="0.25">
      <c r="A8" s="10"/>
      <c r="B8" s="9" t="s">
        <v>2</v>
      </c>
      <c r="C8" s="9" t="s">
        <v>3</v>
      </c>
      <c r="D8" s="9" t="s">
        <v>4</v>
      </c>
      <c r="E8" s="9" t="s">
        <v>5</v>
      </c>
      <c r="F8" s="9" t="s">
        <v>6</v>
      </c>
    </row>
    <row r="9" spans="1:7" x14ac:dyDescent="0.25">
      <c r="A9" s="8" t="s">
        <v>7</v>
      </c>
      <c r="B9" s="8">
        <v>1</v>
      </c>
      <c r="C9" s="8">
        <v>5</v>
      </c>
      <c r="D9" s="8">
        <v>5</v>
      </c>
      <c r="E9" s="8">
        <v>3</v>
      </c>
      <c r="F9" s="8">
        <v>5</v>
      </c>
    </row>
    <row r="10" spans="1:7" x14ac:dyDescent="0.25">
      <c r="A10" s="8" t="s">
        <v>27</v>
      </c>
      <c r="B10" s="8">
        <v>4</v>
      </c>
      <c r="C10" s="8">
        <v>4</v>
      </c>
      <c r="D10" s="8">
        <v>5</v>
      </c>
      <c r="E10" s="8">
        <v>4</v>
      </c>
      <c r="F10" s="8">
        <v>5</v>
      </c>
    </row>
    <row r="11" spans="1:7" x14ac:dyDescent="0.25">
      <c r="A11" s="8" t="s">
        <v>26</v>
      </c>
      <c r="B11" s="8">
        <v>4</v>
      </c>
      <c r="C11" s="8">
        <v>4</v>
      </c>
      <c r="D11" s="8">
        <v>5</v>
      </c>
      <c r="E11" s="8">
        <v>1</v>
      </c>
      <c r="F11" s="8">
        <v>5</v>
      </c>
    </row>
    <row r="12" spans="1:7" x14ac:dyDescent="0.25">
      <c r="A12" s="8" t="s">
        <v>25</v>
      </c>
      <c r="B12" s="8">
        <v>4</v>
      </c>
      <c r="C12" s="8">
        <v>2</v>
      </c>
      <c r="D12" s="8">
        <v>3</v>
      </c>
      <c r="E12" s="8">
        <v>2</v>
      </c>
      <c r="F12" s="8">
        <v>3</v>
      </c>
    </row>
    <row r="13" spans="1:7" x14ac:dyDescent="0.25">
      <c r="A13" s="8" t="s">
        <v>24</v>
      </c>
      <c r="B13" s="8">
        <v>5</v>
      </c>
      <c r="C13" s="8">
        <v>1</v>
      </c>
      <c r="D13" s="8">
        <v>3</v>
      </c>
      <c r="E13" s="8">
        <v>3</v>
      </c>
      <c r="F13" s="8">
        <v>3</v>
      </c>
    </row>
    <row r="14" spans="1:7" x14ac:dyDescent="0.25">
      <c r="A14" s="11" t="s">
        <v>47</v>
      </c>
      <c r="B14" s="8">
        <v>0.18181800000000001</v>
      </c>
      <c r="C14" s="8">
        <v>0.227273</v>
      </c>
      <c r="D14" s="8">
        <v>0.227273</v>
      </c>
      <c r="E14" s="8">
        <v>0.13636400000000001</v>
      </c>
      <c r="F14" s="8">
        <v>0.227273</v>
      </c>
    </row>
    <row r="16" spans="1:7" x14ac:dyDescent="0.25">
      <c r="A16" s="9" t="s">
        <v>48</v>
      </c>
      <c r="B16" s="9" t="s">
        <v>49</v>
      </c>
    </row>
    <row r="17" spans="1:7" x14ac:dyDescent="0.25">
      <c r="A17" s="8">
        <f>(B9^B14)*(C9^C14)*(D9^D14)*(E9^E14)*(F9^F14)</f>
        <v>3.4804323137153714</v>
      </c>
      <c r="B17" s="8">
        <f>A17/A21</f>
        <v>1.3571009149365547</v>
      </c>
    </row>
    <row r="18" spans="1:7" x14ac:dyDescent="0.25">
      <c r="A18" s="8">
        <f>(B10^B14)*(C10^C14)*(D10^D14)*(E10^E14)*(F10^F14)</f>
        <v>4.4270115205738012</v>
      </c>
      <c r="B18" s="8">
        <f>A18/A21</f>
        <v>1.7261940022019626</v>
      </c>
      <c r="D18" s="20" t="s">
        <v>59</v>
      </c>
      <c r="E18" s="20"/>
      <c r="F18" s="20"/>
      <c r="G18" s="20"/>
    </row>
    <row r="19" spans="1:7" x14ac:dyDescent="0.25">
      <c r="A19" s="8">
        <f>(B11^B14)*(C11^C14)*(D11^D14)*(E11^E14)*(F11^F14)</f>
        <v>3.6644714589564797</v>
      </c>
      <c r="B19" s="8">
        <f>A19/A21</f>
        <v>1.4288620267405738</v>
      </c>
      <c r="D19" s="20"/>
      <c r="E19" s="20"/>
      <c r="F19" s="20"/>
      <c r="G19" s="20"/>
    </row>
    <row r="20" spans="1:7" x14ac:dyDescent="0.25">
      <c r="A20" s="8">
        <f>(B12^B14)*(C12^C14)*(D12^D14)*(E12^E14)*(F12^F14)</f>
        <v>2.7277498834138858</v>
      </c>
      <c r="B20" s="8">
        <f>A20/A21</f>
        <v>1.0636126575170626</v>
      </c>
    </row>
    <row r="21" spans="1:7" x14ac:dyDescent="0.25">
      <c r="A21" s="8">
        <f>(B13^B14)*(C13^C14)*(D13^D14)*(E13^E14)*(F13^F14)</f>
        <v>2.5646083319294526</v>
      </c>
      <c r="B21" s="8">
        <f>A21/A21</f>
        <v>1</v>
      </c>
    </row>
  </sheetData>
  <mergeCells count="2">
    <mergeCell ref="A1:G1"/>
    <mergeCell ref="D18:G1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tabSelected="1" zoomScaleNormal="100" workbookViewId="0">
      <selection activeCell="I12" sqref="I12"/>
    </sheetView>
  </sheetViews>
  <sheetFormatPr defaultRowHeight="15" x14ac:dyDescent="0.25"/>
  <cols>
    <col min="1" max="1" width="35.28515625" customWidth="1"/>
    <col min="2" max="2" width="18.140625" customWidth="1"/>
    <col min="3" max="3" width="17.85546875" customWidth="1"/>
    <col min="4" max="4" width="18" customWidth="1"/>
    <col min="5" max="5" width="16.28515625" customWidth="1"/>
    <col min="6" max="6" width="17.85546875" customWidth="1"/>
    <col min="8" max="8" width="18.140625" customWidth="1"/>
    <col min="9" max="9" width="18.5703125" customWidth="1"/>
    <col min="11" max="11" width="24.5703125" customWidth="1"/>
    <col min="12" max="12" width="17.85546875" customWidth="1"/>
  </cols>
  <sheetData>
    <row r="1" spans="1:11" ht="26.25" x14ac:dyDescent="0.4">
      <c r="A1" s="31" t="s">
        <v>50</v>
      </c>
      <c r="B1" s="31"/>
      <c r="C1" s="31"/>
      <c r="D1" s="31"/>
      <c r="E1" s="31"/>
      <c r="F1" s="31"/>
    </row>
    <row r="3" spans="1:11" x14ac:dyDescent="0.25">
      <c r="A3" s="9" t="s">
        <v>41</v>
      </c>
      <c r="B3" s="8" t="s">
        <v>60</v>
      </c>
      <c r="C3" s="8" t="s">
        <v>44</v>
      </c>
      <c r="D3" s="8" t="s">
        <v>44</v>
      </c>
      <c r="E3" s="8" t="s">
        <v>44</v>
      </c>
      <c r="F3" s="8" t="s">
        <v>44</v>
      </c>
    </row>
    <row r="4" spans="1:11" x14ac:dyDescent="0.25">
      <c r="A4" s="9" t="s">
        <v>42</v>
      </c>
      <c r="B4" s="8">
        <v>1</v>
      </c>
      <c r="C4" s="8">
        <v>5</v>
      </c>
      <c r="D4" s="8">
        <v>5</v>
      </c>
      <c r="E4" s="8">
        <v>5</v>
      </c>
      <c r="F4" s="8">
        <v>5</v>
      </c>
    </row>
    <row r="5" spans="1:11" x14ac:dyDescent="0.25">
      <c r="A5" s="10"/>
      <c r="B5" s="9" t="s">
        <v>2</v>
      </c>
      <c r="C5" s="9" t="s">
        <v>3</v>
      </c>
      <c r="D5" s="9" t="s">
        <v>4</v>
      </c>
      <c r="E5" s="9" t="s">
        <v>5</v>
      </c>
      <c r="F5" s="9" t="s">
        <v>6</v>
      </c>
    </row>
    <row r="6" spans="1:11" x14ac:dyDescent="0.25">
      <c r="A6" s="8" t="s">
        <v>7</v>
      </c>
      <c r="B6" s="8">
        <v>1</v>
      </c>
      <c r="C6" s="8">
        <v>5</v>
      </c>
      <c r="D6" s="8">
        <v>5</v>
      </c>
      <c r="E6" s="8">
        <v>3</v>
      </c>
      <c r="F6" s="8">
        <v>5</v>
      </c>
    </row>
    <row r="7" spans="1:11" x14ac:dyDescent="0.25">
      <c r="A7" s="8" t="s">
        <v>27</v>
      </c>
      <c r="B7" s="8">
        <v>4</v>
      </c>
      <c r="C7" s="8">
        <v>4</v>
      </c>
      <c r="D7" s="8">
        <v>5</v>
      </c>
      <c r="E7" s="8">
        <v>4</v>
      </c>
      <c r="F7" s="8">
        <v>5</v>
      </c>
    </row>
    <row r="8" spans="1:11" x14ac:dyDescent="0.25">
      <c r="A8" s="8" t="s">
        <v>26</v>
      </c>
      <c r="B8" s="8">
        <v>4</v>
      </c>
      <c r="C8" s="8">
        <v>4</v>
      </c>
      <c r="D8" s="8">
        <v>5</v>
      </c>
      <c r="E8" s="8">
        <v>1</v>
      </c>
      <c r="F8" s="8">
        <v>5</v>
      </c>
    </row>
    <row r="9" spans="1:11" x14ac:dyDescent="0.25">
      <c r="A9" s="8" t="s">
        <v>25</v>
      </c>
      <c r="B9" s="8">
        <v>4</v>
      </c>
      <c r="C9" s="8">
        <v>2</v>
      </c>
      <c r="D9" s="8">
        <v>3</v>
      </c>
      <c r="E9" s="8">
        <v>2</v>
      </c>
      <c r="F9" s="8">
        <v>3</v>
      </c>
    </row>
    <row r="10" spans="1:11" x14ac:dyDescent="0.25">
      <c r="A10" s="8" t="s">
        <v>24</v>
      </c>
      <c r="B10" s="8">
        <v>5</v>
      </c>
      <c r="C10" s="8">
        <v>1</v>
      </c>
      <c r="D10" s="8">
        <v>3</v>
      </c>
      <c r="E10" s="8">
        <v>3</v>
      </c>
      <c r="F10" s="8">
        <v>3</v>
      </c>
      <c r="H10" s="20"/>
      <c r="I10" s="20"/>
      <c r="J10" s="20"/>
      <c r="K10" s="20"/>
    </row>
    <row r="11" spans="1:11" x14ac:dyDescent="0.25">
      <c r="H11" s="20"/>
      <c r="I11" s="20"/>
      <c r="J11" s="20"/>
      <c r="K11" s="20"/>
    </row>
    <row r="12" spans="1:11" x14ac:dyDescent="0.25">
      <c r="A12" s="11" t="s">
        <v>51</v>
      </c>
      <c r="B12" s="1">
        <f>SQRT((B6^2)+(B7^2)+(B8^2)+(B9^2)+(B10^2))</f>
        <v>8.6023252670426267</v>
      </c>
      <c r="C12" s="1">
        <f>SQRT((C6^2)+(C7^2)+(C8^2)+(C9^2)+(C10^2))</f>
        <v>7.8740078740118111</v>
      </c>
      <c r="D12" s="1">
        <f>SQRT((D6^2)+(D7^2)+(D8^2)+(D9^2)+(D10^2))</f>
        <v>9.6436507609929549</v>
      </c>
      <c r="E12" s="1">
        <f>SQRT((E6^2)+(E7^2)+(E8^2)+(E9^2)+(E10^2))</f>
        <v>6.2449979983983983</v>
      </c>
      <c r="F12" s="1">
        <f>SQRT((F6^2)+(F7^2)+(F8^2)+(F9^2)+(F10^2))</f>
        <v>9.6436507609929549</v>
      </c>
    </row>
    <row r="13" spans="1:11" x14ac:dyDescent="0.25">
      <c r="B13" s="3"/>
      <c r="C13" s="3"/>
      <c r="D13" s="3"/>
      <c r="E13" s="3"/>
      <c r="F13" s="3"/>
    </row>
    <row r="14" spans="1:11" x14ac:dyDescent="0.25">
      <c r="A14" s="12" t="s">
        <v>52</v>
      </c>
      <c r="B14" s="1">
        <f>B6/B$12</f>
        <v>0.11624763874381928</v>
      </c>
      <c r="C14" s="1">
        <f>C6/C$12</f>
        <v>0.6350006350009525</v>
      </c>
      <c r="D14" s="1">
        <f>D6/D12</f>
        <v>0.51847584736521268</v>
      </c>
      <c r="E14" s="1">
        <f>E6/E12</f>
        <v>0.48038446141526137</v>
      </c>
      <c r="F14" s="1">
        <f>F6/F12</f>
        <v>0.51847584736521268</v>
      </c>
    </row>
    <row r="15" spans="1:11" x14ac:dyDescent="0.25">
      <c r="B15" s="1">
        <f t="shared" ref="B15:C18" si="0">B7/B$12</f>
        <v>0.46499055497527714</v>
      </c>
      <c r="C15" s="1">
        <f t="shared" si="0"/>
        <v>0.50800050800076202</v>
      </c>
      <c r="D15" s="1">
        <f>D7/D12</f>
        <v>0.51847584736521268</v>
      </c>
      <c r="E15" s="1">
        <f>E7/E12</f>
        <v>0.64051261522034852</v>
      </c>
      <c r="F15" s="1">
        <f>F7/F12</f>
        <v>0.51847584736521268</v>
      </c>
    </row>
    <row r="16" spans="1:11" x14ac:dyDescent="0.25">
      <c r="B16" s="1">
        <f t="shared" si="0"/>
        <v>0.46499055497527714</v>
      </c>
      <c r="C16" s="1">
        <f t="shared" si="0"/>
        <v>0.50800050800076202</v>
      </c>
      <c r="D16" s="1">
        <f>D8/D12</f>
        <v>0.51847584736521268</v>
      </c>
      <c r="E16" s="1">
        <f>E8/E12</f>
        <v>0.16012815380508713</v>
      </c>
      <c r="F16" s="1">
        <f>F8/F12</f>
        <v>0.51847584736521268</v>
      </c>
    </row>
    <row r="17" spans="1:12" x14ac:dyDescent="0.25">
      <c r="B17" s="1">
        <f t="shared" si="0"/>
        <v>0.46499055497527714</v>
      </c>
      <c r="C17" s="1">
        <f t="shared" si="0"/>
        <v>0.25400025400038101</v>
      </c>
      <c r="D17" s="1">
        <f>D9/D12</f>
        <v>0.31108550841912758</v>
      </c>
      <c r="E17" s="1">
        <f>E9/E12</f>
        <v>0.32025630761017426</v>
      </c>
      <c r="F17" s="1">
        <f>F9/F12</f>
        <v>0.31108550841912758</v>
      </c>
    </row>
    <row r="18" spans="1:12" x14ac:dyDescent="0.25">
      <c r="B18" s="1">
        <f t="shared" si="0"/>
        <v>0.58123819371909646</v>
      </c>
      <c r="C18" s="1">
        <f t="shared" si="0"/>
        <v>0.1270001270001905</v>
      </c>
      <c r="D18" s="1">
        <f>D10/D12</f>
        <v>0.31108550841912758</v>
      </c>
      <c r="E18" s="1">
        <f>E10/E12</f>
        <v>0.48038446141526137</v>
      </c>
      <c r="F18" s="1">
        <f>F10/F12</f>
        <v>0.31108550841912758</v>
      </c>
    </row>
    <row r="19" spans="1:12" x14ac:dyDescent="0.25">
      <c r="B19" s="3"/>
      <c r="C19" s="3"/>
      <c r="D19" s="3"/>
      <c r="E19" s="3"/>
      <c r="F19" s="3"/>
      <c r="H19" s="14" t="s">
        <v>56</v>
      </c>
      <c r="I19" s="14" t="s">
        <v>57</v>
      </c>
      <c r="K19" s="11" t="s">
        <v>58</v>
      </c>
      <c r="L19" s="11" t="s">
        <v>49</v>
      </c>
    </row>
    <row r="20" spans="1:12" x14ac:dyDescent="0.25">
      <c r="A20" s="13" t="s">
        <v>53</v>
      </c>
      <c r="B20" s="1">
        <f>B14*$B4</f>
        <v>0.11624763874381928</v>
      </c>
      <c r="C20" s="1">
        <f>C14*$C4</f>
        <v>3.1750031750047625</v>
      </c>
      <c r="D20" s="1">
        <f>D14*$D4</f>
        <v>2.5923792368260634</v>
      </c>
      <c r="E20" s="1">
        <f>E14*$E4</f>
        <v>2.4019223070763069</v>
      </c>
      <c r="F20" s="1">
        <f>F14*$F4</f>
        <v>2.5923792368260634</v>
      </c>
      <c r="H20" s="1">
        <f>SQRT((B26-B20)^2+(C26-C20)^2+(D26-D20)^2+(E26-E20)^2+(F26-F20)^2)</f>
        <v>0.80064076902543579</v>
      </c>
      <c r="I20" s="1">
        <f>SQRT((B20-B27)^2+(C20-C27)^2+(D20-D27)^2+(E20-E27)^2+(F20-F27)^2)</f>
        <v>3.3737915344539577</v>
      </c>
      <c r="J20" s="3"/>
      <c r="K20" s="8" t="s">
        <v>7</v>
      </c>
      <c r="L20" s="8">
        <f>I20/(I20+H20)</f>
        <v>0.80820367637580293</v>
      </c>
    </row>
    <row r="21" spans="1:12" x14ac:dyDescent="0.25">
      <c r="B21" s="1">
        <f>B15*$B4</f>
        <v>0.46499055497527714</v>
      </c>
      <c r="C21" s="1">
        <f>C15*$C4</f>
        <v>2.54000254000381</v>
      </c>
      <c r="D21" s="1">
        <f>D15*$D4</f>
        <v>2.5923792368260634</v>
      </c>
      <c r="E21" s="1">
        <f>E15*$E4</f>
        <v>3.2025630761017427</v>
      </c>
      <c r="F21" s="1">
        <f>F15*$F4</f>
        <v>2.5923792368260634</v>
      </c>
      <c r="H21" s="1">
        <f>SQRT((B26-B21)^2+(C26-C21)^2+(D26-D21)^2+(E26-E21)^2+(F26-F21)^2)</f>
        <v>0.72446354502710109</v>
      </c>
      <c r="I21" s="1">
        <f>SQRT((B21-B27)^2+(C21-C27)^2+(D21-D27)^2+(E21-E27)^2+(F21-F27)^2)</f>
        <v>3.4003403028546133</v>
      </c>
      <c r="J21" s="3"/>
      <c r="K21" s="8" t="s">
        <v>27</v>
      </c>
      <c r="L21" s="8">
        <f>I21/(I21+H21)</f>
        <v>0.82436412209052123</v>
      </c>
    </row>
    <row r="22" spans="1:12" x14ac:dyDescent="0.25">
      <c r="B22" s="1">
        <f>B16*$B4</f>
        <v>0.46499055497527714</v>
      </c>
      <c r="C22" s="1">
        <f>C16*$C4</f>
        <v>2.54000254000381</v>
      </c>
      <c r="D22" s="1">
        <f>D16*$D4</f>
        <v>2.5923792368260634</v>
      </c>
      <c r="E22" s="1">
        <f>E16*$E4</f>
        <v>0.80064076902543568</v>
      </c>
      <c r="F22" s="1">
        <f>F16*$F4</f>
        <v>2.5923792368260634</v>
      </c>
      <c r="H22" s="1">
        <f>SQRT((B26-B22)^2+(C26-C22)^2+(D26-D22)^2+(E26-E22)^2+(F26-F22)^2)</f>
        <v>2.5088001509295244</v>
      </c>
      <c r="I22" s="1">
        <f>SQRT((B22-B27)^2+(C22-C27)^2+(D22-D27)^2+(E22-E27)^2+(F22-F27)^2)</f>
        <v>2.4068825077237634</v>
      </c>
      <c r="J22" s="3"/>
      <c r="K22" s="8" t="s">
        <v>26</v>
      </c>
      <c r="L22" s="8">
        <f>I22/(I22+H22)</f>
        <v>0.48963341917257913</v>
      </c>
    </row>
    <row r="23" spans="1:12" x14ac:dyDescent="0.25">
      <c r="B23" s="1">
        <f>B17*$B4</f>
        <v>0.46499055497527714</v>
      </c>
      <c r="C23" s="1">
        <f>C17*$C4</f>
        <v>1.270001270001905</v>
      </c>
      <c r="D23" s="1">
        <f>D17*$D4</f>
        <v>1.5554275420956378</v>
      </c>
      <c r="E23" s="1">
        <f>E17*$E4</f>
        <v>1.6012815380508714</v>
      </c>
      <c r="F23" s="1">
        <f>F17*$F4</f>
        <v>1.5554275420956378</v>
      </c>
      <c r="H23" s="1">
        <f>SQRT((B26-B23)^2+(C26-C23)^2+(D26-D23)^2+(E26-E23)^2+(F26-F23)^2)</f>
        <v>2.9095178429075332</v>
      </c>
      <c r="I23" s="1">
        <f>SQRT((B23-B27)^2+(C23-C27)^2+(D23-D27)^2+(E23-E27)^2+(F23-F27)^2)</f>
        <v>1.0284770104337615</v>
      </c>
      <c r="J23" s="3"/>
      <c r="K23" s="8" t="s">
        <v>25</v>
      </c>
      <c r="L23" s="8">
        <f>I23/(I23+H23)</f>
        <v>0.26116768780465094</v>
      </c>
    </row>
    <row r="24" spans="1:12" x14ac:dyDescent="0.25">
      <c r="B24" s="1">
        <f>B18*$B4</f>
        <v>0.58123819371909646</v>
      </c>
      <c r="C24" s="1">
        <f>C18*$C4</f>
        <v>0.6350006350009525</v>
      </c>
      <c r="D24" s="1">
        <f>D18*$D4</f>
        <v>1.5554275420956378</v>
      </c>
      <c r="E24" s="1">
        <f>E18*$E4</f>
        <v>2.4019223070763069</v>
      </c>
      <c r="F24" s="1">
        <f>F18*$F4</f>
        <v>1.5554275420956378</v>
      </c>
      <c r="H24" s="1">
        <f>SQRT((B26-B24)^2+(C26-C24)^2+(D26-D24)^2+(E26-E24)^2+(F26-F24)^2)</f>
        <v>3.075612523527024</v>
      </c>
      <c r="I24" s="1">
        <f>SQRT((B24-B27)^2+(C24-C27)^2+(D24-D27)^2+(E24-E27)^2+(F24-F27)^2)</f>
        <v>1.6012815380508711</v>
      </c>
      <c r="J24" s="3"/>
      <c r="K24" s="8" t="s">
        <v>24</v>
      </c>
      <c r="L24" s="8">
        <f>I24/(I24+H24)</f>
        <v>0.34238140034128312</v>
      </c>
    </row>
    <row r="25" spans="1:12" x14ac:dyDescent="0.25">
      <c r="B25" s="3"/>
      <c r="C25" s="3"/>
      <c r="D25" s="3"/>
      <c r="E25" s="3"/>
      <c r="F25" s="3"/>
    </row>
    <row r="26" spans="1:12" x14ac:dyDescent="0.25">
      <c r="A26" s="11" t="s">
        <v>54</v>
      </c>
      <c r="B26" s="1">
        <f>MIN(B20:B24)</f>
        <v>0.11624763874381928</v>
      </c>
      <c r="C26" s="1">
        <f>MAX(C20:C24)</f>
        <v>3.1750031750047625</v>
      </c>
      <c r="D26" s="1">
        <f>MAX(D20:D24)</f>
        <v>2.5923792368260634</v>
      </c>
      <c r="E26" s="1">
        <f>MAX(E20:E24)</f>
        <v>3.2025630761017427</v>
      </c>
      <c r="F26" s="1">
        <f>MAX(F20:F24)</f>
        <v>2.5923792368260634</v>
      </c>
    </row>
    <row r="27" spans="1:12" ht="21" x14ac:dyDescent="0.35">
      <c r="A27" s="11" t="s">
        <v>55</v>
      </c>
      <c r="B27" s="1">
        <f>MAX(B20:B24)</f>
        <v>0.58123819371909646</v>
      </c>
      <c r="C27" s="1">
        <f>MIN(C20:C24)</f>
        <v>0.6350006350009525</v>
      </c>
      <c r="D27" s="1">
        <f>MIN(D20:D24)</f>
        <v>1.5554275420956378</v>
      </c>
      <c r="E27" s="1">
        <f>MIN(E20:E24)</f>
        <v>0.80064076902543568</v>
      </c>
      <c r="F27" s="1">
        <f>MIN(F20:F24)</f>
        <v>1.5554275420956378</v>
      </c>
      <c r="H27" s="32" t="s">
        <v>61</v>
      </c>
      <c r="I27" s="32"/>
      <c r="J27" s="32"/>
      <c r="K27" s="32"/>
    </row>
  </sheetData>
  <mergeCells count="3">
    <mergeCell ref="A1:F1"/>
    <mergeCell ref="H27:K27"/>
    <mergeCell ref="H10:K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Metode SAW</vt:lpstr>
      <vt:lpstr>Metode WP</vt:lpstr>
      <vt:lpstr>Metode TOPSIS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am2719608@gmail.com</cp:lastModifiedBy>
  <dcterms:created xsi:type="dcterms:W3CDTF">2021-05-03T14:49:47Z</dcterms:created>
  <dcterms:modified xsi:type="dcterms:W3CDTF">2021-06-23T09:15:56Z</dcterms:modified>
</cp:coreProperties>
</file>