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oBook\Documents\Data Analytics\CISCO\"/>
    </mc:Choice>
  </mc:AlternateContent>
  <xr:revisionPtr revIDLastSave="0" documentId="13_ncr:1_{C90AE72A-BFE7-4732-8020-B8C1A3837CF2}" xr6:coauthVersionLast="47" xr6:coauthVersionMax="47" xr10:uidLastSave="{00000000-0000-0000-0000-000000000000}"/>
  <bookViews>
    <workbookView xWindow="-120" yWindow="-120" windowWidth="20730" windowHeight="11160" firstSheet="1" activeTab="2" xr2:uid="{00000000-000D-0000-FFFF-FFFF00000000}"/>
  </bookViews>
  <sheets>
    <sheet name="Sheet1" sheetId="2" r:id="rId1"/>
    <sheet name="PIVOT TABLE" sheetId="5" r:id="rId2"/>
    <sheet name="DASHBOARD" sheetId="6" r:id="rId3"/>
    <sheet name="Bike Sales" sheetId="1" r:id="rId4"/>
  </sheets>
  <definedNames>
    <definedName name="Slicer_Age_Range">#N/A</definedName>
    <definedName name="Slicer_Customer_Gender">#N/A</definedName>
    <definedName name="Slicer_Product__color">#N/A</definedName>
    <definedName name="Slicer_Product_Description">#N/A</definedName>
  </definedNames>
  <calcPr calcId="191028"/>
  <pivotCaches>
    <pivotCache cacheId="10" r:id="rId5"/>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2" i="5" l="1"/>
  <c r="G103" i="5"/>
  <c r="G104" i="5"/>
  <c r="G105" i="5"/>
  <c r="G106" i="5"/>
  <c r="G107" i="5"/>
  <c r="G108" i="5"/>
  <c r="G109" i="5"/>
  <c r="G110" i="5"/>
  <c r="G101" i="5"/>
  <c r="F102" i="5"/>
  <c r="F103" i="5"/>
  <c r="F104" i="5"/>
  <c r="F105" i="5"/>
  <c r="F106" i="5"/>
  <c r="F107" i="5"/>
  <c r="F108" i="5"/>
  <c r="F109" i="5"/>
  <c r="F110" i="5"/>
  <c r="F101" i="5"/>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G89" i="5"/>
  <c r="G90" i="5"/>
  <c r="G91" i="5"/>
  <c r="G92" i="5"/>
  <c r="G93" i="5"/>
  <c r="G88" i="5"/>
  <c r="F89" i="5"/>
  <c r="F90" i="5"/>
  <c r="F91" i="5"/>
  <c r="F92" i="5"/>
  <c r="F93" i="5"/>
  <c r="F88" i="5"/>
  <c r="G37" i="5"/>
  <c r="G38" i="5"/>
  <c r="G39" i="5"/>
  <c r="G36" i="5"/>
  <c r="F37" i="5"/>
  <c r="F38" i="5"/>
  <c r="F39" i="5"/>
  <c r="F36" i="5"/>
  <c r="G49" i="5"/>
  <c r="G50" i="5"/>
  <c r="G51" i="5"/>
  <c r="G52" i="5"/>
  <c r="G53" i="5"/>
  <c r="G54" i="5"/>
  <c r="G55" i="5"/>
  <c r="G48" i="5"/>
  <c r="F49" i="5"/>
  <c r="F50" i="5"/>
  <c r="F51" i="5"/>
  <c r="F52" i="5"/>
  <c r="F53" i="5"/>
  <c r="F54" i="5"/>
  <c r="F55" i="5"/>
  <c r="F48" i="5"/>
  <c r="E63" i="5"/>
  <c r="E64" i="5"/>
  <c r="E65" i="5"/>
  <c r="E66" i="5"/>
  <c r="E62" i="5"/>
  <c r="I75" i="5"/>
  <c r="I76" i="5"/>
  <c r="I77" i="5"/>
  <c r="I78" i="5"/>
  <c r="I79" i="5"/>
  <c r="I80" i="5"/>
  <c r="I74" i="5"/>
  <c r="H75" i="5"/>
  <c r="H76" i="5"/>
  <c r="H77" i="5"/>
  <c r="H78" i="5"/>
  <c r="H79" i="5"/>
  <c r="H80" i="5"/>
  <c r="G75" i="5"/>
  <c r="G76" i="5"/>
  <c r="G77" i="5"/>
  <c r="G78" i="5"/>
  <c r="G79" i="5"/>
  <c r="G80" i="5"/>
  <c r="H74" i="5"/>
  <c r="G74" i="5"/>
  <c r="A41" i="2"/>
  <c r="B41" i="2"/>
  <c r="C41" i="2"/>
  <c r="D41" i="2"/>
  <c r="E41" i="2"/>
  <c r="F41" i="2"/>
  <c r="G41" i="2"/>
  <c r="H41" i="2"/>
  <c r="I41" i="2"/>
  <c r="J41" i="2"/>
  <c r="K41" i="2"/>
  <c r="A42" i="2"/>
  <c r="B42" i="2"/>
  <c r="C42" i="2"/>
  <c r="D42" i="2"/>
  <c r="E42" i="2"/>
  <c r="F42" i="2"/>
  <c r="G42" i="2"/>
  <c r="H42" i="2"/>
  <c r="I42" i="2"/>
  <c r="J42" i="2"/>
  <c r="K42" i="2"/>
  <c r="A43" i="2"/>
  <c r="B43" i="2"/>
  <c r="C43" i="2"/>
  <c r="D43" i="2"/>
  <c r="E43" i="2"/>
  <c r="F43" i="2"/>
  <c r="G43" i="2"/>
  <c r="H43" i="2"/>
  <c r="I43" i="2"/>
  <c r="J43" i="2"/>
  <c r="K43" i="2"/>
  <c r="A44" i="2"/>
  <c r="B44" i="2"/>
  <c r="C44" i="2"/>
  <c r="D44" i="2"/>
  <c r="E44" i="2"/>
  <c r="F44" i="2"/>
  <c r="G44" i="2"/>
  <c r="H44" i="2"/>
  <c r="I44" i="2"/>
  <c r="J44" i="2"/>
  <c r="K44" i="2"/>
  <c r="A45" i="2"/>
  <c r="B45" i="2"/>
  <c r="C45" i="2"/>
  <c r="D45" i="2"/>
  <c r="E45" i="2"/>
  <c r="F45" i="2"/>
  <c r="G45" i="2"/>
  <c r="H45" i="2"/>
  <c r="I45" i="2"/>
  <c r="J45" i="2"/>
  <c r="K45" i="2"/>
  <c r="A46" i="2"/>
  <c r="B46" i="2"/>
  <c r="C46" i="2"/>
  <c r="D46" i="2"/>
  <c r="E46" i="2"/>
  <c r="F46" i="2"/>
  <c r="G46" i="2"/>
  <c r="H46" i="2"/>
  <c r="I46" i="2"/>
  <c r="J46" i="2"/>
  <c r="K46" i="2"/>
  <c r="A47" i="2"/>
  <c r="B47" i="2"/>
  <c r="C47" i="2"/>
  <c r="D47" i="2"/>
  <c r="E47" i="2"/>
  <c r="F47" i="2"/>
  <c r="G47" i="2"/>
  <c r="H47" i="2"/>
  <c r="I47" i="2"/>
  <c r="J47" i="2"/>
  <c r="K47" i="2"/>
  <c r="A48" i="2"/>
  <c r="B48" i="2"/>
  <c r="C48" i="2"/>
  <c r="D48" i="2"/>
  <c r="E48" i="2"/>
  <c r="F48" i="2"/>
  <c r="G48" i="2"/>
  <c r="H48" i="2"/>
  <c r="I48" i="2"/>
  <c r="J48" i="2"/>
  <c r="K48" i="2"/>
  <c r="A49" i="2"/>
  <c r="B49" i="2"/>
  <c r="C49" i="2"/>
  <c r="D49" i="2"/>
  <c r="E49" i="2"/>
  <c r="F49" i="2"/>
  <c r="G49" i="2"/>
  <c r="H49" i="2"/>
  <c r="I49" i="2"/>
  <c r="J49" i="2"/>
  <c r="K49" i="2"/>
  <c r="A50" i="2"/>
  <c r="B50" i="2"/>
  <c r="C50" i="2"/>
  <c r="D50" i="2"/>
  <c r="E50" i="2"/>
  <c r="F50" i="2"/>
  <c r="G50" i="2"/>
  <c r="H50" i="2"/>
  <c r="I50" i="2"/>
  <c r="J50" i="2"/>
  <c r="K50" i="2"/>
  <c r="A51" i="2"/>
  <c r="B51" i="2"/>
  <c r="C51" i="2"/>
  <c r="D51" i="2"/>
  <c r="E51" i="2"/>
  <c r="F51" i="2"/>
  <c r="G51" i="2"/>
  <c r="H51" i="2"/>
  <c r="I51" i="2"/>
  <c r="J51" i="2"/>
  <c r="K51" i="2"/>
  <c r="V28" i="1"/>
  <c r="V22" i="1"/>
  <c r="V51" i="1"/>
  <c r="V14" i="1"/>
  <c r="V32" i="1"/>
  <c r="V89" i="1"/>
  <c r="V45" i="1"/>
  <c r="V9" i="1"/>
  <c r="V56" i="1"/>
  <c r="V66" i="1"/>
  <c r="V20" i="1"/>
  <c r="V30" i="1"/>
  <c r="V3" i="1"/>
  <c r="V46" i="1"/>
  <c r="V29" i="1"/>
  <c r="V16" i="1"/>
  <c r="V13" i="1"/>
  <c r="V48" i="1"/>
  <c r="V2" i="1"/>
  <c r="V60" i="1"/>
  <c r="V25" i="1"/>
  <c r="V77" i="1"/>
  <c r="V37" i="1"/>
  <c r="V15" i="1"/>
  <c r="V41" i="1"/>
  <c r="V33" i="1"/>
  <c r="V26" i="1"/>
  <c r="V85" i="1"/>
  <c r="V47" i="1"/>
  <c r="V69" i="1"/>
  <c r="V50" i="1"/>
  <c r="V4" i="1"/>
  <c r="V23" i="1"/>
  <c r="V18" i="1"/>
  <c r="V40" i="1"/>
  <c r="V17" i="1"/>
  <c r="V42" i="1"/>
  <c r="V78" i="1"/>
  <c r="V86" i="1"/>
  <c r="V65" i="1"/>
  <c r="V24" i="1"/>
  <c r="V34" i="1"/>
  <c r="V35" i="1"/>
  <c r="V83" i="1"/>
  <c r="V21" i="1"/>
  <c r="V81" i="1"/>
  <c r="V19" i="1"/>
  <c r="V43" i="1"/>
  <c r="V44" i="1"/>
  <c r="V72" i="1"/>
  <c r="V84" i="1"/>
  <c r="V52" i="1"/>
  <c r="V57" i="1"/>
  <c r="V49" i="1"/>
  <c r="V55" i="1"/>
  <c r="V73" i="1"/>
  <c r="V31" i="1"/>
  <c r="V11" i="1"/>
  <c r="V70" i="1"/>
  <c r="V87" i="1"/>
  <c r="V54" i="1"/>
  <c r="V80" i="1"/>
  <c r="V68" i="1"/>
  <c r="V58" i="1"/>
  <c r="V59" i="1"/>
  <c r="V10" i="1"/>
  <c r="V62" i="1"/>
  <c r="V75" i="1"/>
  <c r="V38" i="1"/>
  <c r="V88" i="1"/>
  <c r="V76" i="1"/>
  <c r="V63" i="1"/>
  <c r="V7" i="1"/>
  <c r="V67" i="1"/>
  <c r="V79" i="1"/>
  <c r="V74" i="1"/>
  <c r="V36" i="1"/>
  <c r="V82" i="1"/>
  <c r="V12" i="1"/>
  <c r="V53" i="1"/>
  <c r="V71" i="1"/>
  <c r="V5" i="1"/>
  <c r="V39" i="1"/>
  <c r="V61" i="1"/>
  <c r="V6" i="1"/>
  <c r="V27" i="1"/>
  <c r="V64" i="1"/>
  <c r="V8" i="1"/>
  <c r="W28" i="1"/>
  <c r="W22" i="1"/>
  <c r="W51" i="1"/>
  <c r="W14" i="1"/>
  <c r="W32" i="1"/>
  <c r="W89" i="1"/>
  <c r="W45" i="1"/>
  <c r="W9" i="1"/>
  <c r="W56" i="1"/>
  <c r="W66" i="1"/>
  <c r="W20" i="1"/>
  <c r="W30" i="1"/>
  <c r="W3" i="1"/>
  <c r="W46" i="1"/>
  <c r="W29" i="1"/>
  <c r="W16" i="1"/>
  <c r="W13" i="1"/>
  <c r="W48" i="1"/>
  <c r="W2" i="1"/>
  <c r="W60" i="1"/>
  <c r="W25" i="1"/>
  <c r="W77" i="1"/>
  <c r="W37" i="1"/>
  <c r="W15" i="1"/>
  <c r="W41" i="1"/>
  <c r="W33" i="1"/>
  <c r="W26" i="1"/>
  <c r="W85" i="1"/>
  <c r="W47" i="1"/>
  <c r="W69" i="1"/>
  <c r="W50" i="1"/>
  <c r="W4" i="1"/>
  <c r="W23" i="1"/>
  <c r="W18" i="1"/>
  <c r="W40" i="1"/>
  <c r="W17" i="1"/>
  <c r="W42" i="1"/>
  <c r="W78" i="1"/>
  <c r="W86" i="1"/>
  <c r="W65" i="1"/>
  <c r="W24" i="1"/>
  <c r="W34" i="1"/>
  <c r="W35" i="1"/>
  <c r="W83" i="1"/>
  <c r="W21" i="1"/>
  <c r="W81" i="1"/>
  <c r="W19" i="1"/>
  <c r="W43" i="1"/>
  <c r="W44" i="1"/>
  <c r="W72" i="1"/>
  <c r="W84" i="1"/>
  <c r="W52" i="1"/>
  <c r="W57" i="1"/>
  <c r="W49" i="1"/>
  <c r="W55" i="1"/>
  <c r="W73" i="1"/>
  <c r="W31" i="1"/>
  <c r="W11" i="1"/>
  <c r="W70" i="1"/>
  <c r="W87" i="1"/>
  <c r="W54" i="1"/>
  <c r="W80" i="1"/>
  <c r="W68" i="1"/>
  <c r="W58" i="1"/>
  <c r="W59" i="1"/>
  <c r="W10" i="1"/>
  <c r="W62" i="1"/>
  <c r="W75" i="1"/>
  <c r="W38" i="1"/>
  <c r="W88" i="1"/>
  <c r="W76" i="1"/>
  <c r="W63" i="1"/>
  <c r="W7" i="1"/>
  <c r="W67" i="1"/>
  <c r="W79" i="1"/>
  <c r="W74" i="1"/>
  <c r="W36" i="1"/>
  <c r="W82" i="1"/>
  <c r="W12" i="1"/>
  <c r="W53" i="1"/>
  <c r="W71" i="1"/>
  <c r="W5" i="1"/>
  <c r="W39" i="1"/>
  <c r="W61" i="1"/>
  <c r="W6" i="1"/>
  <c r="W27" i="1"/>
  <c r="W64" i="1"/>
  <c r="W8" i="1"/>
  <c r="J28" i="5"/>
  <c r="G28" i="5"/>
  <c r="H28" i="5"/>
  <c r="I28" i="5"/>
</calcChain>
</file>

<file path=xl/sharedStrings.xml><?xml version="1.0" encoding="utf-8"?>
<sst xmlns="http://schemas.openxmlformats.org/spreadsheetml/2006/main" count="1150" uniqueCount="169">
  <si>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</si>
  <si>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</si>
  <si>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</si>
  <si>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</si>
  <si>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</si>
  <si>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</si>
  <si>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</si>
  <si>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</si>
  <si>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</si>
  <si>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</si>
  <si>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</si>
  <si>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</si>
  <si>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</si>
  <si>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</si>
  <si>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</si>
  <si>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</si>
  <si>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</si>
  <si>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</si>
  <si>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</si>
  <si>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</si>
  <si>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</si>
  <si>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</si>
  <si>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</si>
  <si>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</si>
  <si>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</si>
  <si>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</si>
  <si>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</si>
  <si>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t>
  </si>
  <si>
    <t>United Kingdom</t>
  </si>
  <si>
    <t>England</t>
  </si>
  <si>
    <t>000261697</t>
  </si>
  <si>
    <t>000261698</t>
  </si>
  <si>
    <t>Young Adults (25-34)</t>
  </si>
  <si>
    <t>Australia</t>
  </si>
  <si>
    <t>New South Wales</t>
  </si>
  <si>
    <t>000261699</t>
  </si>
  <si>
    <t>United  States</t>
  </si>
  <si>
    <t>000261700</t>
  </si>
  <si>
    <t>Youth (&lt;25)</t>
  </si>
  <si>
    <t>000261701</t>
  </si>
  <si>
    <t xml:space="preserve">United States </t>
  </si>
  <si>
    <t>Washington</t>
  </si>
  <si>
    <t>000261702</t>
  </si>
  <si>
    <t>000261703</t>
  </si>
  <si>
    <t>000261704</t>
  </si>
  <si>
    <t>Germany</t>
  </si>
  <si>
    <t>Nordrhein-Westfalen</t>
  </si>
  <si>
    <t>000261705</t>
  </si>
  <si>
    <t>Queensland</t>
  </si>
  <si>
    <t>000261706</t>
  </si>
  <si>
    <t>000261707</t>
  </si>
  <si>
    <t>000261708</t>
  </si>
  <si>
    <t>Canada</t>
  </si>
  <si>
    <t>British Columbia</t>
  </si>
  <si>
    <t>000261709</t>
  </si>
  <si>
    <t>000261710</t>
  </si>
  <si>
    <t>000261711</t>
  </si>
  <si>
    <t>000261712</t>
  </si>
  <si>
    <t>000261713</t>
  </si>
  <si>
    <t>000261714</t>
  </si>
  <si>
    <t>000261715</t>
  </si>
  <si>
    <t>Oregon</t>
  </si>
  <si>
    <t>000261716</t>
  </si>
  <si>
    <t>000261717</t>
  </si>
  <si>
    <t>Victoria</t>
  </si>
  <si>
    <t>000261718</t>
  </si>
  <si>
    <t>Hamburg</t>
  </si>
  <si>
    <t>000261719</t>
  </si>
  <si>
    <t>000261720</t>
  </si>
  <si>
    <t>000261721</t>
  </si>
  <si>
    <t>000261722</t>
  </si>
  <si>
    <t>000261723</t>
  </si>
  <si>
    <t>000261724</t>
  </si>
  <si>
    <t>000261725</t>
  </si>
  <si>
    <t>France</t>
  </si>
  <si>
    <t>Seine (Paris)</t>
  </si>
  <si>
    <t>000261726</t>
  </si>
  <si>
    <t>000261727</t>
  </si>
  <si>
    <t>000261728</t>
  </si>
  <si>
    <t>000261729</t>
  </si>
  <si>
    <t>000261730</t>
  </si>
  <si>
    <t>000261731</t>
  </si>
  <si>
    <t>000261732</t>
  </si>
  <si>
    <t>000261733</t>
  </si>
  <si>
    <t>000261734</t>
  </si>
  <si>
    <t>000261735</t>
  </si>
  <si>
    <t>000261736</t>
  </si>
  <si>
    <t>000261737</t>
  </si>
  <si>
    <t>000261738</t>
  </si>
  <si>
    <t>000261739</t>
  </si>
  <si>
    <t>000261740</t>
  </si>
  <si>
    <t>000261741</t>
  </si>
  <si>
    <t>000261742</t>
  </si>
  <si>
    <t>000261743</t>
  </si>
  <si>
    <t>000261744</t>
  </si>
  <si>
    <t>000261745</t>
  </si>
  <si>
    <t>Seine et Marne</t>
  </si>
  <si>
    <t>000261746</t>
  </si>
  <si>
    <t>000261747</t>
  </si>
  <si>
    <t>000261748</t>
  </si>
  <si>
    <t>000261749</t>
  </si>
  <si>
    <t>000261750</t>
  </si>
  <si>
    <t>000261751</t>
  </si>
  <si>
    <t>Seine Saint Denis</t>
  </si>
  <si>
    <t>000261752</t>
  </si>
  <si>
    <t>000261753</t>
  </si>
  <si>
    <t>000261754</t>
  </si>
  <si>
    <t>000261755</t>
  </si>
  <si>
    <t>000261756</t>
  </si>
  <si>
    <t>Nord</t>
  </si>
  <si>
    <t>000261757</t>
  </si>
  <si>
    <t>000261758</t>
  </si>
  <si>
    <t>000261759</t>
  </si>
  <si>
    <t>000261760</t>
  </si>
  <si>
    <t>000261761</t>
  </si>
  <si>
    <t>000261762</t>
  </si>
  <si>
    <t>000261763</t>
  </si>
  <si>
    <t>South Australia</t>
  </si>
  <si>
    <t>000261764</t>
  </si>
  <si>
    <t>Hessen</t>
  </si>
  <si>
    <t>000261765</t>
  </si>
  <si>
    <t>000261766</t>
  </si>
  <si>
    <t>000261767</t>
  </si>
  <si>
    <t>000261768</t>
  </si>
  <si>
    <t>000261769</t>
  </si>
  <si>
    <t>000261770</t>
  </si>
  <si>
    <t>000261771</t>
  </si>
  <si>
    <t>Somme</t>
  </si>
  <si>
    <t>000261772</t>
  </si>
  <si>
    <t>000261773</t>
  </si>
  <si>
    <t>000261774</t>
  </si>
  <si>
    <t>000261775</t>
  </si>
  <si>
    <t>000261776</t>
  </si>
  <si>
    <t>000261777</t>
  </si>
  <si>
    <t>000261778</t>
  </si>
  <si>
    <t>000261779</t>
  </si>
  <si>
    <t>000261780</t>
  </si>
  <si>
    <t>000261781</t>
  </si>
  <si>
    <t>000261782</t>
  </si>
  <si>
    <t>000261696</t>
  </si>
  <si>
    <t>Sum of Order_Quantity</t>
  </si>
  <si>
    <t>Grand Total</t>
  </si>
  <si>
    <t>Adults (35-64) Total</t>
  </si>
  <si>
    <t>Young Adults (25-34) Total</t>
  </si>
  <si>
    <t>Youth (&lt;25) Total</t>
  </si>
  <si>
    <t>Row Labels</t>
  </si>
  <si>
    <t xml:space="preserve">Sum of  Cost </t>
  </si>
  <si>
    <t xml:space="preserve">Sum of  Profit </t>
  </si>
  <si>
    <t>Mountain-200</t>
  </si>
  <si>
    <t>Black</t>
  </si>
  <si>
    <t>Silver</t>
  </si>
  <si>
    <t>Mountain-400-W</t>
  </si>
  <si>
    <t>Mountain-500</t>
  </si>
  <si>
    <t>Mountain-100</t>
  </si>
  <si>
    <t>Product_Size</t>
  </si>
  <si>
    <t>Product _color</t>
  </si>
  <si>
    <t>Sum of Revenue</t>
  </si>
  <si>
    <t>Column1</t>
  </si>
  <si>
    <t>35-64</t>
  </si>
  <si>
    <t>25-34</t>
  </si>
  <si>
    <t>Age_Range</t>
  </si>
  <si>
    <t>&lt;25</t>
  </si>
  <si>
    <t>TOTAL REVENUE, PROFIT, COST &amp;ORDER</t>
  </si>
  <si>
    <t>PROFIT &amp; COST PERPRODUCT</t>
  </si>
  <si>
    <t>PROFIT &amp; REVENUE PER COUNTRY</t>
  </si>
  <si>
    <t>TOP 5 STATE PER REVENUE</t>
  </si>
  <si>
    <t>PROFIT VS ORDER VS TOP 10 STATES</t>
  </si>
  <si>
    <t>PROFIT &amp; COST PER COUNTRY</t>
  </si>
  <si>
    <t>PROFIT &amp; COST &amp; REVENUE PER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</si>
</sst>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quot;$&quot;#,##0.00_);[Red]\(&quot;$&quot;#,##0.00\)"/>
    <numFmt numFmtId="165" formatCode="_-[$£-809]* #,##0_-;\-[$£-809]* #,##0_-;_-[$£-8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165" fontId="0" fillId="0" borderId="0" xfId="0" applyNumberFormat="1"/>
    <xf numFmtId="1" fontId="0" fillId="0" borderId="0" xfId="0" applyNumberFormat="1"/>
    <xf numFmtId="165" fontId="0" fillId="0" borderId="0" xfId="0" pivotButton="1" applyNumberFormat="1"/>
    <xf numFmtId="165" fontId="0" fillId="0" borderId="0" xfId="0" applyNumberFormat="1" applyAlignment="1">
      <alignment horizontal="left"/>
    </xf>
    <xf numFmtId="165" fontId="16" fillId="33" borderId="10" xfId="0" applyNumberFormat="1" applyFont="1" applyFill="1" applyBorder="1"/>
    <xf numFmtId="165" fontId="16" fillId="0" borderId="10" xfId="0" applyNumberFormat="1" applyFont="1" applyFill="1" applyBorder="1"/>
    <xf numFmtId="0" fontId="0" fillId="34" borderId="0" xfId="0" applyFill="1"/>
    <xf numFmtId="1" fontId="0" fillId="0" borderId="0" xfId="0" applyNumberFormat="1" applyAlignment="1">
      <alignment horizontal="left"/>
    </xf>
    <xf numFmtId="165" fontId="0" fillId="0" borderId="0" xfId="42" applyNumberFormat="1" applyFont="1"/>
    <xf numFmtId="0" fontId="0" fillId="0" borderId="0" xfId="0" applyFill="1"/>
    <xf numFmtId="0" fontId="0" fillId="34" borderId="0" xfId="0" applyFill="1" applyAlignment="1">
      <alignment horizontal="centerContinuous"/>
    </xf>
    <xf numFmtId="0" fontId="0" fillId="0" borderId="0" xfId="0" applyAlignment="1">
      <alignment horizontal="centerContinuous"/>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9">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font>
        <color theme="0"/>
      </font>
      <fill>
        <patternFill>
          <bgColor theme="9" tint="-0.24994659260841701"/>
        </patternFill>
      </fill>
      <border>
        <bottom style="thin">
          <color theme="4"/>
        </bottom>
        <vertical/>
        <horizontal/>
      </border>
    </dxf>
    <dxf>
      <font>
        <color theme="1" tint="4.9989318521683403E-2"/>
      </font>
      <fill>
        <patternFill patternType="solid">
          <bgColor theme="9" tint="-0.24994659260841701"/>
        </patternFill>
      </fill>
      <border diagonalUp="0" diagonalDown="0">
        <left/>
        <right/>
        <top/>
        <bottom/>
        <vertical/>
        <horizontal/>
      </border>
    </dxf>
    <dxf>
      <numFmt numFmtId="0" formatCode="General"/>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 formatCode="0"/>
    </dxf>
    <dxf>
      <numFmt numFmtId="165" formatCode="_-[$£-809]* #,##0_-;\-[$£-809]* #,##0_-;_-[$£-809]* &quot;-&quot;??_-;_-@_-"/>
    </dxf>
    <dxf>
      <numFmt numFmtId="165" formatCode="_-[$£-809]* #,##0_-;\-[$£-809]* #,##0_-;_-[$£-809]* &quot;-&quot;??_-;_-@_-"/>
    </dxf>
    <dxf>
      <numFmt numFmtId="165" formatCode="_-[$£-809]* #,##0_-;\-[$£-809]* #,##0_-;_-[$£-809]* &quot;-&quot;??_-;_-@_-"/>
    </dxf>
    <dxf>
      <font>
        <b/>
        <color theme="1"/>
      </font>
      <border>
        <bottom style="thin">
          <color theme="4"/>
        </bottom>
        <vertical/>
        <horizontal/>
      </border>
    </dxf>
    <dxf>
      <font>
        <color theme="7" tint="-0.24994659260841701"/>
      </font>
      <fill>
        <patternFill>
          <bgColor theme="1" tint="4.9989318521683403E-2"/>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b/>
        <color theme="1"/>
      </font>
      <border>
        <bottom style="thin">
          <color theme="4"/>
        </bottom>
        <vertical/>
        <horizontal/>
      </border>
    </dxf>
    <dxf>
      <font>
        <color theme="7" tint="-0.24994659260841701"/>
      </font>
      <fill>
        <patternFill>
          <bgColor theme="9" tint="-0.24994659260841701"/>
        </patternFill>
      </fill>
      <border>
        <left style="thin">
          <color theme="4"/>
        </left>
        <right style="thin">
          <color theme="4"/>
        </right>
        <top style="thin">
          <color theme="4"/>
        </top>
        <bottom style="thin">
          <color theme="4"/>
        </bottom>
        <vertical/>
        <horizontal/>
      </border>
    </dxf>
    <dxf>
      <fill>
        <patternFill patternType="solid">
          <bgColor theme="7" tint="-0.24994659260841701"/>
        </patternFill>
      </fill>
    </dxf>
  </dxfs>
  <tableStyles count="5" defaultTableStyle="TableStyleMedium2" defaultPivotStyle="PivotStyleLight16">
    <tableStyle name="Slicer Style 1" pivot="0" table="0" count="1" xr9:uid="{2385BBB1-76C3-479F-8E19-78809B94EC71}">
      <tableStyleElement type="wholeTable" dxfId="688"/>
    </tableStyle>
    <tableStyle name="SlicerStyleLight1 2" pivot="0" table="0" count="10" xr9:uid="{F77BFD79-793F-4FA8-A624-BF4839394782}">
      <tableStyleElement type="wholeTable" dxfId="687"/>
      <tableStyleElement type="headerRow" dxfId="686"/>
    </tableStyle>
    <tableStyle name="SlicerStyleLight1 3" pivot="0" table="0" count="10" xr9:uid="{7E52A35D-3052-4EBA-BF15-555C8F3CA6B2}">
      <tableStyleElement type="wholeTable" dxfId="685"/>
      <tableStyleElement type="headerRow" dxfId="684"/>
    </tableStyle>
    <tableStyle name="SlicerStyleLight1 3 2" pivot="0" table="0" count="10" xr9:uid="{2B588ECA-0B50-458F-AA93-68317814DD0D}">
      <tableStyleElement type="wholeTable" dxfId="663"/>
      <tableStyleElement type="headerRow" dxfId="662"/>
    </tableStyle>
    <tableStyle name="yomaya slicer" pivot="0" table="0" count="0" xr9:uid="{A257C2CA-6D0C-474F-BA1E-B10904BC3E11}"/>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7"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yomaya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SUMMARY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Sheet1!$C$3:$C$4</c:f>
              <c:strCache>
                <c:ptCount val="1"/>
                <c:pt idx="0">
                  <c:v>Australia</c:v>
                </c:pt>
              </c:strCache>
            </c:strRef>
          </c:tx>
          <c:spPr>
            <a:solidFill>
              <a:schemeClr val="accent1"/>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Sheet1!$C$5:$C$14</c:f>
              <c:numCache>
                <c:formatCode>General</c:formatCode>
                <c:ptCount val="6"/>
                <c:pt idx="0">
                  <c:v>9</c:v>
                </c:pt>
                <c:pt idx="1">
                  <c:v>2</c:v>
                </c:pt>
                <c:pt idx="2">
                  <c:v>17</c:v>
                </c:pt>
                <c:pt idx="3">
                  <c:v>3</c:v>
                </c:pt>
                <c:pt idx="4">
                  <c:v>17</c:v>
                </c:pt>
                <c:pt idx="5">
                  <c:v>15</c:v>
                </c:pt>
              </c:numCache>
            </c:numRef>
          </c:val>
          <c:extLst>
            <c:ext xmlns:c16="http://schemas.microsoft.com/office/drawing/2014/chart" uri="{C3380CC4-5D6E-409C-BE32-E72D297353CC}">
              <c16:uniqueId val="{00000000-3542-4DEF-8CDC-5EAE17A44F99}"/>
            </c:ext>
          </c:extLst>
        </c:ser>
        <c:ser>
          <c:idx val="1"/>
          <c:order val="1"/>
          <c:tx>
            <c:strRef>
              <c:f>Sheet1!$D$3:$D$4</c:f>
              <c:strCache>
                <c:ptCount val="1"/>
                <c:pt idx="0">
                  <c:v>Canada</c:v>
                </c:pt>
              </c:strCache>
            </c:strRef>
          </c:tx>
          <c:spPr>
            <a:solidFill>
              <a:schemeClr val="accent2"/>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Sheet1!$D$5:$D$14</c:f>
              <c:numCache>
                <c:formatCode>General</c:formatCode>
                <c:ptCount val="6"/>
                <c:pt idx="0">
                  <c:v>0</c:v>
                </c:pt>
                <c:pt idx="1">
                  <c:v>0</c:v>
                </c:pt>
                <c:pt idx="2">
                  <c:v>6</c:v>
                </c:pt>
                <c:pt idx="3">
                  <c:v>5</c:v>
                </c:pt>
                <c:pt idx="4">
                  <c:v>0</c:v>
                </c:pt>
                <c:pt idx="5">
                  <c:v>0</c:v>
                </c:pt>
              </c:numCache>
            </c:numRef>
          </c:val>
          <c:extLst>
            <c:ext xmlns:c16="http://schemas.microsoft.com/office/drawing/2014/chart" uri="{C3380CC4-5D6E-409C-BE32-E72D297353CC}">
              <c16:uniqueId val="{00000001-3542-4DEF-8CDC-5EAE17A44F99}"/>
            </c:ext>
          </c:extLst>
        </c:ser>
        <c:ser>
          <c:idx val="2"/>
          <c:order val="2"/>
          <c:tx>
            <c:strRef>
              <c:f>Sheet1!$E$3:$E$4</c:f>
              <c:strCache>
                <c:ptCount val="1"/>
                <c:pt idx="0">
                  <c:v>France</c:v>
                </c:pt>
              </c:strCache>
            </c:strRef>
          </c:tx>
          <c:spPr>
            <a:solidFill>
              <a:schemeClr val="accent3"/>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Sheet1!$E$5:$E$14</c:f>
              <c:numCache>
                <c:formatCode>General</c:formatCode>
                <c:ptCount val="6"/>
                <c:pt idx="0">
                  <c:v>6</c:v>
                </c:pt>
                <c:pt idx="1">
                  <c:v>4</c:v>
                </c:pt>
                <c:pt idx="2">
                  <c:v>1</c:v>
                </c:pt>
                <c:pt idx="3">
                  <c:v>9</c:v>
                </c:pt>
                <c:pt idx="4">
                  <c:v>0</c:v>
                </c:pt>
                <c:pt idx="5">
                  <c:v>0</c:v>
                </c:pt>
              </c:numCache>
            </c:numRef>
          </c:val>
          <c:extLst>
            <c:ext xmlns:c16="http://schemas.microsoft.com/office/drawing/2014/chart" uri="{C3380CC4-5D6E-409C-BE32-E72D297353CC}">
              <c16:uniqueId val="{00000002-3542-4DEF-8CDC-5EAE17A44F99}"/>
            </c:ext>
          </c:extLst>
        </c:ser>
        <c:ser>
          <c:idx val="3"/>
          <c:order val="3"/>
          <c:tx>
            <c:strRef>
              <c:f>Sheet1!$F$3:$F$4</c:f>
              <c:strCache>
                <c:ptCount val="1"/>
                <c:pt idx="0">
                  <c:v>Germany</c:v>
                </c:pt>
              </c:strCache>
            </c:strRef>
          </c:tx>
          <c:spPr>
            <a:solidFill>
              <a:schemeClr val="accent4"/>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Sheet1!$F$5:$F$14</c:f>
              <c:numCache>
                <c:formatCode>General</c:formatCode>
                <c:ptCount val="6"/>
                <c:pt idx="0">
                  <c:v>0</c:v>
                </c:pt>
                <c:pt idx="1">
                  <c:v>0</c:v>
                </c:pt>
                <c:pt idx="2">
                  <c:v>0</c:v>
                </c:pt>
                <c:pt idx="3">
                  <c:v>0</c:v>
                </c:pt>
                <c:pt idx="4">
                  <c:v>8</c:v>
                </c:pt>
                <c:pt idx="5">
                  <c:v>5</c:v>
                </c:pt>
              </c:numCache>
            </c:numRef>
          </c:val>
          <c:extLst>
            <c:ext xmlns:c16="http://schemas.microsoft.com/office/drawing/2014/chart" uri="{C3380CC4-5D6E-409C-BE32-E72D297353CC}">
              <c16:uniqueId val="{00000003-3542-4DEF-8CDC-5EAE17A44F99}"/>
            </c:ext>
          </c:extLst>
        </c:ser>
        <c:ser>
          <c:idx val="4"/>
          <c:order val="4"/>
          <c:tx>
            <c:strRef>
              <c:f>Sheet1!$G$3:$G$4</c:f>
              <c:strCache>
                <c:ptCount val="1"/>
                <c:pt idx="0">
                  <c:v>United Kingdom</c:v>
                </c:pt>
              </c:strCache>
            </c:strRef>
          </c:tx>
          <c:spPr>
            <a:solidFill>
              <a:schemeClr val="accent5"/>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Sheet1!$G$5:$G$14</c:f>
              <c:numCache>
                <c:formatCode>General</c:formatCode>
                <c:ptCount val="6"/>
                <c:pt idx="0">
                  <c:v>1</c:v>
                </c:pt>
                <c:pt idx="1">
                  <c:v>5</c:v>
                </c:pt>
                <c:pt idx="2">
                  <c:v>3</c:v>
                </c:pt>
                <c:pt idx="3">
                  <c:v>1</c:v>
                </c:pt>
                <c:pt idx="4">
                  <c:v>1</c:v>
                </c:pt>
                <c:pt idx="5">
                  <c:v>3</c:v>
                </c:pt>
              </c:numCache>
            </c:numRef>
          </c:val>
          <c:extLst>
            <c:ext xmlns:c16="http://schemas.microsoft.com/office/drawing/2014/chart" uri="{C3380CC4-5D6E-409C-BE32-E72D297353CC}">
              <c16:uniqueId val="{00000004-3542-4DEF-8CDC-5EAE17A44F99}"/>
            </c:ext>
          </c:extLst>
        </c:ser>
        <c:ser>
          <c:idx val="5"/>
          <c:order val="5"/>
          <c:tx>
            <c:strRef>
              <c:f>Sheet1!$H$3:$H$4</c:f>
              <c:strCache>
                <c:ptCount val="1"/>
                <c:pt idx="0">
                  <c:v>United States</c:v>
                </c:pt>
              </c:strCache>
            </c:strRef>
          </c:tx>
          <c:spPr>
            <a:solidFill>
              <a:schemeClr val="accent6"/>
            </a:solidFill>
            <a:ln>
              <a:noFill/>
            </a:ln>
            <a:effectLst/>
          </c:spPr>
          <c:invertIfNegative val="0"/>
          <c:cat>
            <c:multiLvlStrRef>
              <c:f>Sheet1!$A$5:$B$14</c:f>
              <c:multiLvlStrCache>
                <c:ptCount val="6"/>
                <c:lvl>
                  <c:pt idx="0">
                    <c:v>F</c:v>
                  </c:pt>
                  <c:pt idx="1">
                    <c:v>M</c:v>
                  </c:pt>
                  <c:pt idx="2">
                    <c:v>F</c:v>
                  </c:pt>
                  <c:pt idx="3">
                    <c:v>M</c:v>
                  </c:pt>
                  <c:pt idx="4">
                    <c:v>F</c:v>
                  </c:pt>
                  <c:pt idx="5">
                    <c:v>M</c:v>
                  </c:pt>
                </c:lvl>
                <c:lvl>
                  <c:pt idx="0">
                    <c:v>Youth (&lt;25)</c:v>
                  </c:pt>
                  <c:pt idx="2">
                    <c:v>Young Adults (25-34)</c:v>
                  </c:pt>
                  <c:pt idx="4">
                    <c:v>Adults (35-64)</c:v>
                  </c:pt>
                </c:lvl>
              </c:multiLvlStrCache>
            </c:multiLvlStrRef>
          </c:cat>
          <c:val>
            <c:numRef>
              <c:f>Sheet1!$H$5:$H$14</c:f>
              <c:numCache>
                <c:formatCode>General</c:formatCode>
                <c:ptCount val="6"/>
                <c:pt idx="0">
                  <c:v>0</c:v>
                </c:pt>
                <c:pt idx="1">
                  <c:v>0</c:v>
                </c:pt>
                <c:pt idx="2">
                  <c:v>10</c:v>
                </c:pt>
                <c:pt idx="3">
                  <c:v>6</c:v>
                </c:pt>
                <c:pt idx="4">
                  <c:v>29</c:v>
                </c:pt>
                <c:pt idx="5">
                  <c:v>21</c:v>
                </c:pt>
              </c:numCache>
            </c:numRef>
          </c:val>
          <c:extLst>
            <c:ext xmlns:c16="http://schemas.microsoft.com/office/drawing/2014/chart" uri="{C3380CC4-5D6E-409C-BE32-E72D297353CC}">
              <c16:uniqueId val="{00000005-3542-4DEF-8CDC-5EAE17A44F99}"/>
            </c:ext>
          </c:extLst>
        </c:ser>
        <c:dLbls>
          <c:showLegendKey val="0"/>
          <c:showVal val="0"/>
          <c:showCatName val="0"/>
          <c:showSerName val="0"/>
          <c:showPercent val="0"/>
          <c:showBubbleSize val="0"/>
        </c:dLbls>
        <c:gapWidth val="150"/>
        <c:overlap val="100"/>
        <c:axId val="722727408"/>
        <c:axId val="722728240"/>
      </c:barChart>
      <c:catAx>
        <c:axId val="7227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728240"/>
        <c:crosses val="autoZero"/>
        <c:auto val="1"/>
        <c:lblAlgn val="ctr"/>
        <c:lblOffset val="100"/>
        <c:noMultiLvlLbl val="0"/>
      </c:catAx>
      <c:valAx>
        <c:axId val="7227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7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stacked"/>
        <c:varyColors val="0"/>
        <c:ser>
          <c:idx val="0"/>
          <c:order val="0"/>
          <c:tx>
            <c:strRef>
              <c:f>'PIVOT TABLE'!$F$35</c:f>
              <c:strCache>
                <c:ptCount val="1"/>
                <c:pt idx="0">
                  <c:v>Sum of  Profit </c:v>
                </c:pt>
              </c:strCache>
            </c:strRef>
          </c:tx>
          <c:spPr>
            <a:solidFill>
              <a:schemeClr val="accent1"/>
            </a:solidFill>
            <a:ln>
              <a:noFill/>
            </a:ln>
            <a:effectLst/>
          </c:spPr>
          <c:invertIfNegative val="0"/>
          <c:cat>
            <c:strRef>
              <c:f>'PIVOT TABLE'!$E$36:$E$39</c:f>
              <c:strCache>
                <c:ptCount val="4"/>
                <c:pt idx="0">
                  <c:v>Mountain-100</c:v>
                </c:pt>
                <c:pt idx="1">
                  <c:v>Mountain-200</c:v>
                </c:pt>
                <c:pt idx="2">
                  <c:v>Mountain-400-W</c:v>
                </c:pt>
                <c:pt idx="3">
                  <c:v>Mountain-500</c:v>
                </c:pt>
              </c:strCache>
            </c:strRef>
          </c:cat>
          <c:val>
            <c:numRef>
              <c:f>'PIVOT TABLE'!$F$36:$F$39</c:f>
              <c:numCache>
                <c:formatCode>_-[$£-809]* #,##0_-;\-[$£-809]* #,##0_-;_-[$£-809]* "-"??_-;_-@_-</c:formatCode>
                <c:ptCount val="4"/>
                <c:pt idx="0">
                  <c:v>16258</c:v>
                </c:pt>
                <c:pt idx="1">
                  <c:v>129882</c:v>
                </c:pt>
                <c:pt idx="2">
                  <c:v>9772</c:v>
                </c:pt>
                <c:pt idx="3">
                  <c:v>7596</c:v>
                </c:pt>
              </c:numCache>
            </c:numRef>
          </c:val>
          <c:extLst>
            <c:ext xmlns:c16="http://schemas.microsoft.com/office/drawing/2014/chart" uri="{C3380CC4-5D6E-409C-BE32-E72D297353CC}">
              <c16:uniqueId val="{00000000-4858-434E-9980-F0514A3D9A28}"/>
            </c:ext>
          </c:extLst>
        </c:ser>
        <c:ser>
          <c:idx val="1"/>
          <c:order val="1"/>
          <c:tx>
            <c:strRef>
              <c:f>'PIVOT TABLE'!$G$35</c:f>
              <c:strCache>
                <c:ptCount val="1"/>
                <c:pt idx="0">
                  <c:v>Sum of  Cost </c:v>
                </c:pt>
              </c:strCache>
            </c:strRef>
          </c:tx>
          <c:spPr>
            <a:solidFill>
              <a:schemeClr val="accent2"/>
            </a:solidFill>
            <a:ln>
              <a:noFill/>
            </a:ln>
            <a:effectLst/>
          </c:spPr>
          <c:invertIfNegative val="0"/>
          <c:cat>
            <c:strRef>
              <c:f>'PIVOT TABLE'!$E$36:$E$39</c:f>
              <c:strCache>
                <c:ptCount val="4"/>
                <c:pt idx="0">
                  <c:v>Mountain-100</c:v>
                </c:pt>
                <c:pt idx="1">
                  <c:v>Mountain-200</c:v>
                </c:pt>
                <c:pt idx="2">
                  <c:v>Mountain-400-W</c:v>
                </c:pt>
                <c:pt idx="3">
                  <c:v>Mountain-500</c:v>
                </c:pt>
              </c:strCache>
            </c:strRef>
          </c:cat>
          <c:val>
            <c:numRef>
              <c:f>'PIVOT TABLE'!$G$36:$G$39</c:f>
              <c:numCache>
                <c:formatCode>_-[$£-809]* #,##0_-;\-[$£-809]* #,##0_-;_-[$£-809]* "-"??_-;_-@_-</c:formatCode>
                <c:ptCount val="4"/>
                <c:pt idx="0">
                  <c:v>20892</c:v>
                </c:pt>
                <c:pt idx="1">
                  <c:v>155948</c:v>
                </c:pt>
                <c:pt idx="2">
                  <c:v>11760</c:v>
                </c:pt>
                <c:pt idx="3">
                  <c:v>9124</c:v>
                </c:pt>
              </c:numCache>
            </c:numRef>
          </c:val>
          <c:extLst>
            <c:ext xmlns:c16="http://schemas.microsoft.com/office/drawing/2014/chart" uri="{C3380CC4-5D6E-409C-BE32-E72D297353CC}">
              <c16:uniqueId val="{00000001-4858-434E-9980-F0514A3D9A28}"/>
            </c:ext>
          </c:extLst>
        </c:ser>
        <c:dLbls>
          <c:showLegendKey val="0"/>
          <c:showVal val="0"/>
          <c:showCatName val="0"/>
          <c:showSerName val="0"/>
          <c:showPercent val="0"/>
          <c:showBubbleSize val="0"/>
        </c:dLbls>
        <c:gapWidth val="150"/>
        <c:overlap val="100"/>
        <c:axId val="384882479"/>
        <c:axId val="384897455"/>
      </c:barChart>
      <c:catAx>
        <c:axId val="38488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897455"/>
        <c:crosses val="autoZero"/>
        <c:auto val="1"/>
        <c:lblAlgn val="ctr"/>
        <c:lblOffset val="100"/>
        <c:noMultiLvlLbl val="0"/>
      </c:catAx>
      <c:valAx>
        <c:axId val="384897455"/>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88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TABLE!Country per profit&amp;revenue</c:name>
    <c:fmtId val="2"/>
  </c:pivotSource>
  <c:chart>
    <c:title>
      <c:tx>
        <c:rich>
          <a:bodyPr rot="0" spcFirstLastPara="1" vertOverflow="ellipsis" vert="horz" wrap="square" anchor="ctr" anchorCtr="1"/>
          <a:lstStyle/>
          <a:p>
            <a:pPr>
              <a:defRPr sz="1050" b="0" i="0" u="none" strike="noStrike" kern="1200" spc="0" baseline="0">
                <a:solidFill>
                  <a:schemeClr val="accent6">
                    <a:lumMod val="75000"/>
                  </a:schemeClr>
                </a:solidFill>
                <a:latin typeface="+mn-lt"/>
                <a:ea typeface="+mn-ea"/>
                <a:cs typeface="+mn-cs"/>
              </a:defRPr>
            </a:pPr>
            <a:r>
              <a:rPr lang="en-US" sz="1050">
                <a:solidFill>
                  <a:schemeClr val="accent6">
                    <a:lumMod val="75000"/>
                  </a:schemeClr>
                </a:solidFill>
              </a:rPr>
              <a:t>PROFIT</a:t>
            </a:r>
            <a:r>
              <a:rPr lang="en-US" sz="1050" baseline="0">
                <a:solidFill>
                  <a:schemeClr val="accent6">
                    <a:lumMod val="75000"/>
                  </a:schemeClr>
                </a:solidFill>
              </a:rPr>
              <a:t>/REVENUE PER PRODUCT_SIZE</a:t>
            </a:r>
            <a:endParaRPr lang="en-US" sz="1050">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accent6">
                  <a:lumMod val="75000"/>
                </a:schemeClr>
              </a:solidFill>
              <a:latin typeface="+mn-lt"/>
              <a:ea typeface="+mn-ea"/>
              <a:cs typeface="+mn-cs"/>
            </a:defRPr>
          </a:pPr>
          <a:endParaRPr lang="en-NG"/>
        </a:p>
      </c:txPr>
    </c:title>
    <c:autoTitleDeleted val="0"/>
    <c:pivotFmts>
      <c:pivotFmt>
        <c:idx val="0"/>
        <c:spPr>
          <a:solidFill>
            <a:schemeClr val="accent6">
              <a:lumMod val="75000"/>
              <a:alpha val="98000"/>
            </a:schemeClr>
          </a:solidFill>
          <a:ln>
            <a:solidFill>
              <a:schemeClr val="accent1">
                <a:alpha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dLbl>
          <c:idx val="0"/>
          <c:layout>
            <c:manualLayout>
              <c:x val="-8.3333333333333332E-3"/>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85000"/>
              <a:lumOff val="15000"/>
            </a:schemeClr>
          </a:solidFill>
          <a:ln>
            <a:noFill/>
          </a:ln>
          <a:effectLst/>
        </c:spPr>
        <c:dLbl>
          <c:idx val="0"/>
          <c:layout>
            <c:manualLayout>
              <c:x val="0"/>
              <c:y val="-7.63887066200057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9.7152960046660811E-2"/>
                </c:manualLayout>
              </c15:layout>
            </c:ext>
          </c:extLst>
        </c:dLbl>
      </c:pivotFmt>
      <c:pivotFmt>
        <c:idx val="4"/>
        <c:spPr>
          <a:solidFill>
            <a:schemeClr val="tx1">
              <a:lumMod val="85000"/>
              <a:lumOff val="15000"/>
            </a:schemeClr>
          </a:solidFill>
          <a:ln>
            <a:noFill/>
          </a:ln>
          <a:effectLst/>
        </c:spPr>
        <c:dLbl>
          <c:idx val="0"/>
          <c:layout>
            <c:manualLayout>
              <c:x val="-8.3333333333334356E-3"/>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6.0115923009623796E-2"/>
                </c:manualLayout>
              </c15:layout>
            </c:ext>
          </c:extLst>
        </c:dLbl>
      </c:pivotFmt>
      <c:pivotFmt>
        <c:idx val="5"/>
        <c:spPr>
          <a:solidFill>
            <a:schemeClr val="tx1">
              <a:lumMod val="85000"/>
              <a:lumOff val="15000"/>
            </a:schemeClr>
          </a:solidFill>
          <a:ln>
            <a:noFill/>
          </a:ln>
          <a:effectLst/>
        </c:spPr>
        <c:dLbl>
          <c:idx val="0"/>
          <c:layout>
            <c:manualLayout>
              <c:x val="5.5555555555555558E-3"/>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85000"/>
              <a:lumOff val="15000"/>
            </a:schemeClr>
          </a:solidFill>
          <a:ln>
            <a:noFill/>
          </a:ln>
          <a:effectLst/>
        </c:spPr>
        <c:dLbl>
          <c:idx val="0"/>
          <c:layout>
            <c:manualLayout>
              <c:x val="-5.555555555555657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schemeClr>
          </a:solidFill>
          <a:ln>
            <a:noFill/>
          </a:ln>
          <a:effectLst/>
        </c:spPr>
        <c:dLbl>
          <c:idx val="0"/>
          <c:layout>
            <c:manualLayout>
              <c:x val="1.0185067526415994E-16"/>
              <c:y val="-0.1898148148148148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alpha val="98000"/>
            </a:schemeClr>
          </a:solidFill>
          <a:ln>
            <a:solidFill>
              <a:schemeClr val="accent1">
                <a:alpha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85000"/>
              <a:lumOff val="15000"/>
            </a:schemeClr>
          </a:solidFill>
          <a:ln>
            <a:noFill/>
          </a:ln>
          <a:effectLst/>
        </c:spPr>
        <c:dLbl>
          <c:idx val="0"/>
          <c:layout>
            <c:manualLayout>
              <c:x val="-8.3333333333333332E-3"/>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85000"/>
              <a:lumOff val="15000"/>
            </a:schemeClr>
          </a:solidFill>
          <a:ln>
            <a:noFill/>
          </a:ln>
          <a:effectLst/>
        </c:spPr>
        <c:dLbl>
          <c:idx val="0"/>
          <c:layout>
            <c:manualLayout>
              <c:x val="0"/>
              <c:y val="-7.6388706620005742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9.7152960046660811E-2"/>
                </c:manualLayout>
              </c15:layout>
            </c:ext>
          </c:extLst>
        </c:dLbl>
      </c:pivotFmt>
      <c:pivotFmt>
        <c:idx val="12"/>
        <c:spPr>
          <a:solidFill>
            <a:schemeClr val="tx1">
              <a:lumMod val="85000"/>
              <a:lumOff val="15000"/>
            </a:schemeClr>
          </a:solidFill>
          <a:ln>
            <a:noFill/>
          </a:ln>
          <a:effectLst/>
        </c:spPr>
        <c:dLbl>
          <c:idx val="0"/>
          <c:layout>
            <c:manualLayout>
              <c:x val="-8.3333333333334356E-3"/>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6.0115923009623796E-2"/>
                </c:manualLayout>
              </c15:layout>
            </c:ext>
          </c:extLst>
        </c:dLbl>
      </c:pivotFmt>
      <c:pivotFmt>
        <c:idx val="13"/>
        <c:spPr>
          <a:solidFill>
            <a:schemeClr val="tx1">
              <a:lumMod val="85000"/>
              <a:lumOff val="15000"/>
            </a:schemeClr>
          </a:solidFill>
          <a:ln>
            <a:noFill/>
          </a:ln>
          <a:effectLst/>
        </c:spPr>
        <c:dLbl>
          <c:idx val="0"/>
          <c:layout>
            <c:manualLayout>
              <c:x val="5.5555555555555558E-3"/>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85000"/>
              <a:lumOff val="15000"/>
            </a:schemeClr>
          </a:solidFill>
          <a:ln>
            <a:noFill/>
          </a:ln>
          <a:effectLst/>
        </c:spPr>
        <c:dLbl>
          <c:idx val="0"/>
          <c:layout>
            <c:manualLayout>
              <c:x val="-5.555555555555657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85000"/>
              <a:lumOff val="15000"/>
            </a:schemeClr>
          </a:solidFill>
          <a:ln>
            <a:noFill/>
          </a:ln>
          <a:effectLst/>
        </c:spPr>
        <c:dLbl>
          <c:idx val="0"/>
          <c:layout>
            <c:manualLayout>
              <c:x val="1.0185067526415994E-16"/>
              <c:y val="-0.1898148148148148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alpha val="98000"/>
            </a:schemeClr>
          </a:solidFill>
          <a:ln>
            <a:solidFill>
              <a:schemeClr val="accent6">
                <a:lumMod val="75000"/>
                <a:alpha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85000"/>
                      <a:lumOff val="1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85000"/>
              <a:lumOff val="15000"/>
            </a:schemeClr>
          </a:solidFill>
          <a:ln>
            <a:noFill/>
          </a:ln>
          <a:effectLst/>
        </c:spPr>
        <c:dLbl>
          <c:idx val="0"/>
          <c:layout>
            <c:manualLayout>
              <c:x val="-8.3333333333333332E-3"/>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85000"/>
              <a:lumOff val="15000"/>
            </a:schemeClr>
          </a:solidFill>
          <a:ln>
            <a:noFill/>
          </a:ln>
          <a:effectLst/>
        </c:spPr>
        <c:dLbl>
          <c:idx val="0"/>
          <c:layout>
            <c:manualLayout>
              <c:x val="0"/>
              <c:y val="-7.6388706620005742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9.7152960046660811E-2"/>
                </c:manualLayout>
              </c15:layout>
            </c:ext>
          </c:extLst>
        </c:dLbl>
      </c:pivotFmt>
      <c:pivotFmt>
        <c:idx val="20"/>
        <c:spPr>
          <a:solidFill>
            <a:schemeClr val="tx1">
              <a:lumMod val="85000"/>
              <a:lumOff val="15000"/>
            </a:schemeClr>
          </a:solidFill>
          <a:ln>
            <a:noFill/>
          </a:ln>
          <a:effectLst/>
        </c:spPr>
        <c:dLbl>
          <c:idx val="0"/>
          <c:layout>
            <c:manualLayout>
              <c:x val="-8.3333333333334356E-3"/>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6.0115923009623796E-2"/>
                </c:manualLayout>
              </c15:layout>
            </c:ext>
          </c:extLst>
        </c:dLbl>
      </c:pivotFmt>
      <c:pivotFmt>
        <c:idx val="21"/>
        <c:spPr>
          <a:solidFill>
            <a:schemeClr val="tx1">
              <a:lumMod val="85000"/>
              <a:lumOff val="15000"/>
            </a:schemeClr>
          </a:solidFill>
          <a:ln>
            <a:noFill/>
          </a:ln>
          <a:effectLst/>
        </c:spPr>
        <c:dLbl>
          <c:idx val="0"/>
          <c:layout>
            <c:manualLayout>
              <c:x val="5.5555555555555558E-3"/>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1">
              <a:lumMod val="85000"/>
              <a:lumOff val="15000"/>
            </a:schemeClr>
          </a:solidFill>
          <a:ln>
            <a:noFill/>
          </a:ln>
          <a:effectLst/>
        </c:spPr>
        <c:dLbl>
          <c:idx val="0"/>
          <c:layout>
            <c:manualLayout>
              <c:x val="-5.555555555555657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1">
              <a:lumMod val="85000"/>
              <a:lumOff val="15000"/>
            </a:schemeClr>
          </a:solidFill>
          <a:ln>
            <a:noFill/>
          </a:ln>
          <a:effectLst/>
        </c:spPr>
        <c:dLbl>
          <c:idx val="0"/>
          <c:layout>
            <c:manualLayout>
              <c:x val="1.0185067526415994E-16"/>
              <c:y val="-0.1898148148148148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alpha val="98000"/>
            </a:schemeClr>
          </a:solidFill>
          <a:ln>
            <a:solidFill>
              <a:schemeClr val="accent6">
                <a:lumMod val="75000"/>
                <a:alpha val="85000"/>
              </a:schemeClr>
            </a:solidFill>
          </a:ln>
          <a:effectLst/>
        </c:spPr>
        <c:dLbl>
          <c:idx val="0"/>
          <c:layout>
            <c:manualLayout>
              <c:x val="-5.5555555555555558E-3"/>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85000"/>
                      <a:lumOff val="1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77879795711455E-2"/>
          <c:y val="0.16570644054108621"/>
          <c:w val="0.87115457138254826"/>
          <c:h val="0.50824469283647433"/>
        </c:manualLayout>
      </c:layout>
      <c:barChart>
        <c:barDir val="col"/>
        <c:grouping val="stacked"/>
        <c:varyColors val="0"/>
        <c:ser>
          <c:idx val="0"/>
          <c:order val="0"/>
          <c:tx>
            <c:strRef>
              <c:f>'PIVOT TABLE'!$B$47</c:f>
              <c:strCache>
                <c:ptCount val="1"/>
                <c:pt idx="0">
                  <c:v>Sum of  Profit </c:v>
                </c:pt>
              </c:strCache>
            </c:strRef>
          </c:tx>
          <c:spPr>
            <a:solidFill>
              <a:schemeClr val="accent6">
                <a:lumMod val="75000"/>
                <a:alpha val="98000"/>
              </a:schemeClr>
            </a:solidFill>
            <a:ln>
              <a:solidFill>
                <a:schemeClr val="accent6">
                  <a:lumMod val="75000"/>
                  <a:alpha val="85000"/>
                </a:schemeClr>
              </a:solidFill>
            </a:ln>
            <a:effectLst/>
          </c:spPr>
          <c:invertIfNegative val="0"/>
          <c:dPt>
            <c:idx val="1"/>
            <c:invertIfNegative val="0"/>
            <c:bubble3D val="0"/>
            <c:spPr>
              <a:solidFill>
                <a:schemeClr val="accent6">
                  <a:lumMod val="75000"/>
                  <a:alpha val="98000"/>
                </a:schemeClr>
              </a:solidFill>
              <a:ln>
                <a:solidFill>
                  <a:schemeClr val="accent6">
                    <a:lumMod val="75000"/>
                    <a:alpha val="85000"/>
                  </a:schemeClr>
                </a:solidFill>
              </a:ln>
              <a:effectLst/>
            </c:spPr>
            <c:extLst>
              <c:ext xmlns:c16="http://schemas.microsoft.com/office/drawing/2014/chart" uri="{C3380CC4-5D6E-409C-BE32-E72D297353CC}">
                <c16:uniqueId val="{00000009-E489-4EAD-8897-881B877B18EB}"/>
              </c:ext>
            </c:extLst>
          </c:dPt>
          <c:dLbls>
            <c:dLbl>
              <c:idx val="1"/>
              <c:layout>
                <c:manualLayout>
                  <c:x val="-5.5555555555555558E-3"/>
                  <c:y val="9.259259259259173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89-4EAD-8897-881B877B18E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85000"/>
                        <a:lumOff val="1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TABLE'!$A$48:$A$54</c:f>
              <c:strCache>
                <c:ptCount val="6"/>
                <c:pt idx="0">
                  <c:v>Australia</c:v>
                </c:pt>
                <c:pt idx="1">
                  <c:v>Canada</c:v>
                </c:pt>
                <c:pt idx="2">
                  <c:v>France</c:v>
                </c:pt>
                <c:pt idx="3">
                  <c:v>Germany</c:v>
                </c:pt>
                <c:pt idx="4">
                  <c:v>United Kingdom</c:v>
                </c:pt>
                <c:pt idx="5">
                  <c:v>United States</c:v>
                </c:pt>
              </c:strCache>
            </c:strRef>
          </c:cat>
          <c:val>
            <c:numRef>
              <c:f>'PIVOT TABLE'!$B$48:$B$54</c:f>
              <c:numCache>
                <c:formatCode>_-[$£-809]* #,##0_-;\-[$£-809]* #,##0_-;_-[$£-809]* "-"??_-;_-@_-</c:formatCode>
                <c:ptCount val="6"/>
                <c:pt idx="0">
                  <c:v>50326</c:v>
                </c:pt>
                <c:pt idx="1">
                  <c:v>9123</c:v>
                </c:pt>
                <c:pt idx="2">
                  <c:v>20981</c:v>
                </c:pt>
                <c:pt idx="3">
                  <c:v>13636</c:v>
                </c:pt>
                <c:pt idx="4">
                  <c:v>9072</c:v>
                </c:pt>
                <c:pt idx="5">
                  <c:v>60370</c:v>
                </c:pt>
              </c:numCache>
            </c:numRef>
          </c:val>
          <c:extLst>
            <c:ext xmlns:c16="http://schemas.microsoft.com/office/drawing/2014/chart" uri="{C3380CC4-5D6E-409C-BE32-E72D297353CC}">
              <c16:uniqueId val="{00000000-E489-4EAD-8897-881B877B18EB}"/>
            </c:ext>
          </c:extLst>
        </c:ser>
        <c:ser>
          <c:idx val="1"/>
          <c:order val="1"/>
          <c:tx>
            <c:strRef>
              <c:f>'PIVOT TABLE'!$C$47</c:f>
              <c:strCache>
                <c:ptCount val="1"/>
                <c:pt idx="0">
                  <c:v>Sum of Revenue</c:v>
                </c:pt>
              </c:strCache>
            </c:strRef>
          </c:tx>
          <c:spPr>
            <a:solidFill>
              <a:schemeClr val="tx1">
                <a:lumMod val="85000"/>
                <a:lumOff val="15000"/>
              </a:schemeClr>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1-E489-4EAD-8897-881B877B18EB}"/>
              </c:ext>
            </c:extLst>
          </c:dPt>
          <c:dPt>
            <c:idx val="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2-E489-4EAD-8897-881B877B18EB}"/>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E489-4EAD-8897-881B877B18EB}"/>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4-E489-4EAD-8897-881B877B18EB}"/>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E489-4EAD-8897-881B877B18EB}"/>
              </c:ext>
            </c:extLst>
          </c:dPt>
          <c:dPt>
            <c:idx val="5"/>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6-E489-4EAD-8897-881B877B18EB}"/>
              </c:ext>
            </c:extLst>
          </c:dPt>
          <c:dLbls>
            <c:dLbl>
              <c:idx val="0"/>
              <c:layout>
                <c:manualLayout>
                  <c:x val="-8.3333333333333332E-3"/>
                  <c:y val="-0.180555555555555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89-4EAD-8897-881B877B18EB}"/>
                </c:ext>
              </c:extLst>
            </c:dLbl>
            <c:dLbl>
              <c:idx val="1"/>
              <c:layout>
                <c:manualLayout>
                  <c:x val="0"/>
                  <c:y val="-7.6388706620005742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9.7152960046660811E-2"/>
                    </c:manualLayout>
                  </c15:layout>
                </c:ext>
                <c:ext xmlns:c16="http://schemas.microsoft.com/office/drawing/2014/chart" uri="{C3380CC4-5D6E-409C-BE32-E72D297353CC}">
                  <c16:uniqueId val="{00000002-E489-4EAD-8897-881B877B18EB}"/>
                </c:ext>
              </c:extLst>
            </c:dLbl>
            <c:dLbl>
              <c:idx val="2"/>
              <c:layout>
                <c:manualLayout>
                  <c:x val="-8.3333333333334356E-3"/>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455555555555555"/>
                      <c:h val="6.0115923009623796E-2"/>
                    </c:manualLayout>
                  </c15:layout>
                </c:ext>
                <c:ext xmlns:c16="http://schemas.microsoft.com/office/drawing/2014/chart" uri="{C3380CC4-5D6E-409C-BE32-E72D297353CC}">
                  <c16:uniqueId val="{00000003-E489-4EAD-8897-881B877B18EB}"/>
                </c:ext>
              </c:extLst>
            </c:dLbl>
            <c:dLbl>
              <c:idx val="3"/>
              <c:layout>
                <c:manualLayout>
                  <c:x val="5.5555555555555558E-3"/>
                  <c:y val="-8.33333333333334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89-4EAD-8897-881B877B18EB}"/>
                </c:ext>
              </c:extLst>
            </c:dLbl>
            <c:dLbl>
              <c:idx val="4"/>
              <c:layout>
                <c:manualLayout>
                  <c:x val="-5.5555555555556572E-3"/>
                  <c:y val="-6.94444444444444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89-4EAD-8897-881B877B18EB}"/>
                </c:ext>
              </c:extLst>
            </c:dLbl>
            <c:dLbl>
              <c:idx val="5"/>
              <c:layout>
                <c:manualLayout>
                  <c:x val="1.0185067526415994E-16"/>
                  <c:y val="-0.189814814814814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89-4EAD-8897-881B877B18E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TABLE'!$A$48:$A$54</c:f>
              <c:strCache>
                <c:ptCount val="6"/>
                <c:pt idx="0">
                  <c:v>Australia</c:v>
                </c:pt>
                <c:pt idx="1">
                  <c:v>Canada</c:v>
                </c:pt>
                <c:pt idx="2">
                  <c:v>France</c:v>
                </c:pt>
                <c:pt idx="3">
                  <c:v>Germany</c:v>
                </c:pt>
                <c:pt idx="4">
                  <c:v>United Kingdom</c:v>
                </c:pt>
                <c:pt idx="5">
                  <c:v>United States</c:v>
                </c:pt>
              </c:strCache>
            </c:strRef>
          </c:cat>
          <c:val>
            <c:numRef>
              <c:f>'PIVOT TABLE'!$C$48:$C$54</c:f>
              <c:numCache>
                <c:formatCode>_-[$£-809]* #,##0_-;\-[$£-809]* #,##0_-;_-[$£-809]* "-"??_-;_-@_-</c:formatCode>
                <c:ptCount val="6"/>
                <c:pt idx="0">
                  <c:v>111506</c:v>
                </c:pt>
                <c:pt idx="1">
                  <c:v>20080</c:v>
                </c:pt>
                <c:pt idx="2">
                  <c:v>46175</c:v>
                </c:pt>
                <c:pt idx="3">
                  <c:v>30010</c:v>
                </c:pt>
                <c:pt idx="4">
                  <c:v>19972</c:v>
                </c:pt>
                <c:pt idx="5">
                  <c:v>133489</c:v>
                </c:pt>
              </c:numCache>
            </c:numRef>
          </c:val>
          <c:extLst>
            <c:ext xmlns:c16="http://schemas.microsoft.com/office/drawing/2014/chart" uri="{C3380CC4-5D6E-409C-BE32-E72D297353CC}">
              <c16:uniqueId val="{00000007-E489-4EAD-8897-881B877B18EB}"/>
            </c:ext>
          </c:extLst>
        </c:ser>
        <c:dLbls>
          <c:showLegendKey val="0"/>
          <c:showVal val="0"/>
          <c:showCatName val="0"/>
          <c:showSerName val="0"/>
          <c:showPercent val="0"/>
          <c:showBubbleSize val="0"/>
        </c:dLbls>
        <c:gapWidth val="134"/>
        <c:overlap val="100"/>
        <c:axId val="324527184"/>
        <c:axId val="324521776"/>
      </c:barChart>
      <c:catAx>
        <c:axId val="324527184"/>
        <c:scaling>
          <c:orientation val="minMax"/>
        </c:scaling>
        <c:delete val="0"/>
        <c:axPos val="b"/>
        <c:numFmt formatCode="General" sourceLinked="1"/>
        <c:majorTickMark val="out"/>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324521776"/>
        <c:crosses val="autoZero"/>
        <c:auto val="1"/>
        <c:lblAlgn val="ctr"/>
        <c:lblOffset val="100"/>
        <c:noMultiLvlLbl val="0"/>
      </c:catAx>
      <c:valAx>
        <c:axId val="324521776"/>
        <c:scaling>
          <c:orientation val="minMax"/>
          <c:max val="180000"/>
          <c:min val="500"/>
        </c:scaling>
        <c:delete val="1"/>
        <c:axPos val="l"/>
        <c:numFmt formatCode="_-[$£-809]* #,##0_-;\-[$£-809]* #,##0_-;_-[$£-809]* &quot;-&quot;??_-;_-@_-" sourceLinked="1"/>
        <c:majorTickMark val="out"/>
        <c:minorTickMark val="none"/>
        <c:tickLblPos val="nextTo"/>
        <c:crossAx val="324527184"/>
        <c:crosses val="autoZero"/>
        <c:crossBetween val="between"/>
        <c:majorUnit val="40000"/>
      </c:valAx>
      <c:spPr>
        <a:noFill/>
        <a:ln w="0">
          <a:noFill/>
        </a:ln>
        <a:effectLst/>
      </c:spPr>
    </c:plotArea>
    <c:legend>
      <c:legendPos val="t"/>
      <c:layout>
        <c:manualLayout>
          <c:xMode val="edge"/>
          <c:yMode val="edge"/>
          <c:x val="1.9463730748754335E-2"/>
          <c:y val="0.903891156462585"/>
          <c:w val="0.7583175568757875"/>
          <c:h val="9.61088238041896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TABLE!Product per profit&amp;cost</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chemeClr val="accent6">
                    <a:lumMod val="75000"/>
                  </a:schemeClr>
                </a:solidFill>
              </a:rPr>
              <a:t>PROFIT VS COST PER PRODUCT_SIZE</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4.5333333333333337E-2"/>
              <c:y val="-8.09838874307379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6.9555555555555551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6.4000000000000098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2.788888888888889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0.10088888888888889"/>
              <c:y val="-6.709499854184902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7.588888888888889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7.588888888888889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6.9555555555555551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2.788888888888889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0.10088888888888889"/>
              <c:y val="-6.709499854184902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4.5333333333333337E-2"/>
              <c:y val="-8.09838874307379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1">
                <a:lumMod val="85000"/>
                <a:lumOff val="15000"/>
              </a:schemeClr>
            </a:solidFill>
            <a:round/>
          </a:ln>
          <a:effectLst/>
        </c:spPr>
        <c:marker>
          <c:symbol val="circle"/>
          <c:size val="5"/>
          <c:spPr>
            <a:solidFill>
              <a:schemeClr val="accent2"/>
            </a:solidFill>
            <a:ln w="9525">
              <a:solidFill>
                <a:schemeClr val="accent2"/>
              </a:solidFill>
            </a:ln>
            <a:effectLst/>
          </c:spPr>
        </c:marker>
        <c:dLbl>
          <c:idx val="0"/>
          <c:layout>
            <c:manualLayout>
              <c:x val="-6.4000000000000098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lumMod val="85000"/>
              <a:lumOff val="15000"/>
            </a:schemeClr>
          </a:solidFill>
          <a:ln>
            <a:noFill/>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85000"/>
              <a:lumOff val="15000"/>
            </a:schemeClr>
          </a:solidFill>
          <a:ln w="28575" cap="rnd">
            <a:noFill/>
            <a:round/>
          </a:ln>
          <a:effectLst/>
        </c:spPr>
        <c:marker>
          <c:symbol val="circle"/>
          <c:size val="5"/>
          <c:spPr>
            <a:solidFill>
              <a:schemeClr val="accent6">
                <a:lumMod val="75000"/>
              </a:schemeClr>
            </a:solidFill>
            <a:ln w="9525">
              <a:solidFill>
                <a:schemeClr val="accent6">
                  <a:lumMod val="75000"/>
                </a:schemeClr>
              </a:solidFill>
            </a:ln>
            <a:effectLst/>
          </c:spPr>
        </c:marker>
        <c:dLbl>
          <c:idx val="0"/>
          <c:layout>
            <c:manualLayout>
              <c:x val="-7.588888888888889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85000"/>
              <a:lumOff val="15000"/>
            </a:schemeClr>
          </a:solidFill>
          <a:ln w="28575" cap="rnd">
            <a:noFill/>
            <a:round/>
          </a:ln>
          <a:effectLst/>
        </c:spPr>
        <c:marker>
          <c:symbol val="circle"/>
          <c:size val="5"/>
          <c:spPr>
            <a:solidFill>
              <a:schemeClr val="accent6">
                <a:lumMod val="75000"/>
              </a:schemeClr>
            </a:solidFill>
            <a:ln w="9525">
              <a:solidFill>
                <a:schemeClr val="accent6">
                  <a:lumMod val="75000"/>
                </a:schemeClr>
              </a:solidFill>
            </a:ln>
            <a:effectLst/>
          </c:spPr>
        </c:marker>
        <c:dLbl>
          <c:idx val="0"/>
          <c:layout>
            <c:manualLayout>
              <c:x val="-0.11122222222222222"/>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85000"/>
              <a:lumOff val="15000"/>
            </a:schemeClr>
          </a:solidFill>
          <a:ln w="28575" cap="rnd">
            <a:noFill/>
            <a:round/>
          </a:ln>
          <a:effectLst/>
        </c:spPr>
        <c:marker>
          <c:symbol val="circle"/>
          <c:size val="5"/>
          <c:spPr>
            <a:solidFill>
              <a:schemeClr val="accent6">
                <a:lumMod val="75000"/>
              </a:schemeClr>
            </a:solidFill>
            <a:ln w="9525">
              <a:solidFill>
                <a:schemeClr val="accent6">
                  <a:lumMod val="75000"/>
                </a:schemeClr>
              </a:solidFill>
            </a:ln>
            <a:effectLst/>
          </c:spPr>
        </c:marker>
        <c:dLbl>
          <c:idx val="0"/>
          <c:layout>
            <c:manualLayout>
              <c:x val="-7.7424408636226974E-2"/>
              <c:y val="4.87446644926959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w="28575" cap="rnd">
            <a:noFill/>
            <a:round/>
          </a:ln>
          <a:effectLst/>
        </c:spPr>
        <c:dLbl>
          <c:idx val="0"/>
          <c:layout>
            <c:manualLayout>
              <c:x val="-0.10088888888888889"/>
              <c:y val="-6.709499854184902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w="28575" cap="rnd">
            <a:noFill/>
            <a:round/>
          </a:ln>
          <a:effectLst/>
        </c:spPr>
        <c:dLbl>
          <c:idx val="0"/>
          <c:layout>
            <c:manualLayout>
              <c:x val="-4.5333333333333337E-2"/>
              <c:y val="-8.09838874307379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w="28575" cap="rnd">
            <a:noFill/>
            <a:round/>
          </a:ln>
          <a:effectLst/>
        </c:spPr>
        <c:dLbl>
          <c:idx val="0"/>
          <c:layout>
            <c:manualLayout>
              <c:x val="-6.8128031983618151E-2"/>
              <c:y val="-0.1883072191733609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91111869530238E-2"/>
          <c:y val="0.19763408361833559"/>
          <c:w val="0.96118317028553246"/>
          <c:h val="0.61242238659561499"/>
        </c:manualLayout>
      </c:layout>
      <c:barChart>
        <c:barDir val="col"/>
        <c:grouping val="stacked"/>
        <c:varyColors val="0"/>
        <c:ser>
          <c:idx val="0"/>
          <c:order val="0"/>
          <c:tx>
            <c:strRef>
              <c:f>'PIVOT TABLE'!$B$35</c:f>
              <c:strCache>
                <c:ptCount val="1"/>
                <c:pt idx="0">
                  <c:v>Sum of  Profit </c:v>
                </c:pt>
              </c:strCache>
            </c:strRef>
          </c:tx>
          <c:spPr>
            <a:solidFill>
              <a:schemeClr val="tx1">
                <a:lumMod val="85000"/>
                <a:lumOff val="15000"/>
              </a:schemeClr>
            </a:solidFill>
            <a:ln>
              <a:noFill/>
            </a:ln>
            <a:effectLst/>
          </c:spPr>
          <c:invertIfNegative val="0"/>
          <c:dPt>
            <c:idx val="0"/>
            <c:invertIfNegative val="0"/>
            <c:bubble3D val="0"/>
            <c:spPr>
              <a:solidFill>
                <a:schemeClr val="tx1">
                  <a:lumMod val="85000"/>
                  <a:lumOff val="15000"/>
                </a:schemeClr>
              </a:solidFill>
              <a:ln w="28575" cap="rnd">
                <a:noFill/>
                <a:round/>
              </a:ln>
              <a:effectLst/>
            </c:spPr>
            <c:extLst>
              <c:ext xmlns:c16="http://schemas.microsoft.com/office/drawing/2014/chart" uri="{C3380CC4-5D6E-409C-BE32-E72D297353CC}">
                <c16:uniqueId val="{00000000-88DE-4150-9FA7-213E787999C6}"/>
              </c:ext>
            </c:extLst>
          </c:dPt>
          <c:dPt>
            <c:idx val="1"/>
            <c:invertIfNegative val="0"/>
            <c:bubble3D val="0"/>
            <c:spPr>
              <a:solidFill>
                <a:schemeClr val="tx1">
                  <a:lumMod val="85000"/>
                  <a:lumOff val="15000"/>
                </a:schemeClr>
              </a:solidFill>
              <a:ln w="28575" cap="rnd">
                <a:noFill/>
                <a:round/>
              </a:ln>
              <a:effectLst/>
            </c:spPr>
          </c:dPt>
          <c:dPt>
            <c:idx val="2"/>
            <c:invertIfNegative val="0"/>
            <c:bubble3D val="0"/>
            <c:spPr>
              <a:solidFill>
                <a:schemeClr val="tx1">
                  <a:lumMod val="85000"/>
                  <a:lumOff val="15000"/>
                </a:schemeClr>
              </a:solidFill>
              <a:ln w="28575" cap="rnd">
                <a:noFill/>
                <a:round/>
              </a:ln>
              <a:effectLst/>
            </c:spPr>
            <c:extLst>
              <c:ext xmlns:c16="http://schemas.microsoft.com/office/drawing/2014/chart" uri="{C3380CC4-5D6E-409C-BE32-E72D297353CC}">
                <c16:uniqueId val="{00000001-88DE-4150-9FA7-213E787999C6}"/>
              </c:ext>
            </c:extLst>
          </c:dPt>
          <c:dPt>
            <c:idx val="3"/>
            <c:invertIfNegative val="0"/>
            <c:bubble3D val="0"/>
            <c:extLst>
              <c:ext xmlns:c16="http://schemas.microsoft.com/office/drawing/2014/chart" uri="{C3380CC4-5D6E-409C-BE32-E72D297353CC}">
                <c16:uniqueId val="{00000002-88DE-4150-9FA7-213E787999C6}"/>
              </c:ext>
            </c:extLst>
          </c:dPt>
          <c:dLbls>
            <c:dLbl>
              <c:idx val="0"/>
              <c:layout>
                <c:manualLayout>
                  <c:x val="-7.7424408636226974E-2"/>
                  <c:y val="4.8744664492695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DE-4150-9FA7-213E787999C6}"/>
                </c:ext>
              </c:extLst>
            </c:dLbl>
            <c:dLbl>
              <c:idx val="1"/>
              <c:layout>
                <c:manualLayout>
                  <c:x val="-0.11122222222222222"/>
                  <c:y val="2.3494459025955091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7.5888888888888895E-2"/>
                  <c:y val="-1.616907261592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DE-4150-9FA7-213E787999C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Mountain-500</c:v>
                </c:pt>
                <c:pt idx="1">
                  <c:v>Mountain-400-W</c:v>
                </c:pt>
                <c:pt idx="2">
                  <c:v>Mountain-100</c:v>
                </c:pt>
                <c:pt idx="3">
                  <c:v>Mountain-200</c:v>
                </c:pt>
              </c:strCache>
            </c:strRef>
          </c:cat>
          <c:val>
            <c:numRef>
              <c:f>'PIVOT TABLE'!$B$36:$B$40</c:f>
              <c:numCache>
                <c:formatCode>_-[$£-809]* #,##0_-;\-[$£-809]* #,##0_-;_-[$£-809]* "-"??_-;_-@_-</c:formatCode>
                <c:ptCount val="4"/>
                <c:pt idx="0">
                  <c:v>7596</c:v>
                </c:pt>
                <c:pt idx="1">
                  <c:v>9772</c:v>
                </c:pt>
                <c:pt idx="2">
                  <c:v>16258</c:v>
                </c:pt>
                <c:pt idx="3">
                  <c:v>129882</c:v>
                </c:pt>
              </c:numCache>
            </c:numRef>
          </c:val>
          <c:extLst>
            <c:ext xmlns:c16="http://schemas.microsoft.com/office/drawing/2014/chart" uri="{C3380CC4-5D6E-409C-BE32-E72D297353CC}">
              <c16:uniqueId val="{00000003-88DE-4150-9FA7-213E787999C6}"/>
            </c:ext>
          </c:extLst>
        </c:ser>
        <c:ser>
          <c:idx val="1"/>
          <c:order val="1"/>
          <c:tx>
            <c:strRef>
              <c:f>'PIVOT TABLE'!$C$35</c:f>
              <c:strCache>
                <c:ptCount val="1"/>
                <c:pt idx="0">
                  <c:v>Sum of  Cost </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w="28575" cap="rnd">
                <a:noFill/>
                <a:round/>
              </a:ln>
              <a:effectLst/>
            </c:spPr>
            <c:extLst>
              <c:ext xmlns:c16="http://schemas.microsoft.com/office/drawing/2014/chart" uri="{C3380CC4-5D6E-409C-BE32-E72D297353CC}">
                <c16:uniqueId val="{00000004-88DE-4150-9FA7-213E787999C6}"/>
              </c:ext>
            </c:extLst>
          </c:dPt>
          <c:dPt>
            <c:idx val="1"/>
            <c:invertIfNegative val="0"/>
            <c:bubble3D val="0"/>
            <c:spPr>
              <a:solidFill>
                <a:schemeClr val="accent6">
                  <a:lumMod val="75000"/>
                </a:schemeClr>
              </a:solidFill>
              <a:ln w="28575" cap="rnd">
                <a:noFill/>
                <a:round/>
              </a:ln>
              <a:effectLst/>
            </c:spPr>
            <c:extLst>
              <c:ext xmlns:c16="http://schemas.microsoft.com/office/drawing/2014/chart" uri="{C3380CC4-5D6E-409C-BE32-E72D297353CC}">
                <c16:uniqueId val="{0000000D-BF9D-4C2B-885B-F1379773B45F}"/>
              </c:ext>
            </c:extLst>
          </c:dPt>
          <c:dPt>
            <c:idx val="2"/>
            <c:invertIfNegative val="0"/>
            <c:bubble3D val="0"/>
            <c:spPr>
              <a:solidFill>
                <a:schemeClr val="accent6">
                  <a:lumMod val="75000"/>
                </a:schemeClr>
              </a:solidFill>
              <a:ln w="28575" cap="rnd">
                <a:noFill/>
                <a:round/>
              </a:ln>
              <a:effectLst/>
            </c:spPr>
            <c:extLst>
              <c:ext xmlns:c16="http://schemas.microsoft.com/office/drawing/2014/chart" uri="{C3380CC4-5D6E-409C-BE32-E72D297353CC}">
                <c16:uniqueId val="{00000005-88DE-4150-9FA7-213E787999C6}"/>
              </c:ext>
            </c:extLst>
          </c:dPt>
          <c:dPt>
            <c:idx val="3"/>
            <c:invertIfNegative val="0"/>
            <c:bubble3D val="0"/>
            <c:extLst>
              <c:ext xmlns:c16="http://schemas.microsoft.com/office/drawing/2014/chart" uri="{C3380CC4-5D6E-409C-BE32-E72D297353CC}">
                <c16:uniqueId val="{00000006-88DE-4150-9FA7-213E787999C6}"/>
              </c:ext>
            </c:extLst>
          </c:dPt>
          <c:dLbls>
            <c:dLbl>
              <c:idx val="0"/>
              <c:layout>
                <c:manualLayout>
                  <c:x val="-6.8128031983618151E-2"/>
                  <c:y val="-0.188307219173360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DE-4150-9FA7-213E787999C6}"/>
                </c:ext>
              </c:extLst>
            </c:dLbl>
            <c:dLbl>
              <c:idx val="1"/>
              <c:layout>
                <c:manualLayout>
                  <c:x val="-4.5333333333333337E-2"/>
                  <c:y val="-8.09838874307379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F9D-4C2B-885B-F1379773B45F}"/>
                </c:ext>
              </c:extLst>
            </c:dLbl>
            <c:dLbl>
              <c:idx val="2"/>
              <c:layout>
                <c:manualLayout>
                  <c:x val="-0.10088888888888889"/>
                  <c:y val="-6.70949985418490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DE-4150-9FA7-213E787999C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Mountain-500</c:v>
                </c:pt>
                <c:pt idx="1">
                  <c:v>Mountain-400-W</c:v>
                </c:pt>
                <c:pt idx="2">
                  <c:v>Mountain-100</c:v>
                </c:pt>
                <c:pt idx="3">
                  <c:v>Mountain-200</c:v>
                </c:pt>
              </c:strCache>
            </c:strRef>
          </c:cat>
          <c:val>
            <c:numRef>
              <c:f>'PIVOT TABLE'!$C$36:$C$40</c:f>
              <c:numCache>
                <c:formatCode>_-[$£-809]* #,##0_-;\-[$£-809]* #,##0_-;_-[$£-809]* "-"??_-;_-@_-</c:formatCode>
                <c:ptCount val="4"/>
                <c:pt idx="0">
                  <c:v>9124</c:v>
                </c:pt>
                <c:pt idx="1">
                  <c:v>11760</c:v>
                </c:pt>
                <c:pt idx="2">
                  <c:v>20892</c:v>
                </c:pt>
                <c:pt idx="3">
                  <c:v>155948</c:v>
                </c:pt>
              </c:numCache>
            </c:numRef>
          </c:val>
          <c:extLst>
            <c:ext xmlns:c16="http://schemas.microsoft.com/office/drawing/2014/chart" uri="{C3380CC4-5D6E-409C-BE32-E72D297353CC}">
              <c16:uniqueId val="{00000007-88DE-4150-9FA7-213E787999C6}"/>
            </c:ext>
          </c:extLst>
        </c:ser>
        <c:dLbls>
          <c:showLegendKey val="0"/>
          <c:showVal val="1"/>
          <c:showCatName val="0"/>
          <c:showSerName val="0"/>
          <c:showPercent val="0"/>
          <c:showBubbleSize val="0"/>
        </c:dLbls>
        <c:gapWidth val="150"/>
        <c:overlap val="100"/>
        <c:axId val="329508752"/>
        <c:axId val="329509168"/>
      </c:barChart>
      <c:catAx>
        <c:axId val="3295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NG"/>
          </a:p>
        </c:txPr>
        <c:crossAx val="329509168"/>
        <c:crosses val="autoZero"/>
        <c:auto val="1"/>
        <c:lblAlgn val="ctr"/>
        <c:lblOffset val="100"/>
        <c:noMultiLvlLbl val="0"/>
      </c:catAx>
      <c:valAx>
        <c:axId val="329509168"/>
        <c:scaling>
          <c:orientation val="minMax"/>
          <c:max val="168000"/>
          <c:min val="1000"/>
        </c:scaling>
        <c:delete val="1"/>
        <c:axPos val="l"/>
        <c:numFmt formatCode="_-[$£-809]* #,##0_-;\-[$£-809]* #,##0_-;_-[$£-809]* &quot;-&quot;??_-;_-@_-" sourceLinked="1"/>
        <c:majorTickMark val="out"/>
        <c:minorTickMark val="none"/>
        <c:tickLblPos val="nextTo"/>
        <c:crossAx val="329508752"/>
        <c:crosses val="autoZero"/>
        <c:crossBetween val="between"/>
        <c:majorUnit val="2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TABLE!PRODUCT_SIZE</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chemeClr val="accent6">
                    <a:lumMod val="75000"/>
                  </a:schemeClr>
                </a:solidFill>
              </a:rPr>
              <a:t>REVENUE /COST / PROFIT PER PRODUCT</a:t>
            </a:r>
            <a:r>
              <a:rPr lang="en-US" sz="1050" baseline="0">
                <a:solidFill>
                  <a:schemeClr val="accent6">
                    <a:lumMod val="75000"/>
                  </a:schemeClr>
                </a:solidFill>
              </a:rPr>
              <a:t> SIZE</a:t>
            </a:r>
            <a:endParaRPr lang="en-US" sz="1050">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pivotFmt>
      <c:pivotFmt>
        <c:idx val="4"/>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85000"/>
              <a:lumOff val="15000"/>
            </a:schemeClr>
          </a:solidFill>
          <a:ln>
            <a:noFill/>
          </a:ln>
          <a:effectLst/>
        </c:spPr>
        <c:dLbl>
          <c:idx val="0"/>
          <c:layout>
            <c:manualLayout>
              <c:x val="8.3333333333332309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85000"/>
              <a:lumOff val="15000"/>
            </a:schemeClr>
          </a:solidFill>
          <a:ln>
            <a:noFill/>
          </a:ln>
          <a:effectLst/>
        </c:spPr>
        <c:dLbl>
          <c:idx val="0"/>
          <c:layout>
            <c:manualLayout>
              <c:x val="-1.3888888888888888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2.2222222222222223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50000"/>
              </a:schemeClr>
            </a:solidFill>
            <a:round/>
          </a:ln>
          <a:effectLst/>
        </c:spPr>
        <c:marker>
          <c:symbol val="none"/>
        </c:marker>
        <c:dLbl>
          <c:idx val="0"/>
          <c:layout>
            <c:manualLayout>
              <c:x val="1.388888888888878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50000"/>
              </a:schemeClr>
            </a:solidFill>
            <a:round/>
          </a:ln>
          <a:effectLst/>
        </c:spPr>
        <c:marker>
          <c:symbol val="none"/>
        </c:marker>
        <c:dLbl>
          <c:idx val="0"/>
          <c:layout>
            <c:manualLayout>
              <c:x val="1.388888888888878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85000"/>
              <a:lumOff val="15000"/>
            </a:schemeClr>
          </a:solidFill>
          <a:ln>
            <a:noFill/>
          </a:ln>
          <a:effectLst/>
        </c:spPr>
        <c:dLbl>
          <c:idx val="0"/>
          <c:layout>
            <c:manualLayout>
              <c:x val="1.388888888888888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dLbl>
          <c:idx val="0"/>
          <c:layout>
            <c:manualLayout>
              <c:x val="-1.111111111111111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50000"/>
              </a:schemeClr>
            </a:solidFill>
            <a:round/>
          </a:ln>
          <a:effectLst/>
        </c:spPr>
        <c:marker>
          <c:symbol val="none"/>
        </c:marker>
        <c:dLbl>
          <c:idx val="0"/>
          <c:layout>
            <c:manualLayout>
              <c:x val="0"/>
              <c:y val="-6.770833333333338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4">
                <a:lumMod val="50000"/>
              </a:schemeClr>
            </a:solidFill>
            <a:round/>
          </a:ln>
          <a:effectLst/>
        </c:spPr>
        <c:marker>
          <c:symbol val="none"/>
        </c:marker>
        <c:dLbl>
          <c:idx val="0"/>
          <c:layout>
            <c:manualLayout>
              <c:x val="0"/>
              <c:y val="-8.854166666666667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60698390961995E-2"/>
          <c:y val="0.16978514527789293"/>
          <c:w val="0.89179504735821069"/>
          <c:h val="0.6532500805820326"/>
        </c:manualLayout>
      </c:layout>
      <c:barChart>
        <c:barDir val="col"/>
        <c:grouping val="clustered"/>
        <c:varyColors val="0"/>
        <c:ser>
          <c:idx val="0"/>
          <c:order val="0"/>
          <c:tx>
            <c:strRef>
              <c:f>'PIVOT TABLE'!$B$73</c:f>
              <c:strCache>
                <c:ptCount val="1"/>
                <c:pt idx="0">
                  <c:v>Sum of Revenue</c:v>
                </c:pt>
              </c:strCache>
            </c:strRef>
          </c:tx>
          <c:spPr>
            <a:solidFill>
              <a:schemeClr val="tx1">
                <a:lumMod val="85000"/>
                <a:lumOff val="15000"/>
              </a:schemeClr>
            </a:solidFill>
            <a:ln>
              <a:noFill/>
            </a:ln>
            <a:effectLst/>
          </c:spPr>
          <c:invertIfNegative val="0"/>
          <c:dPt>
            <c:idx val="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9-7737-4814-8867-A881CC11E01B}"/>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4-7737-4814-8867-A881CC11E01B}"/>
              </c:ext>
            </c:extLst>
          </c:dPt>
          <c:dPt>
            <c:idx val="5"/>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7737-4814-8867-A881CC11E01B}"/>
              </c:ext>
            </c:extLst>
          </c:dPt>
          <c:dLbls>
            <c:dLbl>
              <c:idx val="1"/>
              <c:layout>
                <c:manualLayout>
                  <c:x val="1.388888888888888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37-4814-8867-A881CC11E01B}"/>
                </c:ext>
              </c:extLst>
            </c:dLbl>
            <c:dLbl>
              <c:idx val="4"/>
              <c:layout>
                <c:manualLayout>
                  <c:x val="8.3333333333332309E-3"/>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37-4814-8867-A881CC11E01B}"/>
                </c:ext>
              </c:extLst>
            </c:dLbl>
            <c:dLbl>
              <c:idx val="5"/>
              <c:layout>
                <c:manualLayout>
                  <c:x val="-1.3888888888888888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37-4814-8867-A881CC11E01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TABLE'!$A$74:$A$81</c:f>
              <c:strCache>
                <c:ptCount val="7"/>
                <c:pt idx="0">
                  <c:v>38</c:v>
                </c:pt>
                <c:pt idx="1">
                  <c:v>40</c:v>
                </c:pt>
                <c:pt idx="2">
                  <c:v>42</c:v>
                </c:pt>
                <c:pt idx="3">
                  <c:v>44</c:v>
                </c:pt>
                <c:pt idx="4">
                  <c:v>46</c:v>
                </c:pt>
                <c:pt idx="5">
                  <c:v>48</c:v>
                </c:pt>
                <c:pt idx="6">
                  <c:v>52</c:v>
                </c:pt>
              </c:strCache>
            </c:strRef>
          </c:cat>
          <c:val>
            <c:numRef>
              <c:f>'PIVOT TABLE'!$B$74:$B$81</c:f>
              <c:numCache>
                <c:formatCode>_-[$£-809]* #,##0_-;\-[$£-809]* #,##0_-;_-[$£-809]* "-"??_-;_-@_-</c:formatCode>
                <c:ptCount val="7"/>
                <c:pt idx="0">
                  <c:v>144829</c:v>
                </c:pt>
                <c:pt idx="1">
                  <c:v>2185</c:v>
                </c:pt>
                <c:pt idx="2">
                  <c:v>89196</c:v>
                </c:pt>
                <c:pt idx="3">
                  <c:v>5560</c:v>
                </c:pt>
                <c:pt idx="4">
                  <c:v>104342</c:v>
                </c:pt>
                <c:pt idx="5">
                  <c:v>13500</c:v>
                </c:pt>
                <c:pt idx="6">
                  <c:v>1620</c:v>
                </c:pt>
              </c:numCache>
            </c:numRef>
          </c:val>
          <c:extLst>
            <c:ext xmlns:c16="http://schemas.microsoft.com/office/drawing/2014/chart" uri="{C3380CC4-5D6E-409C-BE32-E72D297353CC}">
              <c16:uniqueId val="{00000000-7737-4814-8867-A881CC11E01B}"/>
            </c:ext>
          </c:extLst>
        </c:ser>
        <c:ser>
          <c:idx val="1"/>
          <c:order val="1"/>
          <c:tx>
            <c:strRef>
              <c:f>'PIVOT TABLE'!$C$73</c:f>
              <c:strCache>
                <c:ptCount val="1"/>
                <c:pt idx="0">
                  <c:v>Sum of  Profit </c:v>
                </c:pt>
              </c:strCache>
            </c:strRef>
          </c:tx>
          <c:spPr>
            <a:solidFill>
              <a:schemeClr val="accent6">
                <a:lumMod val="75000"/>
              </a:schemeClr>
            </a:solidFill>
            <a:ln>
              <a:noFill/>
            </a:ln>
            <a:effectLst/>
          </c:spPr>
          <c:invertIfNegative val="0"/>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A-7737-4814-8867-A881CC11E01B}"/>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6-7737-4814-8867-A881CC11E01B}"/>
              </c:ext>
            </c:extLst>
          </c:dPt>
          <c:dLbls>
            <c:dLbl>
              <c:idx val="3"/>
              <c:layout>
                <c:manualLayout>
                  <c:x val="-1.1111111111111112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37-4814-8867-A881CC11E01B}"/>
                </c:ext>
              </c:extLst>
            </c:dLbl>
            <c:dLbl>
              <c:idx val="6"/>
              <c:layout>
                <c:manualLayout>
                  <c:x val="2.2222222222222223E-2"/>
                  <c:y val="-5.092592592592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37-4814-8867-A881CC11E01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TABLE'!$A$74:$A$81</c:f>
              <c:strCache>
                <c:ptCount val="7"/>
                <c:pt idx="0">
                  <c:v>38</c:v>
                </c:pt>
                <c:pt idx="1">
                  <c:v>40</c:v>
                </c:pt>
                <c:pt idx="2">
                  <c:v>42</c:v>
                </c:pt>
                <c:pt idx="3">
                  <c:v>44</c:v>
                </c:pt>
                <c:pt idx="4">
                  <c:v>46</c:v>
                </c:pt>
                <c:pt idx="5">
                  <c:v>48</c:v>
                </c:pt>
                <c:pt idx="6">
                  <c:v>52</c:v>
                </c:pt>
              </c:strCache>
            </c:strRef>
          </c:cat>
          <c:val>
            <c:numRef>
              <c:f>'PIVOT TABLE'!$C$74:$C$81</c:f>
              <c:numCache>
                <c:formatCode>_-[$£-809]* #,##0_-;\-[$£-809]* #,##0_-;_-[$£-809]* "-"??_-;_-@_-</c:formatCode>
                <c:ptCount val="7"/>
                <c:pt idx="0">
                  <c:v>65467</c:v>
                </c:pt>
                <c:pt idx="1">
                  <c:v>992</c:v>
                </c:pt>
                <c:pt idx="2">
                  <c:v>40528</c:v>
                </c:pt>
                <c:pt idx="3">
                  <c:v>2468</c:v>
                </c:pt>
                <c:pt idx="4">
                  <c:v>47410</c:v>
                </c:pt>
                <c:pt idx="5">
                  <c:v>5908</c:v>
                </c:pt>
                <c:pt idx="6">
                  <c:v>735</c:v>
                </c:pt>
              </c:numCache>
            </c:numRef>
          </c:val>
          <c:extLst>
            <c:ext xmlns:c16="http://schemas.microsoft.com/office/drawing/2014/chart" uri="{C3380CC4-5D6E-409C-BE32-E72D297353CC}">
              <c16:uniqueId val="{00000001-7737-4814-8867-A881CC11E01B}"/>
            </c:ext>
          </c:extLst>
        </c:ser>
        <c:dLbls>
          <c:showLegendKey val="0"/>
          <c:showVal val="1"/>
          <c:showCatName val="0"/>
          <c:showSerName val="0"/>
          <c:showPercent val="0"/>
          <c:showBubbleSize val="0"/>
        </c:dLbls>
        <c:gapWidth val="219"/>
        <c:overlap val="-27"/>
        <c:axId val="331526336"/>
        <c:axId val="331526752"/>
      </c:barChart>
      <c:lineChart>
        <c:grouping val="standard"/>
        <c:varyColors val="0"/>
        <c:ser>
          <c:idx val="2"/>
          <c:order val="2"/>
          <c:tx>
            <c:strRef>
              <c:f>'PIVOT TABLE'!$D$73</c:f>
              <c:strCache>
                <c:ptCount val="1"/>
                <c:pt idx="0">
                  <c:v>Sum of  Cost </c:v>
                </c:pt>
              </c:strCache>
            </c:strRef>
          </c:tx>
          <c:spPr>
            <a:ln w="28575" cap="rnd">
              <a:solidFill>
                <a:schemeClr val="accent4">
                  <a:lumMod val="50000"/>
                </a:schemeClr>
              </a:solidFill>
              <a:round/>
            </a:ln>
            <a:effectLst/>
          </c:spPr>
          <c:marker>
            <c:symbol val="none"/>
          </c:marker>
          <c:dPt>
            <c:idx val="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B-7737-4814-8867-A881CC11E01B}"/>
              </c:ext>
            </c:extLst>
          </c:dPt>
          <c:dPt>
            <c:idx val="2"/>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8-7737-4814-8867-A881CC11E01B}"/>
              </c:ext>
            </c:extLst>
          </c:dPt>
          <c:dPt>
            <c:idx val="4"/>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C-7737-4814-8867-A881CC11E01B}"/>
              </c:ext>
            </c:extLst>
          </c:dPt>
          <c:dPt>
            <c:idx val="5"/>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7-7737-4814-8867-A881CC11E01B}"/>
              </c:ext>
            </c:extLst>
          </c:dPt>
          <c:dLbls>
            <c:dLbl>
              <c:idx val="0"/>
              <c:layout>
                <c:manualLayout>
                  <c:x val="0"/>
                  <c:y val="-6.7708333333333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37-4814-8867-A881CC11E01B}"/>
                </c:ext>
              </c:extLst>
            </c:dLbl>
            <c:dLbl>
              <c:idx val="2"/>
              <c:layout>
                <c:manualLayout>
                  <c:x val="1.3888888888888788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37-4814-8867-A881CC11E01B}"/>
                </c:ext>
              </c:extLst>
            </c:dLbl>
            <c:dLbl>
              <c:idx val="4"/>
              <c:layout>
                <c:manualLayout>
                  <c:x val="0"/>
                  <c:y val="-8.8541666666666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737-4814-8867-A881CC11E01B}"/>
                </c:ext>
              </c:extLst>
            </c:dLbl>
            <c:dLbl>
              <c:idx val="5"/>
              <c:layout>
                <c:manualLayout>
                  <c:x val="1.3888888888888788E-2"/>
                  <c:y val="-7.40740740740741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37-4814-8867-A881CC11E01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TABLE'!$A$74:$A$81</c:f>
              <c:strCache>
                <c:ptCount val="7"/>
                <c:pt idx="0">
                  <c:v>38</c:v>
                </c:pt>
                <c:pt idx="1">
                  <c:v>40</c:v>
                </c:pt>
                <c:pt idx="2">
                  <c:v>42</c:v>
                </c:pt>
                <c:pt idx="3">
                  <c:v>44</c:v>
                </c:pt>
                <c:pt idx="4">
                  <c:v>46</c:v>
                </c:pt>
                <c:pt idx="5">
                  <c:v>48</c:v>
                </c:pt>
                <c:pt idx="6">
                  <c:v>52</c:v>
                </c:pt>
              </c:strCache>
            </c:strRef>
          </c:cat>
          <c:val>
            <c:numRef>
              <c:f>'PIVOT TABLE'!$D$74:$D$81</c:f>
              <c:numCache>
                <c:formatCode>_-[$£-809]* #,##0_-;\-[$£-809]* #,##0_-;_-[$£-809]* "-"??_-;_-@_-</c:formatCode>
                <c:ptCount val="7"/>
                <c:pt idx="0">
                  <c:v>79362</c:v>
                </c:pt>
                <c:pt idx="1">
                  <c:v>1193</c:v>
                </c:pt>
                <c:pt idx="2">
                  <c:v>48668</c:v>
                </c:pt>
                <c:pt idx="3">
                  <c:v>3092</c:v>
                </c:pt>
                <c:pt idx="4">
                  <c:v>56932</c:v>
                </c:pt>
                <c:pt idx="5">
                  <c:v>7592</c:v>
                </c:pt>
                <c:pt idx="6">
                  <c:v>885</c:v>
                </c:pt>
              </c:numCache>
            </c:numRef>
          </c:val>
          <c:smooth val="0"/>
          <c:extLst>
            <c:ext xmlns:c16="http://schemas.microsoft.com/office/drawing/2014/chart" uri="{C3380CC4-5D6E-409C-BE32-E72D297353CC}">
              <c16:uniqueId val="{00000002-7737-4814-8867-A881CC11E01B}"/>
            </c:ext>
          </c:extLst>
        </c:ser>
        <c:dLbls>
          <c:showLegendKey val="0"/>
          <c:showVal val="1"/>
          <c:showCatName val="0"/>
          <c:showSerName val="0"/>
          <c:showPercent val="0"/>
          <c:showBubbleSize val="0"/>
        </c:dLbls>
        <c:marker val="1"/>
        <c:smooth val="0"/>
        <c:axId val="331526336"/>
        <c:axId val="331526752"/>
      </c:lineChart>
      <c:catAx>
        <c:axId val="3315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331526752"/>
        <c:crosses val="autoZero"/>
        <c:auto val="1"/>
        <c:lblAlgn val="ctr"/>
        <c:lblOffset val="100"/>
        <c:noMultiLvlLbl val="0"/>
      </c:catAx>
      <c:valAx>
        <c:axId val="331526752"/>
        <c:scaling>
          <c:orientation val="minMax"/>
          <c:max val="150200"/>
          <c:min val="200"/>
        </c:scaling>
        <c:delete val="1"/>
        <c:axPos val="l"/>
        <c:numFmt formatCode="_-[$£-809]* #,##0_-;\-[$£-809]* #,##0_-;_-[$£-809]* &quot;-&quot;??_-;_-@_-" sourceLinked="1"/>
        <c:majorTickMark val="none"/>
        <c:minorTickMark val="none"/>
        <c:tickLblPos val="nextTo"/>
        <c:crossAx val="331526336"/>
        <c:crosses val="autoZero"/>
        <c:crossBetween val="between"/>
        <c:majorUnit val="15000"/>
      </c:valAx>
      <c:spPr>
        <a:noFill/>
        <a:ln>
          <a:noFill/>
        </a:ln>
        <a:effectLst/>
      </c:spPr>
    </c:plotArea>
    <c:legend>
      <c:legendPos val="b"/>
      <c:layout>
        <c:manualLayout>
          <c:xMode val="edge"/>
          <c:yMode val="edge"/>
          <c:x val="0.1035777701700331"/>
          <c:y val="0.89462803790747536"/>
          <c:w val="0.89058067179804767"/>
          <c:h val="0.10159598471243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TABLE!States per revenue</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chemeClr val="accent6">
                    <a:lumMod val="75000"/>
                  </a:schemeClr>
                </a:solidFill>
              </a:rPr>
              <a:t>TOP 5 STATE PER</a:t>
            </a:r>
            <a:r>
              <a:rPr lang="en-US" sz="1050" baseline="0">
                <a:solidFill>
                  <a:schemeClr val="accent6">
                    <a:lumMod val="75000"/>
                  </a:schemeClr>
                </a:solidFill>
              </a:rPr>
              <a:t> REVENUE</a:t>
            </a:r>
            <a:endParaRPr lang="en-US" sz="1050">
              <a:solidFill>
                <a:schemeClr val="accent6">
                  <a:lumMod val="75000"/>
                </a:schemeClr>
              </a:solidFill>
            </a:endParaRPr>
          </a:p>
        </c:rich>
      </c:tx>
      <c:layout>
        <c:manualLayout>
          <c:xMode val="edge"/>
          <c:yMode val="edge"/>
          <c:x val="0.25918001629106707"/>
          <c:y val="2.3952080750573968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1">
              <a:lumMod val="95000"/>
              <a:lumOff val="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95000"/>
              <a:lumOff val="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90167575206944"/>
          <c:y val="0.22519230817589503"/>
          <c:w val="0.70217519685039365"/>
          <c:h val="0.64518795782422067"/>
        </c:manualLayout>
      </c:layout>
      <c:barChart>
        <c:barDir val="bar"/>
        <c:grouping val="clustered"/>
        <c:varyColors val="0"/>
        <c:ser>
          <c:idx val="0"/>
          <c:order val="0"/>
          <c:tx>
            <c:strRef>
              <c:f>'PIVOT TABLE'!$B$61</c:f>
              <c:strCache>
                <c:ptCount val="1"/>
                <c:pt idx="0">
                  <c:v>Total</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TABLE'!$A$62:$A$67</c:f>
              <c:strCache>
                <c:ptCount val="5"/>
                <c:pt idx="0">
                  <c:v>California</c:v>
                </c:pt>
                <c:pt idx="1">
                  <c:v>New South Wales</c:v>
                </c:pt>
                <c:pt idx="2">
                  <c:v>Queensland</c:v>
                </c:pt>
                <c:pt idx="3">
                  <c:v>Oregon</c:v>
                </c:pt>
                <c:pt idx="4">
                  <c:v>Washington</c:v>
                </c:pt>
              </c:strCache>
            </c:strRef>
          </c:cat>
          <c:val>
            <c:numRef>
              <c:f>'PIVOT TABLE'!$B$62:$B$67</c:f>
              <c:numCache>
                <c:formatCode>_-[$£-809]* #,##0_-;\-[$£-809]* #,##0_-;_-[$£-809]* "-"??_-;_-@_-</c:formatCode>
                <c:ptCount val="5"/>
                <c:pt idx="0">
                  <c:v>75004</c:v>
                </c:pt>
                <c:pt idx="1">
                  <c:v>43467</c:v>
                </c:pt>
                <c:pt idx="2">
                  <c:v>39140</c:v>
                </c:pt>
                <c:pt idx="3">
                  <c:v>29590</c:v>
                </c:pt>
                <c:pt idx="4">
                  <c:v>28895</c:v>
                </c:pt>
              </c:numCache>
            </c:numRef>
          </c:val>
          <c:extLst>
            <c:ext xmlns:c16="http://schemas.microsoft.com/office/drawing/2014/chart" uri="{C3380CC4-5D6E-409C-BE32-E72D297353CC}">
              <c16:uniqueId val="{00000000-4A9B-49EC-A6C3-28B549497A8E}"/>
            </c:ext>
          </c:extLst>
        </c:ser>
        <c:dLbls>
          <c:dLblPos val="outEnd"/>
          <c:showLegendKey val="0"/>
          <c:showVal val="1"/>
          <c:showCatName val="0"/>
          <c:showSerName val="0"/>
          <c:showPercent val="0"/>
          <c:showBubbleSize val="0"/>
        </c:dLbls>
        <c:gapWidth val="53"/>
        <c:axId val="257692368"/>
        <c:axId val="257694032"/>
      </c:barChart>
      <c:catAx>
        <c:axId val="25769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257694032"/>
        <c:crosses val="autoZero"/>
        <c:auto val="1"/>
        <c:lblAlgn val="ctr"/>
        <c:lblOffset val="100"/>
        <c:noMultiLvlLbl val="0"/>
      </c:catAx>
      <c:valAx>
        <c:axId val="257694032"/>
        <c:scaling>
          <c:orientation val="minMax"/>
          <c:min val="15000"/>
        </c:scaling>
        <c:delete val="1"/>
        <c:axPos val="b"/>
        <c:numFmt formatCode="_-[$£-809]* #,##0_-;\-[$£-809]* #,##0_-;_-[$£-809]* &quot;-&quot;??_-;_-@_-" sourceLinked="1"/>
        <c:majorTickMark val="none"/>
        <c:minorTickMark val="none"/>
        <c:tickLblPos val="nextTo"/>
        <c:crossAx val="25769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TABLE!PivotTable3</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chemeClr val="accent6">
                    <a:lumMod val="75000"/>
                  </a:schemeClr>
                </a:solidFill>
              </a:rPr>
              <a:t>PROFIT VS COST PER COUNTRY</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8.3333333333333332E-3"/>
              <c:y val="-3.319502074688796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1.6666666666666666E-2"/>
              <c:y val="-1.659751037344408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3185397279897E-2"/>
          <c:y val="0.14549539127514274"/>
          <c:w val="0.87909926031973273"/>
          <c:h val="0.60193902302496549"/>
        </c:manualLayout>
      </c:layout>
      <c:areaChart>
        <c:grouping val="stacked"/>
        <c:varyColors val="0"/>
        <c:ser>
          <c:idx val="0"/>
          <c:order val="0"/>
          <c:tx>
            <c:strRef>
              <c:f>'PIVOT TABLE'!$B$87</c:f>
              <c:strCache>
                <c:ptCount val="1"/>
                <c:pt idx="0">
                  <c:v>Sum of  Profit </c:v>
                </c:pt>
              </c:strCache>
            </c:strRef>
          </c:tx>
          <c:spPr>
            <a:solidFill>
              <a:schemeClr val="tx1">
                <a:lumMod val="95000"/>
                <a:lumOff val="5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TABLE'!$A$88:$A$94</c:f>
              <c:strCache>
                <c:ptCount val="6"/>
                <c:pt idx="0">
                  <c:v>United States</c:v>
                </c:pt>
                <c:pt idx="1">
                  <c:v>Australia</c:v>
                </c:pt>
                <c:pt idx="2">
                  <c:v>France</c:v>
                </c:pt>
                <c:pt idx="3">
                  <c:v>Germany</c:v>
                </c:pt>
                <c:pt idx="4">
                  <c:v>Canada</c:v>
                </c:pt>
                <c:pt idx="5">
                  <c:v>United Kingdom</c:v>
                </c:pt>
              </c:strCache>
            </c:strRef>
          </c:cat>
          <c:val>
            <c:numRef>
              <c:f>'PIVOT TABLE'!$B$88:$B$94</c:f>
              <c:numCache>
                <c:formatCode>_-[$£-809]* #,##0_-;\-[$£-809]* #,##0_-;_-[$£-809]* "-"??_-;_-@_-</c:formatCode>
                <c:ptCount val="6"/>
                <c:pt idx="0">
                  <c:v>60370</c:v>
                </c:pt>
                <c:pt idx="1">
                  <c:v>50326</c:v>
                </c:pt>
                <c:pt idx="2">
                  <c:v>20981</c:v>
                </c:pt>
                <c:pt idx="3">
                  <c:v>13636</c:v>
                </c:pt>
                <c:pt idx="4">
                  <c:v>9123</c:v>
                </c:pt>
                <c:pt idx="5">
                  <c:v>9072</c:v>
                </c:pt>
              </c:numCache>
            </c:numRef>
          </c:val>
          <c:extLst>
            <c:ext xmlns:c16="http://schemas.microsoft.com/office/drawing/2014/chart" uri="{C3380CC4-5D6E-409C-BE32-E72D297353CC}">
              <c16:uniqueId val="{00000000-80BC-4775-BB71-6C1CEBBCEAF7}"/>
            </c:ext>
          </c:extLst>
        </c:ser>
        <c:dLbls>
          <c:showLegendKey val="0"/>
          <c:showVal val="1"/>
          <c:showCatName val="0"/>
          <c:showSerName val="0"/>
          <c:showPercent val="0"/>
          <c:showBubbleSize val="0"/>
        </c:dLbls>
        <c:axId val="329511248"/>
        <c:axId val="332492752"/>
      </c:areaChart>
      <c:barChart>
        <c:barDir val="col"/>
        <c:grouping val="clustered"/>
        <c:varyColors val="0"/>
        <c:ser>
          <c:idx val="1"/>
          <c:order val="1"/>
          <c:tx>
            <c:strRef>
              <c:f>'PIVOT TABLE'!$C$87</c:f>
              <c:strCache>
                <c:ptCount val="1"/>
                <c:pt idx="0">
                  <c:v>Sum of  Cost </c:v>
                </c:pt>
              </c:strCache>
            </c:strRef>
          </c:tx>
          <c:spPr>
            <a:solidFill>
              <a:schemeClr val="accent6">
                <a:lumMod val="75000"/>
              </a:schemeClr>
            </a:solidFill>
            <a:ln>
              <a:noFill/>
            </a:ln>
            <a:effectLst/>
          </c:spPr>
          <c:invertIfNegative val="0"/>
          <c:dLbls>
            <c:dLbl>
              <c:idx val="4"/>
              <c:layout>
                <c:manualLayout>
                  <c:x val="8.3333333333333332E-3"/>
                  <c:y val="-3.3195020746887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8F-478D-BA90-27425D4D79F8}"/>
                </c:ext>
              </c:extLst>
            </c:dLbl>
            <c:dLbl>
              <c:idx val="5"/>
              <c:layout>
                <c:manualLayout>
                  <c:x val="-1.6666666666666666E-2"/>
                  <c:y val="-1.659751037344408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TABLE'!$A$88:$A$94</c:f>
              <c:strCache>
                <c:ptCount val="6"/>
                <c:pt idx="0">
                  <c:v>United States</c:v>
                </c:pt>
                <c:pt idx="1">
                  <c:v>Australia</c:v>
                </c:pt>
                <c:pt idx="2">
                  <c:v>France</c:v>
                </c:pt>
                <c:pt idx="3">
                  <c:v>Germany</c:v>
                </c:pt>
                <c:pt idx="4">
                  <c:v>Canada</c:v>
                </c:pt>
                <c:pt idx="5">
                  <c:v>United Kingdom</c:v>
                </c:pt>
              </c:strCache>
            </c:strRef>
          </c:cat>
          <c:val>
            <c:numRef>
              <c:f>'PIVOT TABLE'!$C$88:$C$94</c:f>
              <c:numCache>
                <c:formatCode>_-[$£-809]* #,##0_-;\-[$£-809]* #,##0_-;_-[$£-809]* "-"??_-;_-@_-</c:formatCode>
                <c:ptCount val="6"/>
                <c:pt idx="0">
                  <c:v>73119</c:v>
                </c:pt>
                <c:pt idx="1">
                  <c:v>61180</c:v>
                </c:pt>
                <c:pt idx="2">
                  <c:v>25194</c:v>
                </c:pt>
                <c:pt idx="3">
                  <c:v>16374</c:v>
                </c:pt>
                <c:pt idx="4">
                  <c:v>10957</c:v>
                </c:pt>
                <c:pt idx="5">
                  <c:v>10900</c:v>
                </c:pt>
              </c:numCache>
            </c:numRef>
          </c:val>
          <c:extLst>
            <c:ext xmlns:c16="http://schemas.microsoft.com/office/drawing/2014/chart" uri="{C3380CC4-5D6E-409C-BE32-E72D297353CC}">
              <c16:uniqueId val="{00000001-80BC-4775-BB71-6C1CEBBCEAF7}"/>
            </c:ext>
          </c:extLst>
        </c:ser>
        <c:dLbls>
          <c:showLegendKey val="0"/>
          <c:showVal val="1"/>
          <c:showCatName val="0"/>
          <c:showSerName val="0"/>
          <c:showPercent val="0"/>
          <c:showBubbleSize val="0"/>
        </c:dLbls>
        <c:gapWidth val="219"/>
        <c:overlap val="-27"/>
        <c:axId val="329511248"/>
        <c:axId val="332492752"/>
      </c:barChart>
      <c:catAx>
        <c:axId val="3295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332492752"/>
        <c:crosses val="autoZero"/>
        <c:auto val="1"/>
        <c:lblAlgn val="ctr"/>
        <c:lblOffset val="100"/>
        <c:noMultiLvlLbl val="0"/>
      </c:catAx>
      <c:valAx>
        <c:axId val="332492752"/>
        <c:scaling>
          <c:orientation val="minMax"/>
          <c:min val="1000"/>
        </c:scaling>
        <c:delete val="1"/>
        <c:axPos val="l"/>
        <c:numFmt formatCode="_-[$£-809]* #,##0_-;\-[$£-809]* #,##0_-;_-[$£-809]* &quot;-&quot;??_-;_-@_-" sourceLinked="1"/>
        <c:majorTickMark val="none"/>
        <c:minorTickMark val="none"/>
        <c:tickLblPos val="nextTo"/>
        <c:crossAx val="329511248"/>
        <c:crosses val="autoZero"/>
        <c:crossBetween val="between"/>
      </c:valAx>
      <c:spPr>
        <a:noFill/>
        <a:ln>
          <a:noFill/>
        </a:ln>
        <a:effectLst/>
      </c:spPr>
    </c:plotArea>
    <c:legend>
      <c:legendPos val="b"/>
      <c:layout>
        <c:manualLayout>
          <c:xMode val="edge"/>
          <c:yMode val="edge"/>
          <c:x val="0.28257480314960631"/>
          <c:y val="0.86808772126233036"/>
          <c:w val="0.43485039370078737"/>
          <c:h val="0.1066358174422510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[Bike_Sales_Pivot_lab.xlsx]PIVOT TABLE!PivotTable4</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aseline="0">
                <a:solidFill>
                  <a:schemeClr val="accent6">
                    <a:lumMod val="75000"/>
                  </a:schemeClr>
                </a:solidFill>
              </a:rPr>
              <a:t> ORDER VS PROFIT PER STATE</a:t>
            </a:r>
            <a:endParaRPr lang="en-US" sz="1050">
              <a:solidFill>
                <a:schemeClr val="accent6">
                  <a:lumMod val="75000"/>
                </a:schemeClr>
              </a:solidFill>
            </a:endParaRPr>
          </a:p>
        </c:rich>
      </c:tx>
      <c:layout>
        <c:manualLayout>
          <c:xMode val="edge"/>
          <c:yMode val="edge"/>
          <c:x val="0.24530892448512587"/>
          <c:y val="1.4545454545454545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dLbl>
          <c:idx val="0"/>
          <c:layout>
            <c:manualLayout>
              <c:x val="-5.186880244088482E-2"/>
              <c:y val="5.1679586563307496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8644137812907"/>
          <c:y val="0.15444147871346589"/>
          <c:w val="0.81798217641220949"/>
          <c:h val="0.61511003432263278"/>
        </c:manualLayout>
      </c:layout>
      <c:areaChart>
        <c:grouping val="standard"/>
        <c:varyColors val="0"/>
        <c:ser>
          <c:idx val="0"/>
          <c:order val="0"/>
          <c:tx>
            <c:strRef>
              <c:f>'PIVOT TABLE'!$B$100</c:f>
              <c:strCache>
                <c:ptCount val="1"/>
                <c:pt idx="0">
                  <c:v>Sum of Order_Quantity</c:v>
                </c:pt>
              </c:strCache>
            </c:strRef>
          </c:tx>
          <c:spPr>
            <a:solidFill>
              <a:schemeClr val="accent6">
                <a:lumMod val="75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7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TABLE'!$A$101:$A$111</c:f>
              <c:strCache>
                <c:ptCount val="10"/>
                <c:pt idx="0">
                  <c:v>British Columbia</c:v>
                </c:pt>
                <c:pt idx="1">
                  <c:v>California</c:v>
                </c:pt>
                <c:pt idx="2">
                  <c:v>England</c:v>
                </c:pt>
                <c:pt idx="3">
                  <c:v>New South Wales</c:v>
                </c:pt>
                <c:pt idx="4">
                  <c:v>Nordrhein-Westfalen</c:v>
                </c:pt>
                <c:pt idx="5">
                  <c:v>Oregon</c:v>
                </c:pt>
                <c:pt idx="6">
                  <c:v>Queensland</c:v>
                </c:pt>
                <c:pt idx="7">
                  <c:v>Seine (Paris)</c:v>
                </c:pt>
                <c:pt idx="8">
                  <c:v>Victoria</c:v>
                </c:pt>
                <c:pt idx="9">
                  <c:v>Washington</c:v>
                </c:pt>
              </c:strCache>
            </c:strRef>
          </c:cat>
          <c:val>
            <c:numRef>
              <c:f>'PIVOT TABLE'!$B$101:$B$111</c:f>
              <c:numCache>
                <c:formatCode>_-[$£-809]* #,##0_-;\-[$£-809]* #,##0_-;_-[$£-809]* "-"??_-;_-@_-</c:formatCode>
                <c:ptCount val="10"/>
                <c:pt idx="0">
                  <c:v>11</c:v>
                </c:pt>
                <c:pt idx="1">
                  <c:v>43</c:v>
                </c:pt>
                <c:pt idx="2">
                  <c:v>14</c:v>
                </c:pt>
                <c:pt idx="3">
                  <c:v>31</c:v>
                </c:pt>
                <c:pt idx="4">
                  <c:v>9</c:v>
                </c:pt>
                <c:pt idx="5">
                  <c:v>11</c:v>
                </c:pt>
                <c:pt idx="6">
                  <c:v>17</c:v>
                </c:pt>
                <c:pt idx="7">
                  <c:v>9</c:v>
                </c:pt>
                <c:pt idx="8">
                  <c:v>13</c:v>
                </c:pt>
                <c:pt idx="9">
                  <c:v>12</c:v>
                </c:pt>
              </c:numCache>
            </c:numRef>
          </c:val>
          <c:extLst>
            <c:ext xmlns:c16="http://schemas.microsoft.com/office/drawing/2014/chart" uri="{C3380CC4-5D6E-409C-BE32-E72D297353CC}">
              <c16:uniqueId val="{00000000-5613-442D-A35E-350B703FC962}"/>
            </c:ext>
          </c:extLst>
        </c:ser>
        <c:dLbls>
          <c:showLegendKey val="0"/>
          <c:showVal val="1"/>
          <c:showCatName val="0"/>
          <c:showSerName val="0"/>
          <c:showPercent val="0"/>
          <c:showBubbleSize val="0"/>
        </c:dLbls>
        <c:axId val="173518784"/>
        <c:axId val="173517952"/>
      </c:areaChart>
      <c:barChart>
        <c:barDir val="col"/>
        <c:grouping val="clustered"/>
        <c:varyColors val="0"/>
        <c:ser>
          <c:idx val="1"/>
          <c:order val="1"/>
          <c:tx>
            <c:strRef>
              <c:f>'PIVOT TABLE'!$C$100</c:f>
              <c:strCache>
                <c:ptCount val="1"/>
                <c:pt idx="0">
                  <c:v>Sum of  Profit </c:v>
                </c:pt>
              </c:strCache>
            </c:strRef>
          </c:tx>
          <c:spPr>
            <a:solidFill>
              <a:schemeClr val="tx1">
                <a:lumMod val="95000"/>
                <a:lumOff val="5000"/>
              </a:schemeClr>
            </a:solidFill>
            <a:ln>
              <a:noFill/>
            </a:ln>
            <a:effectLst/>
          </c:spPr>
          <c:invertIfNegative val="0"/>
          <c:dPt>
            <c:idx val="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3-5613-442D-A35E-350B703FC962}"/>
              </c:ext>
            </c:extLst>
          </c:dPt>
          <c:dLbls>
            <c:dLbl>
              <c:idx val="1"/>
              <c:layout>
                <c:manualLayout>
                  <c:x val="-5.186880244088482E-2"/>
                  <c:y val="5.1679586563307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13-442D-A35E-350B703FC96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TABLE'!$A$101:$A$111</c:f>
              <c:strCache>
                <c:ptCount val="10"/>
                <c:pt idx="0">
                  <c:v>British Columbia</c:v>
                </c:pt>
                <c:pt idx="1">
                  <c:v>California</c:v>
                </c:pt>
                <c:pt idx="2">
                  <c:v>England</c:v>
                </c:pt>
                <c:pt idx="3">
                  <c:v>New South Wales</c:v>
                </c:pt>
                <c:pt idx="4">
                  <c:v>Nordrhein-Westfalen</c:v>
                </c:pt>
                <c:pt idx="5">
                  <c:v>Oregon</c:v>
                </c:pt>
                <c:pt idx="6">
                  <c:v>Queensland</c:v>
                </c:pt>
                <c:pt idx="7">
                  <c:v>Seine (Paris)</c:v>
                </c:pt>
                <c:pt idx="8">
                  <c:v>Victoria</c:v>
                </c:pt>
                <c:pt idx="9">
                  <c:v>Washington</c:v>
                </c:pt>
              </c:strCache>
            </c:strRef>
          </c:cat>
          <c:val>
            <c:numRef>
              <c:f>'PIVOT TABLE'!$C$101:$C$111</c:f>
              <c:numCache>
                <c:formatCode>_-[$£-809]* #,##0_-;\-[$£-809]* #,##0_-;_-[$£-809]* "-"??_-;_-@_-</c:formatCode>
                <c:ptCount val="10"/>
                <c:pt idx="0">
                  <c:v>9123</c:v>
                </c:pt>
                <c:pt idx="1">
                  <c:v>34079</c:v>
                </c:pt>
                <c:pt idx="2">
                  <c:v>9072</c:v>
                </c:pt>
                <c:pt idx="3">
                  <c:v>19751</c:v>
                </c:pt>
                <c:pt idx="4">
                  <c:v>9442</c:v>
                </c:pt>
                <c:pt idx="5">
                  <c:v>13220</c:v>
                </c:pt>
                <c:pt idx="6">
                  <c:v>17786</c:v>
                </c:pt>
                <c:pt idx="7">
                  <c:v>9387</c:v>
                </c:pt>
                <c:pt idx="8">
                  <c:v>12299</c:v>
                </c:pt>
                <c:pt idx="9">
                  <c:v>13071</c:v>
                </c:pt>
              </c:numCache>
            </c:numRef>
          </c:val>
          <c:extLst>
            <c:ext xmlns:c16="http://schemas.microsoft.com/office/drawing/2014/chart" uri="{C3380CC4-5D6E-409C-BE32-E72D297353CC}">
              <c16:uniqueId val="{00000001-5613-442D-A35E-350B703FC962}"/>
            </c:ext>
          </c:extLst>
        </c:ser>
        <c:dLbls>
          <c:showLegendKey val="0"/>
          <c:showVal val="1"/>
          <c:showCatName val="0"/>
          <c:showSerName val="0"/>
          <c:showPercent val="0"/>
          <c:showBubbleSize val="0"/>
        </c:dLbls>
        <c:gapWidth val="219"/>
        <c:axId val="322719264"/>
        <c:axId val="322720512"/>
      </c:barChart>
      <c:catAx>
        <c:axId val="32271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0"/>
          <a:lstStyle/>
          <a:p>
            <a:pPr>
              <a:defRPr sz="600" b="0" i="0" u="none" strike="noStrike" kern="1200" baseline="0">
                <a:solidFill>
                  <a:schemeClr val="tx1">
                    <a:lumMod val="95000"/>
                    <a:lumOff val="5000"/>
                  </a:schemeClr>
                </a:solidFill>
                <a:latin typeface="+mn-lt"/>
                <a:ea typeface="+mn-ea"/>
                <a:cs typeface="+mn-cs"/>
              </a:defRPr>
            </a:pPr>
            <a:endParaRPr lang="en-NG"/>
          </a:p>
        </c:txPr>
        <c:crossAx val="322720512"/>
        <c:crosses val="autoZero"/>
        <c:auto val="1"/>
        <c:lblAlgn val="ctr"/>
        <c:lblOffset val="100"/>
        <c:noMultiLvlLbl val="0"/>
      </c:catAx>
      <c:valAx>
        <c:axId val="322720512"/>
        <c:scaling>
          <c:orientation val="minMax"/>
          <c:min val="500"/>
        </c:scaling>
        <c:delete val="0"/>
        <c:axPos val="l"/>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322719264"/>
        <c:crosses val="autoZero"/>
        <c:crossBetween val="between"/>
      </c:valAx>
      <c:valAx>
        <c:axId val="173517952"/>
        <c:scaling>
          <c:orientation val="minMax"/>
          <c:min val="5"/>
        </c:scaling>
        <c:delete val="0"/>
        <c:axPos val="r"/>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173518784"/>
        <c:crosses val="max"/>
        <c:crossBetween val="between"/>
      </c:valAx>
      <c:catAx>
        <c:axId val="173518784"/>
        <c:scaling>
          <c:orientation val="minMax"/>
        </c:scaling>
        <c:delete val="1"/>
        <c:axPos val="b"/>
        <c:numFmt formatCode="General" sourceLinked="1"/>
        <c:majorTickMark val="out"/>
        <c:minorTickMark val="none"/>
        <c:tickLblPos val="nextTo"/>
        <c:crossAx val="173517952"/>
        <c:crosses val="autoZero"/>
        <c:auto val="1"/>
        <c:lblAlgn val="ctr"/>
        <c:lblOffset val="100"/>
        <c:noMultiLvlLbl val="0"/>
      </c:catAx>
      <c:spPr>
        <a:noFill/>
        <a:ln>
          <a:noFill/>
        </a:ln>
        <a:effectLst/>
      </c:spPr>
    </c:plotArea>
    <c:legend>
      <c:legendPos val="b"/>
      <c:layout>
        <c:manualLayout>
          <c:xMode val="edge"/>
          <c:yMode val="edge"/>
          <c:x val="0.12344678883102997"/>
          <c:y val="0.88172868330065868"/>
          <c:w val="0.48325177203137515"/>
          <c:h val="9.53396503403176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5.xml"/><Relationship Id="rId7"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hyperlink" Target="https://svgsilh.com/image/150428.html" TargetMode="External"/></Relationships>
</file>

<file path=xl/drawings/drawing1.xml><?xml version="1.0" encoding="utf-8"?>
<xdr:wsDr xmlns:xdr="http://schemas.openxmlformats.org/drawingml/2006/spreadsheetDrawing" xmlns:a="http://schemas.openxmlformats.org/drawingml/2006/main">
  <xdr:twoCellAnchor>
    <xdr:from>
      <xdr:col>0</xdr:col>
      <xdr:colOff>752474</xdr:colOff>
      <xdr:row>14</xdr:row>
      <xdr:rowOff>128586</xdr:rowOff>
    </xdr:from>
    <xdr:to>
      <xdr:col>6</xdr:col>
      <xdr:colOff>438149</xdr:colOff>
      <xdr:row>37</xdr:row>
      <xdr:rowOff>104775</xdr:rowOff>
    </xdr:to>
    <xdr:graphicFrame macro="">
      <xdr:nvGraphicFramePr>
        <xdr:cNvPr id="2" name="Chart 1">
          <a:extLst>
            <a:ext uri="{FF2B5EF4-FFF2-40B4-BE49-F238E27FC236}">
              <a16:creationId xmlns:a16="http://schemas.microsoft.com/office/drawing/2014/main" id="{1ED453C8-24D7-48DF-99F8-6F2B0FDFA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461962</xdr:colOff>
      <xdr:row>24</xdr:row>
      <xdr:rowOff>90487</xdr:rowOff>
    </xdr:from>
    <xdr:to>
      <xdr:col>6</xdr:col>
      <xdr:colOff>747712</xdr:colOff>
      <xdr:row>38</xdr:row>
      <xdr:rowOff>166687</xdr:rowOff>
    </xdr:to>
    <xdr:graphicFrame macro="">
      <xdr:nvGraphicFramePr>
        <xdr:cNvPr id="2" name="Chart 1">
          <a:extLst>
            <a:ext uri="{FF2B5EF4-FFF2-40B4-BE49-F238E27FC236}">
              <a16:creationId xmlns:a16="http://schemas.microsoft.com/office/drawing/2014/main" id="{0A68DB3A-2DE4-4F30-AF6F-D8668B36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457199</xdr:colOff>
      <xdr:row>0</xdr:row>
      <xdr:rowOff>142876</xdr:rowOff>
    </xdr:from>
    <xdr:to>
      <xdr:col>20</xdr:col>
      <xdr:colOff>106651</xdr:colOff>
      <xdr:row>5</xdr:row>
      <xdr:rowOff>19051</xdr:rowOff>
    </xdr:to>
    <xdr:grpSp>
      <xdr:nvGrpSpPr>
        <xdr:cNvPr id="2" name="Group 1">
          <a:extLst>
            <a:ext uri="{FF2B5EF4-FFF2-40B4-BE49-F238E27FC236}">
              <a16:creationId xmlns:a16="http://schemas.microsoft.com/office/drawing/2014/main" id="{5F1E8CA8-22F3-46EE-BDD4-386D9B9E5D8D}"/>
            </a:ext>
          </a:extLst>
        </xdr:cNvPr>
        <xdr:cNvGrpSpPr/>
      </xdr:nvGrpSpPr>
      <xdr:grpSpPr>
        <a:xfrm>
          <a:off x="4791074" y="142876"/>
          <a:ext cx="7574252" cy="828675"/>
          <a:chOff x="4743449" y="257175"/>
          <a:chExt cx="7574252" cy="963785"/>
        </a:xfrm>
      </xdr:grpSpPr>
      <xdr:sp macro="" textlink="">
        <xdr:nvSpPr>
          <xdr:cNvPr id="7" name="TextBox 6">
            <a:extLst>
              <a:ext uri="{FF2B5EF4-FFF2-40B4-BE49-F238E27FC236}">
                <a16:creationId xmlns:a16="http://schemas.microsoft.com/office/drawing/2014/main" id="{9FE1A25D-DB0A-48AC-B1B5-AB1300C1B715}"/>
              </a:ext>
            </a:extLst>
          </xdr:cNvPr>
          <xdr:cNvSpPr txBox="1"/>
        </xdr:nvSpPr>
        <xdr:spPr>
          <a:xfrm>
            <a:off x="4924426" y="257175"/>
            <a:ext cx="1764000" cy="9000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rPr>
              <a:t>REVENUE</a:t>
            </a:r>
            <a:endParaRPr lang="en-NG" sz="1400">
              <a:solidFill>
                <a:schemeClr val="tx1">
                  <a:lumMod val="85000"/>
                  <a:lumOff val="15000"/>
                </a:schemeClr>
              </a:solidFill>
            </a:endParaRPr>
          </a:p>
        </xdr:txBody>
      </xdr:sp>
      <xdr:sp macro="" textlink="'PIVOT TABLE'!G28">
        <xdr:nvSpPr>
          <xdr:cNvPr id="8" name="TextBox 7">
            <a:extLst>
              <a:ext uri="{FF2B5EF4-FFF2-40B4-BE49-F238E27FC236}">
                <a16:creationId xmlns:a16="http://schemas.microsoft.com/office/drawing/2014/main" id="{E2ED096A-67BD-48C4-9D39-0E34E4DECA32}"/>
              </a:ext>
            </a:extLst>
          </xdr:cNvPr>
          <xdr:cNvSpPr txBox="1"/>
        </xdr:nvSpPr>
        <xdr:spPr>
          <a:xfrm>
            <a:off x="4743449" y="554210"/>
            <a:ext cx="2019301"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C6EE3A-C55F-46D0-A864-BB505975DEEC}" type="TxLink">
              <a:rPr lang="en-US" sz="3200" b="0" i="0" u="none" strike="noStrike">
                <a:solidFill>
                  <a:srgbClr val="000000"/>
                </a:solidFill>
                <a:latin typeface="Calibri"/>
                <a:cs typeface="Calibri"/>
              </a:rPr>
              <a:pPr/>
              <a:t> £361,232 </a:t>
            </a:fld>
            <a:endParaRPr lang="en-NG" sz="3200"/>
          </a:p>
        </xdr:txBody>
      </xdr:sp>
      <xdr:sp macro="" textlink="">
        <xdr:nvSpPr>
          <xdr:cNvPr id="9" name="TextBox 8">
            <a:extLst>
              <a:ext uri="{FF2B5EF4-FFF2-40B4-BE49-F238E27FC236}">
                <a16:creationId xmlns:a16="http://schemas.microsoft.com/office/drawing/2014/main" id="{35F1E5F7-51AF-41EB-A5D8-D254927C170F}"/>
              </a:ext>
            </a:extLst>
          </xdr:cNvPr>
          <xdr:cNvSpPr txBox="1"/>
        </xdr:nvSpPr>
        <xdr:spPr>
          <a:xfrm>
            <a:off x="6819901" y="266700"/>
            <a:ext cx="1764000" cy="9000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rPr>
              <a:t>PROFIT</a:t>
            </a:r>
            <a:endParaRPr lang="en-NG" sz="1400">
              <a:solidFill>
                <a:schemeClr val="tx1">
                  <a:lumMod val="85000"/>
                  <a:lumOff val="15000"/>
                </a:schemeClr>
              </a:solidFill>
            </a:endParaRPr>
          </a:p>
        </xdr:txBody>
      </xdr:sp>
      <xdr:sp macro="" textlink="">
        <xdr:nvSpPr>
          <xdr:cNvPr id="10" name="TextBox 9">
            <a:extLst>
              <a:ext uri="{FF2B5EF4-FFF2-40B4-BE49-F238E27FC236}">
                <a16:creationId xmlns:a16="http://schemas.microsoft.com/office/drawing/2014/main" id="{D5A54785-4857-4175-A47E-B0EE537EC606}"/>
              </a:ext>
            </a:extLst>
          </xdr:cNvPr>
          <xdr:cNvSpPr txBox="1"/>
        </xdr:nvSpPr>
        <xdr:spPr>
          <a:xfrm>
            <a:off x="8686801" y="276225"/>
            <a:ext cx="1764000" cy="9000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rPr>
              <a:t>COST</a:t>
            </a:r>
            <a:endParaRPr lang="en-NG" sz="1400">
              <a:solidFill>
                <a:schemeClr val="tx1">
                  <a:lumMod val="85000"/>
                  <a:lumOff val="15000"/>
                </a:schemeClr>
              </a:solidFill>
            </a:endParaRPr>
          </a:p>
        </xdr:txBody>
      </xdr:sp>
      <xdr:sp macro="" textlink="'PIVOT TABLE'!H28">
        <xdr:nvSpPr>
          <xdr:cNvPr id="12" name="TextBox 11">
            <a:extLst>
              <a:ext uri="{FF2B5EF4-FFF2-40B4-BE49-F238E27FC236}">
                <a16:creationId xmlns:a16="http://schemas.microsoft.com/office/drawing/2014/main" id="{F780ACC2-DFCF-4651-999E-BB09FCF55C8C}"/>
              </a:ext>
            </a:extLst>
          </xdr:cNvPr>
          <xdr:cNvSpPr txBox="1"/>
        </xdr:nvSpPr>
        <xdr:spPr>
          <a:xfrm>
            <a:off x="6657975" y="554210"/>
            <a:ext cx="20193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519D03-12C6-411C-8FB1-999F1ED89EAC}" type="TxLink">
              <a:rPr lang="en-US" sz="3200" b="0" i="0" u="none" strike="noStrike">
                <a:solidFill>
                  <a:srgbClr val="000000"/>
                </a:solidFill>
                <a:latin typeface="Calibri"/>
                <a:cs typeface="Calibri"/>
              </a:rPr>
              <a:pPr/>
              <a:t> £163,508 </a:t>
            </a:fld>
            <a:endParaRPr lang="en-NG" sz="3200"/>
          </a:p>
        </xdr:txBody>
      </xdr:sp>
      <xdr:sp macro="" textlink="">
        <xdr:nvSpPr>
          <xdr:cNvPr id="13" name="TextBox 12">
            <a:extLst>
              <a:ext uri="{FF2B5EF4-FFF2-40B4-BE49-F238E27FC236}">
                <a16:creationId xmlns:a16="http://schemas.microsoft.com/office/drawing/2014/main" id="{2CDEB9B4-E057-4859-AF60-3D50F966F439}"/>
              </a:ext>
            </a:extLst>
          </xdr:cNvPr>
          <xdr:cNvSpPr txBox="1"/>
        </xdr:nvSpPr>
        <xdr:spPr>
          <a:xfrm>
            <a:off x="10553701" y="276225"/>
            <a:ext cx="1764000" cy="9000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rPr>
              <a:t>ORDER QUANTITY</a:t>
            </a:r>
            <a:endParaRPr lang="en-NG" sz="1400">
              <a:solidFill>
                <a:schemeClr val="tx1">
                  <a:lumMod val="85000"/>
                  <a:lumOff val="15000"/>
                </a:schemeClr>
              </a:solidFill>
            </a:endParaRPr>
          </a:p>
        </xdr:txBody>
      </xdr:sp>
      <xdr:sp macro="" textlink="'PIVOT TABLE'!I28">
        <xdr:nvSpPr>
          <xdr:cNvPr id="14" name="TextBox 13">
            <a:extLst>
              <a:ext uri="{FF2B5EF4-FFF2-40B4-BE49-F238E27FC236}">
                <a16:creationId xmlns:a16="http://schemas.microsoft.com/office/drawing/2014/main" id="{544B9BB9-68DA-449C-A2D2-C32E01F9D764}"/>
              </a:ext>
            </a:extLst>
          </xdr:cNvPr>
          <xdr:cNvSpPr txBox="1"/>
        </xdr:nvSpPr>
        <xdr:spPr>
          <a:xfrm>
            <a:off x="8582025" y="554210"/>
            <a:ext cx="1895475" cy="604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4D0ED-DD2A-4DCA-BF68-B80498473537}" type="TxLink">
              <a:rPr lang="en-US" sz="3200" b="0" i="0" u="none" strike="noStrike">
                <a:solidFill>
                  <a:srgbClr val="000000"/>
                </a:solidFill>
                <a:latin typeface="Calibri"/>
                <a:cs typeface="Calibri"/>
              </a:rPr>
              <a:pPr/>
              <a:t> £197,724 </a:t>
            </a:fld>
            <a:endParaRPr lang="en-NG" sz="3200"/>
          </a:p>
        </xdr:txBody>
      </xdr:sp>
      <xdr:sp macro="" textlink="'PIVOT TABLE'!J28">
        <xdr:nvSpPr>
          <xdr:cNvPr id="15" name="TextBox 14">
            <a:extLst>
              <a:ext uri="{FF2B5EF4-FFF2-40B4-BE49-F238E27FC236}">
                <a16:creationId xmlns:a16="http://schemas.microsoft.com/office/drawing/2014/main" id="{8172A830-426C-4E42-94F9-28EE87ABD720}"/>
              </a:ext>
            </a:extLst>
          </xdr:cNvPr>
          <xdr:cNvSpPr txBox="1"/>
        </xdr:nvSpPr>
        <xdr:spPr>
          <a:xfrm>
            <a:off x="10534650" y="535160"/>
            <a:ext cx="1647825" cy="641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A76140-401C-4143-9C6E-59C585C4619B}" type="TxLink">
              <a:rPr lang="en-US" sz="3600" b="0" i="0" u="none" strike="noStrike">
                <a:solidFill>
                  <a:srgbClr val="000000"/>
                </a:solidFill>
                <a:latin typeface="Calibri"/>
                <a:cs typeface="Calibri"/>
              </a:rPr>
              <a:pPr/>
              <a:t>187</a:t>
            </a:fld>
            <a:endParaRPr lang="en-NG" sz="3600"/>
          </a:p>
        </xdr:txBody>
      </xdr:sp>
    </xdr:grpSp>
    <xdr:clientData/>
  </xdr:twoCellAnchor>
  <xdr:twoCellAnchor>
    <xdr:from>
      <xdr:col>16</xdr:col>
      <xdr:colOff>19050</xdr:colOff>
      <xdr:row>15</xdr:row>
      <xdr:rowOff>123826</xdr:rowOff>
    </xdr:from>
    <xdr:to>
      <xdr:col>21</xdr:col>
      <xdr:colOff>0</xdr:colOff>
      <xdr:row>27</xdr:row>
      <xdr:rowOff>0</xdr:rowOff>
    </xdr:to>
    <xdr:graphicFrame macro="">
      <xdr:nvGraphicFramePr>
        <xdr:cNvPr id="16" name="Chart 15">
          <a:extLst>
            <a:ext uri="{FF2B5EF4-FFF2-40B4-BE49-F238E27FC236}">
              <a16:creationId xmlns:a16="http://schemas.microsoft.com/office/drawing/2014/main" id="{E56913B4-A7E8-4BE9-976B-C5EAC93C1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5</xdr:row>
      <xdr:rowOff>114300</xdr:rowOff>
    </xdr:from>
    <xdr:to>
      <xdr:col>21</xdr:col>
      <xdr:colOff>0</xdr:colOff>
      <xdr:row>15</xdr:row>
      <xdr:rowOff>95250</xdr:rowOff>
    </xdr:to>
    <xdr:graphicFrame macro="">
      <xdr:nvGraphicFramePr>
        <xdr:cNvPr id="17" name="Chart 16">
          <a:extLst>
            <a:ext uri="{FF2B5EF4-FFF2-40B4-BE49-F238E27FC236}">
              <a16:creationId xmlns:a16="http://schemas.microsoft.com/office/drawing/2014/main" id="{BB63E0F5-92BF-4AD1-BF3D-1677E2D39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581025</xdr:colOff>
      <xdr:row>13</xdr:row>
      <xdr:rowOff>171450</xdr:rowOff>
    </xdr:from>
    <xdr:to>
      <xdr:col>7</xdr:col>
      <xdr:colOff>247650</xdr:colOff>
      <xdr:row>27</xdr:row>
      <xdr:rowOff>0</xdr:rowOff>
    </xdr:to>
    <xdr:graphicFrame macro="">
      <xdr:nvGraphicFramePr>
        <xdr:cNvPr id="19" name="Chart 18">
          <a:extLst>
            <a:ext uri="{FF2B5EF4-FFF2-40B4-BE49-F238E27FC236}">
              <a16:creationId xmlns:a16="http://schemas.microsoft.com/office/drawing/2014/main" id="{BD55BE75-7D8E-41CB-AEEE-B22311B51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xdr:colOff>
      <xdr:row>5</xdr:row>
      <xdr:rowOff>114300</xdr:rowOff>
    </xdr:from>
    <xdr:to>
      <xdr:col>8</xdr:col>
      <xdr:colOff>561975</xdr:colOff>
      <xdr:row>13</xdr:row>
      <xdr:rowOff>180976</xdr:rowOff>
    </xdr:to>
    <xdr:graphicFrame macro="">
      <xdr:nvGraphicFramePr>
        <xdr:cNvPr id="20" name="Chart 19">
          <a:extLst>
            <a:ext uri="{FF2B5EF4-FFF2-40B4-BE49-F238E27FC236}">
              <a16:creationId xmlns:a16="http://schemas.microsoft.com/office/drawing/2014/main" id="{1E84CD65-F16B-4992-AC5D-2620A6B14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285750</xdr:colOff>
      <xdr:row>5</xdr:row>
      <xdr:rowOff>114300</xdr:rowOff>
    </xdr:from>
    <xdr:to>
      <xdr:col>15</xdr:col>
      <xdr:colOff>209550</xdr:colOff>
      <xdr:row>16</xdr:row>
      <xdr:rowOff>28575</xdr:rowOff>
    </xdr:to>
    <xdr:graphicFrame macro="">
      <xdr:nvGraphicFramePr>
        <xdr:cNvPr id="21" name="Chart 20">
          <a:extLst>
            <a:ext uri="{FF2B5EF4-FFF2-40B4-BE49-F238E27FC236}">
              <a16:creationId xmlns:a16="http://schemas.microsoft.com/office/drawing/2014/main" id="{7C67B0CE-4FBE-4A84-9718-4C0E81867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19050</xdr:rowOff>
    </xdr:from>
    <xdr:to>
      <xdr:col>2</xdr:col>
      <xdr:colOff>0</xdr:colOff>
      <xdr:row>8</xdr:row>
      <xdr:rowOff>133350</xdr:rowOff>
    </xdr:to>
    <mc:AlternateContent xmlns:mc="http://schemas.openxmlformats.org/markup-compatibility/2006" xmlns:a14="http://schemas.microsoft.com/office/drawing/2010/main">
      <mc:Choice Requires="a14">
        <xdr:graphicFrame macro="">
          <xdr:nvGraphicFramePr>
            <xdr:cNvPr id="22" name="Product_Description">
              <a:extLst>
                <a:ext uri="{FF2B5EF4-FFF2-40B4-BE49-F238E27FC236}">
                  <a16:creationId xmlns:a16="http://schemas.microsoft.com/office/drawing/2014/main" id="{BF7E156E-0AB1-4F75-9B01-0937228D8711}"/>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mlns="">
        <xdr:sp macro="" textlink="">
          <xdr:nvSpPr>
            <xdr:cNvPr id="0" name=""/>
            <xdr:cNvSpPr>
              <a:spLocks noTextEdit="1"/>
            </xdr:cNvSpPr>
          </xdr:nvSpPr>
          <xdr:spPr>
            <a:xfrm>
              <a:off x="0" y="19050"/>
              <a:ext cx="1285875" cy="1638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123825</xdr:rowOff>
    </xdr:from>
    <xdr:to>
      <xdr:col>1</xdr:col>
      <xdr:colOff>666750</xdr:colOff>
      <xdr:row>15</xdr:row>
      <xdr:rowOff>95250</xdr:rowOff>
    </xdr:to>
    <mc:AlternateContent xmlns:mc="http://schemas.openxmlformats.org/markup-compatibility/2006" xmlns:a14="http://schemas.microsoft.com/office/drawing/2010/main">
      <mc:Choice Requires="a14">
        <xdr:graphicFrame macro="">
          <xdr:nvGraphicFramePr>
            <xdr:cNvPr id="23" name="Age_Range">
              <a:extLst>
                <a:ext uri="{FF2B5EF4-FFF2-40B4-BE49-F238E27FC236}">
                  <a16:creationId xmlns:a16="http://schemas.microsoft.com/office/drawing/2014/main" id="{A34DB636-3E69-4E78-B567-53CA8662E3C2}"/>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0" y="1647825"/>
              <a:ext cx="1276350" cy="1304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76200</xdr:rowOff>
    </xdr:from>
    <xdr:to>
      <xdr:col>1</xdr:col>
      <xdr:colOff>666749</xdr:colOff>
      <xdr:row>20</xdr:row>
      <xdr:rowOff>104775</xdr:rowOff>
    </xdr:to>
    <mc:AlternateContent xmlns:mc="http://schemas.openxmlformats.org/markup-compatibility/2006" xmlns:a14="http://schemas.microsoft.com/office/drawing/2010/main">
      <mc:Choice Requires="a14">
        <xdr:graphicFrame macro="">
          <xdr:nvGraphicFramePr>
            <xdr:cNvPr id="24" name="Customer_Gender">
              <a:extLst>
                <a:ext uri="{FF2B5EF4-FFF2-40B4-BE49-F238E27FC236}">
                  <a16:creationId xmlns:a16="http://schemas.microsoft.com/office/drawing/2014/main" id="{49F433A9-4936-4D9D-8A09-A7C839AC3F4C}"/>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0" y="2933700"/>
              <a:ext cx="1276349" cy="981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95251</xdr:rowOff>
    </xdr:from>
    <xdr:to>
      <xdr:col>2</xdr:col>
      <xdr:colOff>9525</xdr:colOff>
      <xdr:row>25</xdr:row>
      <xdr:rowOff>171451</xdr:rowOff>
    </xdr:to>
    <mc:AlternateContent xmlns:mc="http://schemas.openxmlformats.org/markup-compatibility/2006" xmlns:a14="http://schemas.microsoft.com/office/drawing/2010/main">
      <mc:Choice Requires="a14">
        <xdr:graphicFrame macro="">
          <xdr:nvGraphicFramePr>
            <xdr:cNvPr id="25" name="Product _color">
              <a:extLst>
                <a:ext uri="{FF2B5EF4-FFF2-40B4-BE49-F238E27FC236}">
                  <a16:creationId xmlns:a16="http://schemas.microsoft.com/office/drawing/2014/main" id="{A2270861-F799-4B9D-BB7E-690F14A31741}"/>
                </a:ext>
              </a:extLst>
            </xdr:cNvPr>
            <xdr:cNvGraphicFramePr/>
          </xdr:nvGraphicFramePr>
          <xdr:xfrm>
            <a:off x="0" y="0"/>
            <a:ext cx="0" cy="0"/>
          </xdr:xfrm>
          <a:graphic>
            <a:graphicData uri="http://schemas.microsoft.com/office/drawing/2010/slicer">
              <sle:slicer xmlns:sle="http://schemas.microsoft.com/office/drawing/2010/slicer" name="Product _color"/>
            </a:graphicData>
          </a:graphic>
        </xdr:graphicFrame>
      </mc:Choice>
      <mc:Fallback xmlns="">
        <xdr:sp macro="" textlink="">
          <xdr:nvSpPr>
            <xdr:cNvPr id="0" name=""/>
            <xdr:cNvSpPr>
              <a:spLocks noTextEdit="1"/>
            </xdr:cNvSpPr>
          </xdr:nvSpPr>
          <xdr:spPr>
            <a:xfrm>
              <a:off x="0" y="3905251"/>
              <a:ext cx="1295400"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361950</xdr:colOff>
      <xdr:row>15</xdr:row>
      <xdr:rowOff>161925</xdr:rowOff>
    </xdr:from>
    <xdr:to>
      <xdr:col>15</xdr:col>
      <xdr:colOff>447675</xdr:colOff>
      <xdr:row>56</xdr:row>
      <xdr:rowOff>123825</xdr:rowOff>
    </xdr:to>
    <xdr:graphicFrame macro="">
      <xdr:nvGraphicFramePr>
        <xdr:cNvPr id="26" name="Chart 25">
          <a:extLst>
            <a:ext uri="{FF2B5EF4-FFF2-40B4-BE49-F238E27FC236}">
              <a16:creationId xmlns:a16="http://schemas.microsoft.com/office/drawing/2014/main" id="{F739BD9D-8762-45DE-B854-F55ABCB3F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95249</xdr:colOff>
      <xdr:row>1</xdr:row>
      <xdr:rowOff>9525</xdr:rowOff>
    </xdr:from>
    <xdr:to>
      <xdr:col>3</xdr:col>
      <xdr:colOff>200024</xdr:colOff>
      <xdr:row>5</xdr:row>
      <xdr:rowOff>9525</xdr:rowOff>
    </xdr:to>
    <xdr:pic>
      <xdr:nvPicPr>
        <xdr:cNvPr id="18" name="Graphic 17">
          <a:extLst>
            <a:ext uri="{FF2B5EF4-FFF2-40B4-BE49-F238E27FC236}">
              <a16:creationId xmlns:a16="http://schemas.microsoft.com/office/drawing/2014/main" id="{4A6833F8-5647-44A5-8E45-9025900BAE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1381124" y="200025"/>
          <a:ext cx="714375" cy="762000"/>
        </a:xfrm>
        <a:prstGeom prst="rect">
          <a:avLst/>
        </a:prstGeom>
      </xdr:spPr>
    </xdr:pic>
    <xdr:clientData/>
  </xdr:twoCellAnchor>
  <xdr:twoCellAnchor>
    <xdr:from>
      <xdr:col>3</xdr:col>
      <xdr:colOff>123824</xdr:colOff>
      <xdr:row>0</xdr:row>
      <xdr:rowOff>107156</xdr:rowOff>
    </xdr:from>
    <xdr:to>
      <xdr:col>7</xdr:col>
      <xdr:colOff>600075</xdr:colOff>
      <xdr:row>4</xdr:row>
      <xdr:rowOff>159544</xdr:rowOff>
    </xdr:to>
    <xdr:sp macro="" textlink="">
      <xdr:nvSpPr>
        <xdr:cNvPr id="27" name="TextBox 26">
          <a:extLst>
            <a:ext uri="{FF2B5EF4-FFF2-40B4-BE49-F238E27FC236}">
              <a16:creationId xmlns:a16="http://schemas.microsoft.com/office/drawing/2014/main" id="{F7F61CFD-2228-47B5-BC41-7885359353D3}"/>
            </a:ext>
          </a:extLst>
        </xdr:cNvPr>
        <xdr:cNvSpPr txBox="1"/>
      </xdr:nvSpPr>
      <xdr:spPr>
        <a:xfrm>
          <a:off x="2019299" y="107156"/>
          <a:ext cx="2914651" cy="814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Rockwell Extra Bold" panose="02060903040505020403" pitchFamily="18" charset="0"/>
              <a:ea typeface="Tahoma" panose="020B0604030504040204" pitchFamily="34" charset="0"/>
              <a:cs typeface="Tahoma" panose="020B0604030504040204" pitchFamily="34" charset="0"/>
            </a:rPr>
            <a:t>YOMAHYA</a:t>
          </a:r>
          <a:endParaRPr lang="en-NG" sz="2800">
            <a:latin typeface="Rockwell Extra Bold" panose="02060903040505020403" pitchFamily="18" charset="0"/>
            <a:ea typeface="Tahoma" panose="020B0604030504040204" pitchFamily="34" charset="0"/>
            <a:cs typeface="Tahoma" panose="020B0604030504040204" pitchFamily="34" charset="0"/>
          </a:endParaRPr>
        </a:p>
      </xdr:txBody>
    </xdr:sp>
    <xdr:clientData/>
  </xdr:twoCellAnchor>
  <xdr:twoCellAnchor>
    <xdr:from>
      <xdr:col>3</xdr:col>
      <xdr:colOff>209551</xdr:colOff>
      <xdr:row>2</xdr:row>
      <xdr:rowOff>76201</xdr:rowOff>
    </xdr:from>
    <xdr:to>
      <xdr:col>6</xdr:col>
      <xdr:colOff>304801</xdr:colOff>
      <xdr:row>4</xdr:row>
      <xdr:rowOff>57151</xdr:rowOff>
    </xdr:to>
    <xdr:sp macro="" textlink="">
      <xdr:nvSpPr>
        <xdr:cNvPr id="28" name="TextBox 27">
          <a:extLst>
            <a:ext uri="{FF2B5EF4-FFF2-40B4-BE49-F238E27FC236}">
              <a16:creationId xmlns:a16="http://schemas.microsoft.com/office/drawing/2014/main" id="{210E24E8-9A7B-4FBD-A0AB-96E79E9CD2F7}"/>
            </a:ext>
          </a:extLst>
        </xdr:cNvPr>
        <xdr:cNvSpPr txBox="1"/>
      </xdr:nvSpPr>
      <xdr:spPr>
        <a:xfrm>
          <a:off x="2105026" y="457201"/>
          <a:ext cx="1924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accent6">
                  <a:lumMod val="75000"/>
                </a:schemeClr>
              </a:solidFill>
              <a:latin typeface="Rockwell Extra Bold" panose="02060903040505020403" pitchFamily="18" charset="0"/>
            </a:rPr>
            <a:t>B  I  K  E</a:t>
          </a:r>
          <a:endParaRPr lang="en-NG" sz="1600">
            <a:solidFill>
              <a:schemeClr val="accent6">
                <a:lumMod val="75000"/>
              </a:schemeClr>
            </a:solidFill>
            <a:latin typeface="Rockwell Extra Bold" panose="02060903040505020403" pitchFamily="18" charset="0"/>
          </a:endParaRPr>
        </a:p>
      </xdr:txBody>
    </xdr:sp>
    <xdr:clientData/>
  </xdr:twoCellAnchor>
  <xdr:oneCellAnchor>
    <xdr:from>
      <xdr:col>3</xdr:col>
      <xdr:colOff>247651</xdr:colOff>
      <xdr:row>3</xdr:row>
      <xdr:rowOff>0</xdr:rowOff>
    </xdr:from>
    <xdr:ext cx="2076450" cy="499432"/>
    <xdr:sp macro="" textlink="">
      <xdr:nvSpPr>
        <xdr:cNvPr id="29" name="TextBox 28">
          <a:extLst>
            <a:ext uri="{FF2B5EF4-FFF2-40B4-BE49-F238E27FC236}">
              <a16:creationId xmlns:a16="http://schemas.microsoft.com/office/drawing/2014/main" id="{0A966876-C449-4FF5-AA55-60BC79599A66}"/>
            </a:ext>
          </a:extLst>
        </xdr:cNvPr>
        <xdr:cNvSpPr txBox="1"/>
      </xdr:nvSpPr>
      <xdr:spPr>
        <a:xfrm>
          <a:off x="2143126" y="571500"/>
          <a:ext cx="2076450" cy="499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spcCol="252000" rtlCol="0" anchor="t">
          <a:spAutoFit/>
        </a:bodyPr>
        <a:lstStyle/>
        <a:p>
          <a:r>
            <a:rPr lang="en-US" sz="2800" b="1">
              <a:latin typeface="Franklin Gothic Medium Cond" panose="020B0606030402020204" pitchFamily="34" charset="0"/>
              <a:ea typeface="MingLiU_HKSCS-ExtB" panose="02020500000000000000" pitchFamily="18" charset="-120"/>
            </a:rPr>
            <a:t>DASHBOARD</a:t>
          </a:r>
          <a:endParaRPr lang="en-NG" sz="2800" b="1">
            <a:latin typeface="Franklin Gothic Medium Cond" panose="020B0606030402020204" pitchFamily="34" charset="0"/>
            <a:ea typeface="MingLiU_HKSCS-ExtB" panose="02020500000000000000" pitchFamily="18" charset="-12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refreshedDate="45547.505752314813" createdVersion="7" refreshedVersion="7" minRefreshableVersion="3" recordCount="88" xr:uid="{082162E6-7D6B-4BE9-9C93-8232C57F1136}">
  <cacheSource type="worksheet">
    <worksheetSource name="Table3"/>
  </cacheSource>
  <cacheFields count="23">
    <cacheField name="Sales_Order #" numFmtId="0">
      <sharedItems/>
    </cacheField>
    <cacheField name="Date" numFmtId="0">
      <sharedItems containsSemiMixedTypes="0" containsString="0" containsNumber="1" containsInteger="1" minValue="44531" maxValue="44554"/>
    </cacheField>
    <cacheField name="Day" numFmtId="0">
      <sharedItems containsString="0" containsBlank="1"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acheField>
    <cacheField name="Age_Range" numFmtId="0">
      <sharedItems containsBlank="1" count="4">
        <s v="25-34"/>
        <s v="35-64"/>
        <s v="&lt;25"/>
        <m u="1"/>
      </sharedItems>
    </cacheField>
    <cacheField name="Column1" numFmtId="0">
      <sharedItems containsSemiMixedTypes="0" containsString="0" containsNumber="1" minValue="29.5" maxValue="29.5"/>
    </cacheField>
    <cacheField name="Customer_Gender" numFmtId="0">
      <sharedItems count="2">
        <s v="F"/>
        <s v="M"/>
      </sharedItems>
    </cacheField>
    <cacheField name="Country" numFmtId="0">
      <sharedItems count="8">
        <s v="Canada"/>
        <s v="United States"/>
        <s v="United Kingdom"/>
        <s v="Germany"/>
        <s v="Australia"/>
        <s v="France"/>
        <s v="United  States" u="1"/>
        <s v="United States " u="1"/>
      </sharedItems>
    </cacheField>
    <cacheField name="State" numFmtId="0">
      <sharedItems count="17">
        <s v="British Columbia"/>
        <s v="California"/>
        <s v="England"/>
        <s v="Hamburg"/>
        <s v="Hessen"/>
        <s v="New South Wales"/>
        <s v="Nord"/>
        <s v="Nordrhein-Westfalen"/>
        <s v="Oregon"/>
        <s v="Queensland"/>
        <s v="Seine (Paris)"/>
        <s v="Seine et Marne"/>
        <s v="Seine Saint Denis"/>
        <s v="Somme"/>
        <s v="South Australia"/>
        <s v="Victoria"/>
        <s v="Washington"/>
      </sharedItems>
    </cacheField>
    <cacheField name="Product_Category" numFmtId="0">
      <sharedItems/>
    </cacheField>
    <cacheField name="Sub_Category" numFmtId="0">
      <sharedItems/>
    </cacheField>
    <cacheField name="Product_Description" numFmtId="0">
      <sharedItems count="4">
        <s v="Mountain-200"/>
        <s v="Mountain-500"/>
        <s v="Mountain-400-W"/>
        <s v="Mountain-100"/>
      </sharedItems>
    </cacheField>
    <cacheField name="Product _color" numFmtId="0">
      <sharedItems count="2">
        <s v="Silver"/>
        <s v="Black"/>
      </sharedItems>
    </cacheField>
    <cacheField name="Product_Size" numFmtId="0">
      <sharedItems containsSemiMixedTypes="0" containsString="0" containsNumber="1" containsInteger="1" minValue="38" maxValue="52" count="7">
        <n v="38"/>
        <n v="46"/>
        <n v="42"/>
        <n v="52"/>
        <n v="40"/>
        <n v="48"/>
        <n v="44"/>
      </sharedItems>
    </cacheField>
    <cacheField name="Order_Quantity" numFmtId="0">
      <sharedItems containsSemiMixedTypes="0" containsString="0" containsNumber="1" containsInteger="1" minValue="1" maxValue="4"/>
    </cacheField>
    <cacheField name=" Unit_Cost " numFmtId="0">
      <sharedItems containsSemiMixedTypes="0" containsString="0" containsNumber="1" containsInteger="1" minValue="295" maxValue="1912"/>
    </cacheField>
    <cacheField name=" Unit_Price " numFmtId="0">
      <sharedItems containsSemiMixedTypes="0" containsString="0" containsNumber="1" containsInteger="1" minValue="540" maxValue="3400"/>
    </cacheField>
    <cacheField name=" Profit " numFmtId="0">
      <sharedItems containsSemiMixedTypes="0" containsString="0" containsNumber="1" containsInteger="1" minValue="245" maxValue="5908"/>
    </cacheField>
    <cacheField name=" Cost " numFmtId="0">
      <sharedItems containsSemiMixedTypes="0" containsString="0" containsNumber="1" containsInteger="1" minValue="295" maxValue="7592"/>
    </cacheField>
    <cacheField name="Revenue" numFmtId="0">
      <sharedItems containsSemiMixedTypes="0" containsString="0" containsNumber="1" containsInteger="1" minValue="540" maxValue="13500"/>
    </cacheField>
  </cacheFields>
  <extLst>
    <ext xmlns:x14="http://schemas.microsoft.com/office/spreadsheetml/2009/9/main" uri="{725AE2AE-9491-48be-B2B4-4EB974FC3084}">
      <x14:pivotCacheDefinition pivotCacheId="1419422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refreshedDate="45547.505762384259" createdVersion="7" refreshedVersion="7" minRefreshableVersion="3" recordCount="88" xr:uid="{59A6296F-196A-46CE-BC55-AA0CAE272BE5}">
  <cacheSource type="worksheet">
    <worksheetSource ref="A1:W89" sheet="Bike Sales"/>
  </cacheSource>
  <cacheFields count="23">
    <cacheField name="Sales_Order #" numFmtId="0">
      <sharedItems/>
    </cacheField>
    <cacheField name="Date" numFmtId="0">
      <sharedItems containsSemiMixedTypes="0" containsString="0" containsNumber="1" containsInteger="1" minValue="44531" maxValue="44554"/>
    </cacheField>
    <cacheField name="Day" numFmtId="0">
      <sharedItems containsString="0" containsBlank="1"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Young Adults (25-34)"/>
        <s v="Adults (35-64)"/>
        <s v="Youth (&lt;25)"/>
      </sharedItems>
    </cacheField>
    <cacheField name="Age_Range" numFmtId="0">
      <sharedItems/>
    </cacheField>
    <cacheField name="Column1" numFmtId="0">
      <sharedItems containsSemiMixedTypes="0" containsString="0" containsNumber="1" minValue="29.5" maxValue="29.5"/>
    </cacheField>
    <cacheField name="Customer_Gender" numFmtId="0">
      <sharedItems count="2">
        <s v="F"/>
        <s v="M"/>
      </sharedItems>
    </cacheField>
    <cacheField name="Country" numFmtId="0">
      <sharedItems count="8">
        <s v="Canada"/>
        <s v="United States"/>
        <s v="United Kingdom"/>
        <s v="Germany"/>
        <s v="Australia"/>
        <s v="France"/>
        <s v="United  States" u="1"/>
        <s v="United States " u="1"/>
      </sharedItems>
    </cacheField>
    <cacheField name="State" numFmtId="0">
      <sharedItems/>
    </cacheField>
    <cacheField name="Product_Category" numFmtId="0">
      <sharedItems/>
    </cacheField>
    <cacheField name="Sub_Category" numFmtId="0">
      <sharedItems/>
    </cacheField>
    <cacheField name="Product_Description" numFmtId="0">
      <sharedItems/>
    </cacheField>
    <cacheField name="Product _color" numFmtId="0">
      <sharedItems/>
    </cacheField>
    <cacheField name="Product_Size" numFmtId="0">
      <sharedItems containsSemiMixedTypes="0" containsString="0" containsNumber="1" containsInteger="1" minValue="38" maxValue="52"/>
    </cacheField>
    <cacheField name="Order_Quantity" numFmtId="0">
      <sharedItems containsSemiMixedTypes="0" containsString="0" containsNumber="1" containsInteger="1" minValue="1" maxValue="4"/>
    </cacheField>
    <cacheField name=" Unit_Cost " numFmtId="0">
      <sharedItems containsSemiMixedTypes="0" containsString="0" containsNumber="1" containsInteger="1" minValue="295" maxValue="1912"/>
    </cacheField>
    <cacheField name=" Unit_Price " numFmtId="0">
      <sharedItems containsSemiMixedTypes="0" containsString="0" containsNumber="1" containsInteger="1" minValue="540" maxValue="3400"/>
    </cacheField>
    <cacheField name=" Profit " numFmtId="0">
      <sharedItems containsSemiMixedTypes="0" containsString="0" containsNumber="1" containsInteger="1" minValue="245" maxValue="5908"/>
    </cacheField>
    <cacheField name=" Cost " numFmtId="0">
      <sharedItems containsSemiMixedTypes="0" containsString="0" containsNumber="1" containsInteger="1" minValue="295" maxValue="7592"/>
    </cacheField>
    <cacheField name="Revenue" numFmtId="0">
      <sharedItems containsSemiMixedTypes="0" containsString="0" containsNumber="1" containsInteger="1" minValue="540" maxValue="13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000261714"/>
    <n v="44538"/>
    <n v="8"/>
    <s v="December"/>
    <n v="2021"/>
    <n v="30"/>
    <s v="Young Adults (25-34)"/>
    <x v="0"/>
    <n v="29.5"/>
    <x v="0"/>
    <x v="0"/>
    <x v="0"/>
    <s v="Bikes"/>
    <s v="Mountain Bikes"/>
    <x v="0"/>
    <x v="0"/>
    <x v="0"/>
    <n v="4"/>
    <n v="1266"/>
    <n v="2320"/>
    <n v="4216"/>
    <n v="5064"/>
    <n v="9280"/>
  </r>
  <r>
    <s v="000261708"/>
    <n v="44536"/>
    <n v="6"/>
    <s v="December"/>
    <n v="2021"/>
    <n v="27"/>
    <s v="Young Adults (25-34)"/>
    <x v="0"/>
    <n v="29.5"/>
    <x v="1"/>
    <x v="0"/>
    <x v="0"/>
    <s v="Bikes"/>
    <s v="Mountain Bikes"/>
    <x v="0"/>
    <x v="1"/>
    <x v="1"/>
    <n v="1"/>
    <n v="1252"/>
    <n v="2295"/>
    <n v="1043"/>
    <n v="1252"/>
    <n v="2295"/>
  </r>
  <r>
    <s v="000261727"/>
    <n v="44541"/>
    <n v="11"/>
    <s v="December"/>
    <n v="2021"/>
    <n v="27"/>
    <s v="Young Adults (25-34)"/>
    <x v="0"/>
    <n v="29.5"/>
    <x v="1"/>
    <x v="0"/>
    <x v="0"/>
    <s v="Bikes"/>
    <s v="Mountain Bikes"/>
    <x v="0"/>
    <x v="1"/>
    <x v="1"/>
    <n v="1"/>
    <n v="1252"/>
    <n v="2295"/>
    <n v="1043"/>
    <n v="1252"/>
    <n v="2295"/>
  </r>
  <r>
    <s v="000261777"/>
    <n v="44552"/>
    <n v="22"/>
    <s v="December"/>
    <n v="2021"/>
    <n v="27"/>
    <s v="Young Adults (25-34)"/>
    <x v="0"/>
    <n v="29.5"/>
    <x v="0"/>
    <x v="0"/>
    <x v="0"/>
    <s v="Bikes"/>
    <s v="Mountain Bikes"/>
    <x v="0"/>
    <x v="1"/>
    <x v="1"/>
    <n v="1"/>
    <n v="1252"/>
    <n v="2295"/>
    <n v="1043"/>
    <n v="1252"/>
    <n v="2295"/>
  </r>
  <r>
    <s v="000261780"/>
    <n v="44553"/>
    <n v="23"/>
    <s v="December"/>
    <n v="2021"/>
    <n v="31"/>
    <s v="Young Adults (25-34)"/>
    <x v="0"/>
    <n v="29.5"/>
    <x v="0"/>
    <x v="0"/>
    <x v="0"/>
    <s v="Bikes"/>
    <s v="Mountain Bikes"/>
    <x v="0"/>
    <x v="1"/>
    <x v="2"/>
    <n v="1"/>
    <n v="1252"/>
    <n v="2295"/>
    <n v="1043"/>
    <n v="1252"/>
    <n v="2295"/>
  </r>
  <r>
    <s v="000261768"/>
    <n v="44550"/>
    <n v="20"/>
    <s v="December"/>
    <n v="2021"/>
    <n v="29"/>
    <s v="Young Adults (25-34)"/>
    <x v="0"/>
    <n v="29.5"/>
    <x v="1"/>
    <x v="0"/>
    <x v="0"/>
    <s v="Bikes"/>
    <s v="Mountain Bikes"/>
    <x v="1"/>
    <x v="1"/>
    <x v="3"/>
    <n v="3"/>
    <n v="295"/>
    <n v="540"/>
    <n v="735"/>
    <n v="885"/>
    <n v="1620"/>
  </r>
  <r>
    <s v="000261696"/>
    <n v="44531"/>
    <n v="1"/>
    <s v="December"/>
    <n v="2021"/>
    <n v="39"/>
    <s v="Adults (35-64)"/>
    <x v="1"/>
    <n v="29.5"/>
    <x v="0"/>
    <x v="1"/>
    <x v="1"/>
    <s v="Bikes"/>
    <s v="Mountain Bikes"/>
    <x v="0"/>
    <x v="1"/>
    <x v="1"/>
    <n v="4"/>
    <n v="1252"/>
    <n v="2295"/>
    <n v="4172"/>
    <n v="5008"/>
    <n v="9180"/>
  </r>
  <r>
    <s v="000261703"/>
    <n v="44535"/>
    <n v="5"/>
    <s v="December"/>
    <n v="2021"/>
    <n v="39"/>
    <s v="Adults (35-64)"/>
    <x v="1"/>
    <n v="29.5"/>
    <x v="0"/>
    <x v="1"/>
    <x v="1"/>
    <s v="Bikes"/>
    <s v="Mountain Bikes"/>
    <x v="0"/>
    <x v="1"/>
    <x v="1"/>
    <n v="4"/>
    <n v="1252"/>
    <n v="2295"/>
    <n v="4172"/>
    <n v="5008"/>
    <n v="9180"/>
  </r>
  <r>
    <s v="000261761"/>
    <n v="44549"/>
    <n v="19"/>
    <s v="December"/>
    <n v="2021"/>
    <n v="39"/>
    <s v="Adults (35-64)"/>
    <x v="1"/>
    <n v="29.5"/>
    <x v="0"/>
    <x v="1"/>
    <x v="1"/>
    <s v="Bikes"/>
    <s v="Mountain Bikes"/>
    <x v="0"/>
    <x v="1"/>
    <x v="1"/>
    <n v="4"/>
    <n v="1252"/>
    <n v="2295"/>
    <n v="4172"/>
    <n v="5008"/>
    <n v="9180"/>
  </r>
  <r>
    <s v="000261753"/>
    <n v="44548"/>
    <n v="18"/>
    <s v="December"/>
    <n v="2021"/>
    <n v="39"/>
    <s v="Adults (35-64)"/>
    <x v="1"/>
    <n v="29.5"/>
    <x v="1"/>
    <x v="1"/>
    <x v="1"/>
    <s v="Bikes"/>
    <s v="Mountain Bikes"/>
    <x v="0"/>
    <x v="1"/>
    <x v="2"/>
    <n v="3"/>
    <n v="1252"/>
    <n v="2295"/>
    <n v="3129"/>
    <n v="3756"/>
    <n v="6885"/>
  </r>
  <r>
    <s v="000261774"/>
    <n v="44552"/>
    <n v="22"/>
    <s v="December"/>
    <n v="2021"/>
    <n v="41"/>
    <s v="Adults (35-64)"/>
    <x v="1"/>
    <n v="29.5"/>
    <x v="1"/>
    <x v="1"/>
    <x v="1"/>
    <s v="Bikes"/>
    <s v="Mountain Bikes"/>
    <x v="0"/>
    <x v="1"/>
    <x v="2"/>
    <n v="3"/>
    <n v="1252"/>
    <n v="2295"/>
    <n v="3129"/>
    <n v="3756"/>
    <n v="6885"/>
  </r>
  <r>
    <s v="000261712"/>
    <n v="44537"/>
    <n v="7"/>
    <s v="December"/>
    <n v="2021"/>
    <n v="38"/>
    <s v="Adults (35-64)"/>
    <x v="1"/>
    <n v="29.5"/>
    <x v="1"/>
    <x v="1"/>
    <x v="1"/>
    <s v="Bikes"/>
    <s v="Mountain Bikes"/>
    <x v="0"/>
    <x v="0"/>
    <x v="2"/>
    <n v="2"/>
    <n v="1266"/>
    <n v="2320"/>
    <n v="2108"/>
    <n v="2532"/>
    <n v="4640"/>
  </r>
  <r>
    <s v="000261699"/>
    <n v="44533"/>
    <n v="3"/>
    <s v="December"/>
    <n v="2021"/>
    <n v="37"/>
    <s v="Adults (35-64)"/>
    <x v="1"/>
    <n v="29.5"/>
    <x v="0"/>
    <x v="1"/>
    <x v="1"/>
    <s v="Bikes"/>
    <s v="Mountain Bikes"/>
    <x v="0"/>
    <x v="1"/>
    <x v="1"/>
    <n v="2"/>
    <n v="1252"/>
    <n v="2295"/>
    <n v="2086"/>
    <n v="2504"/>
    <n v="4590"/>
  </r>
  <r>
    <s v="000261719"/>
    <n v="44540"/>
    <n v="10"/>
    <s v="December"/>
    <n v="2021"/>
    <n v="34"/>
    <s v="Young Adults (25-34)"/>
    <x v="0"/>
    <n v="29.5"/>
    <x v="0"/>
    <x v="1"/>
    <x v="1"/>
    <s v="Bikes"/>
    <s v="Mountain Bikes"/>
    <x v="0"/>
    <x v="1"/>
    <x v="2"/>
    <n v="2"/>
    <n v="1252"/>
    <n v="2295"/>
    <n v="2086"/>
    <n v="2504"/>
    <n v="4590"/>
  </r>
  <r>
    <s v="000261711"/>
    <n v="44537"/>
    <n v="7"/>
    <s v="December"/>
    <n v="2021"/>
    <n v="30"/>
    <s v="Young Adults (25-34)"/>
    <x v="0"/>
    <n v="29.5"/>
    <x v="1"/>
    <x v="1"/>
    <x v="1"/>
    <s v="Bikes"/>
    <s v="Mountain Bikes"/>
    <x v="2"/>
    <x v="0"/>
    <x v="0"/>
    <n v="4"/>
    <n v="420"/>
    <n v="769"/>
    <n v="1396"/>
    <n v="1680"/>
    <n v="3076"/>
  </r>
  <r>
    <s v="000261731"/>
    <n v="44542"/>
    <n v="12"/>
    <s v="December"/>
    <n v="2021"/>
    <n v="37"/>
    <s v="Adults (35-64)"/>
    <x v="1"/>
    <n v="29.5"/>
    <x v="1"/>
    <x v="1"/>
    <x v="1"/>
    <s v="Bikes"/>
    <s v="Mountain Bikes"/>
    <x v="2"/>
    <x v="0"/>
    <x v="1"/>
    <n v="4"/>
    <n v="420"/>
    <n v="769"/>
    <n v="1396"/>
    <n v="1680"/>
    <n v="3076"/>
  </r>
  <r>
    <s v="000261729"/>
    <n v="44541"/>
    <n v="11"/>
    <s v="December"/>
    <n v="2021"/>
    <n v="38"/>
    <s v="Adults (35-64)"/>
    <x v="1"/>
    <n v="29.5"/>
    <x v="0"/>
    <x v="1"/>
    <x v="1"/>
    <s v="Bikes"/>
    <s v="Mountain Bikes"/>
    <x v="0"/>
    <x v="0"/>
    <x v="0"/>
    <n v="1"/>
    <n v="1266"/>
    <n v="2320"/>
    <n v="1054"/>
    <n v="1266"/>
    <n v="2320"/>
  </r>
  <r>
    <s v="000261742"/>
    <n v="44545"/>
    <n v="15"/>
    <s v="December"/>
    <n v="2021"/>
    <n v="29"/>
    <s v="Young Adults (25-34)"/>
    <x v="0"/>
    <n v="29.5"/>
    <x v="0"/>
    <x v="1"/>
    <x v="1"/>
    <s v="Bikes"/>
    <s v="Mountain Bikes"/>
    <x v="0"/>
    <x v="0"/>
    <x v="2"/>
    <n v="1"/>
    <n v="1266"/>
    <n v="2320"/>
    <n v="1054"/>
    <n v="1266"/>
    <n v="2320"/>
  </r>
  <r>
    <s v="000261706"/>
    <n v="44535"/>
    <n v="5"/>
    <s v="December"/>
    <n v="2021"/>
    <n v="37"/>
    <s v="Adults (35-64)"/>
    <x v="1"/>
    <n v="29.5"/>
    <x v="0"/>
    <x v="1"/>
    <x v="1"/>
    <s v="Bikes"/>
    <s v="Mountain Bikes"/>
    <x v="0"/>
    <x v="1"/>
    <x v="1"/>
    <n v="1"/>
    <n v="1252"/>
    <n v="2295"/>
    <n v="1043"/>
    <n v="1252"/>
    <n v="2295"/>
  </r>
  <r>
    <s v="000261740"/>
    <n v="44544"/>
    <n v="14"/>
    <s v="December"/>
    <n v="2021"/>
    <n v="32"/>
    <s v="Young Adults (25-34)"/>
    <x v="0"/>
    <n v="29.5"/>
    <x v="1"/>
    <x v="1"/>
    <x v="1"/>
    <s v="Bikes"/>
    <s v="Mountain Bikes"/>
    <x v="0"/>
    <x v="1"/>
    <x v="1"/>
    <n v="1"/>
    <n v="1252"/>
    <n v="2295"/>
    <n v="1043"/>
    <n v="1252"/>
    <n v="2295"/>
  </r>
  <r>
    <s v="000261697"/>
    <n v="44532"/>
    <n v="2"/>
    <s v="December"/>
    <n v="2021"/>
    <n v="37"/>
    <s v="Adults (35-64)"/>
    <x v="1"/>
    <n v="29.5"/>
    <x v="1"/>
    <x v="1"/>
    <x v="1"/>
    <s v="Bikes"/>
    <s v="Mountain Bikes"/>
    <x v="2"/>
    <x v="0"/>
    <x v="1"/>
    <n v="2"/>
    <n v="420"/>
    <n v="769"/>
    <n v="698"/>
    <n v="840"/>
    <n v="1538"/>
  </r>
  <r>
    <s v="000261728"/>
    <n v="44541"/>
    <n v="11"/>
    <s v="December"/>
    <n v="2021"/>
    <n v="37"/>
    <s v="Adults (35-64)"/>
    <x v="1"/>
    <n v="29.5"/>
    <x v="1"/>
    <x v="1"/>
    <x v="1"/>
    <s v="Bikes"/>
    <s v="Mountain Bikes"/>
    <x v="2"/>
    <x v="0"/>
    <x v="1"/>
    <n v="1"/>
    <n v="420"/>
    <n v="769"/>
    <n v="349"/>
    <n v="420"/>
    <n v="769"/>
  </r>
  <r>
    <s v="000261736"/>
    <n v="44543"/>
    <n v="13"/>
    <s v="December"/>
    <n v="2021"/>
    <n v="40"/>
    <s v="Adults (35-64)"/>
    <x v="1"/>
    <n v="29.5"/>
    <x v="0"/>
    <x v="1"/>
    <x v="1"/>
    <s v="Bikes"/>
    <s v="Mountain Bikes"/>
    <x v="1"/>
    <x v="0"/>
    <x v="4"/>
    <n v="1"/>
    <n v="308"/>
    <n v="565"/>
    <n v="257"/>
    <n v="308"/>
    <n v="565"/>
  </r>
  <r>
    <s v="000261716"/>
    <n v="44538"/>
    <n v="8"/>
    <s v="December"/>
    <n v="2021"/>
    <n v="35"/>
    <s v="Adults (35-64)"/>
    <x v="1"/>
    <n v="29.5"/>
    <x v="0"/>
    <x v="1"/>
    <x v="1"/>
    <s v="Bikes"/>
    <s v="Mountain Bikes"/>
    <x v="1"/>
    <x v="1"/>
    <x v="2"/>
    <n v="1"/>
    <n v="295"/>
    <n v="540"/>
    <n v="245"/>
    <n v="295"/>
    <n v="540"/>
  </r>
  <r>
    <s v="000261722"/>
    <n v="44540"/>
    <n v="10"/>
    <s v="December"/>
    <n v="2021"/>
    <n v="34"/>
    <s v="Young Adults (25-34)"/>
    <x v="0"/>
    <n v="29.5"/>
    <x v="1"/>
    <x v="1"/>
    <x v="1"/>
    <s v="Bikes"/>
    <s v="Mountain Bikes"/>
    <x v="1"/>
    <x v="1"/>
    <x v="4"/>
    <n v="1"/>
    <n v="295"/>
    <n v="540"/>
    <n v="245"/>
    <n v="295"/>
    <n v="540"/>
  </r>
  <r>
    <s v="000261781"/>
    <n v="44553"/>
    <n v="23"/>
    <s v="December"/>
    <n v="2021"/>
    <n v="35"/>
    <s v="Adults (35-64)"/>
    <x v="1"/>
    <n v="29.5"/>
    <x v="0"/>
    <x v="1"/>
    <x v="1"/>
    <s v="Bikes"/>
    <s v="Mountain Bikes"/>
    <x v="1"/>
    <x v="1"/>
    <x v="2"/>
    <n v="1"/>
    <n v="295"/>
    <n v="540"/>
    <n v="245"/>
    <n v="295"/>
    <n v="540"/>
  </r>
  <r>
    <s v="000261695"/>
    <n v="44531"/>
    <n v="1"/>
    <s v="December"/>
    <n v="2021"/>
    <n v="44"/>
    <s v="Adults (35-64)"/>
    <x v="1"/>
    <n v="29.5"/>
    <x v="1"/>
    <x v="2"/>
    <x v="2"/>
    <s v="Bikes"/>
    <s v="Mountain Bikes"/>
    <x v="0"/>
    <x v="0"/>
    <x v="2"/>
    <n v="1"/>
    <n v="1266"/>
    <n v="2320"/>
    <n v="1054"/>
    <n v="1266"/>
    <n v="2320"/>
  </r>
  <r>
    <s v="000261710"/>
    <n v="44536"/>
    <n v="6"/>
    <s v="December"/>
    <n v="2021"/>
    <n v="47"/>
    <s v="Adults (35-64)"/>
    <x v="1"/>
    <n v="29.5"/>
    <x v="1"/>
    <x v="2"/>
    <x v="2"/>
    <s v="Bikes"/>
    <s v="Mountain Bikes"/>
    <x v="0"/>
    <x v="0"/>
    <x v="0"/>
    <n v="1"/>
    <n v="1266"/>
    <n v="2320"/>
    <n v="1054"/>
    <n v="1266"/>
    <n v="2320"/>
  </r>
  <r>
    <s v="000261707"/>
    <n v="44536"/>
    <n v="6"/>
    <s v="December"/>
    <n v="2021"/>
    <n v="23"/>
    <s v="Youth (&lt;25)"/>
    <x v="2"/>
    <n v="29.5"/>
    <x v="1"/>
    <x v="2"/>
    <x v="2"/>
    <s v="Bikes"/>
    <s v="Mountain Bikes"/>
    <x v="2"/>
    <x v="0"/>
    <x v="1"/>
    <n v="3"/>
    <n v="420"/>
    <n v="769"/>
    <n v="1047"/>
    <n v="1260"/>
    <n v="2307"/>
  </r>
  <r>
    <s v="000261752"/>
    <n v="44548"/>
    <n v="18"/>
    <s v="December"/>
    <n v="2021"/>
    <n v="26"/>
    <s v="Young Adults (25-34)"/>
    <x v="0"/>
    <n v="29.5"/>
    <x v="0"/>
    <x v="2"/>
    <x v="2"/>
    <s v="Bikes"/>
    <s v="Mountain Bikes"/>
    <x v="2"/>
    <x v="0"/>
    <x v="2"/>
    <n v="3"/>
    <n v="420"/>
    <n v="769"/>
    <n v="1047"/>
    <n v="1260"/>
    <n v="2307"/>
  </r>
  <r>
    <s v="000261700"/>
    <n v="44533"/>
    <n v="3"/>
    <s v="December"/>
    <n v="2021"/>
    <n v="24"/>
    <s v="Youth (&lt;25)"/>
    <x v="2"/>
    <n v="29.5"/>
    <x v="0"/>
    <x v="2"/>
    <x v="2"/>
    <s v="Bikes"/>
    <s v="Mountain Bikes"/>
    <x v="0"/>
    <x v="1"/>
    <x v="0"/>
    <n v="1"/>
    <n v="1252"/>
    <n v="2295"/>
    <n v="1043"/>
    <n v="1252"/>
    <n v="2295"/>
  </r>
  <r>
    <s v="000261721"/>
    <n v="44540"/>
    <n v="10"/>
    <s v="December"/>
    <n v="2021"/>
    <n v="26"/>
    <s v="Young Adults (25-34)"/>
    <x v="0"/>
    <n v="29.5"/>
    <x v="1"/>
    <x v="2"/>
    <x v="2"/>
    <s v="Bikes"/>
    <s v="Mountain Bikes"/>
    <x v="0"/>
    <x v="1"/>
    <x v="0"/>
    <n v="1"/>
    <n v="1252"/>
    <n v="2295"/>
    <n v="1043"/>
    <n v="1252"/>
    <n v="2295"/>
  </r>
  <r>
    <s v="000261737"/>
    <n v="44543"/>
    <n v="13"/>
    <s v="December"/>
    <n v="2021"/>
    <n v="44"/>
    <s v="Adults (35-64)"/>
    <x v="1"/>
    <n v="29.5"/>
    <x v="0"/>
    <x v="2"/>
    <x v="2"/>
    <s v="Bikes"/>
    <s v="Mountain Bikes"/>
    <x v="0"/>
    <x v="1"/>
    <x v="0"/>
    <n v="1"/>
    <n v="1252"/>
    <n v="2295"/>
    <n v="1043"/>
    <n v="1252"/>
    <n v="2295"/>
  </r>
  <r>
    <s v="000261738"/>
    <n v="44543"/>
    <n v="13"/>
    <s v="December"/>
    <n v="2021"/>
    <n v="49"/>
    <s v="Adults (35-64)"/>
    <x v="1"/>
    <n v="29.5"/>
    <x v="1"/>
    <x v="2"/>
    <x v="2"/>
    <s v="Bikes"/>
    <s v="Mountain Bikes"/>
    <x v="0"/>
    <x v="1"/>
    <x v="0"/>
    <n v="1"/>
    <n v="1252"/>
    <n v="2295"/>
    <n v="1043"/>
    <n v="1252"/>
    <n v="2295"/>
  </r>
  <r>
    <s v="000261772"/>
    <n v="44551"/>
    <n v="21"/>
    <s v="December"/>
    <n v="2021"/>
    <n v="23"/>
    <s v="Youth (&lt;25)"/>
    <x v="2"/>
    <n v="29.5"/>
    <x v="1"/>
    <x v="2"/>
    <x v="2"/>
    <s v="Bikes"/>
    <s v="Mountain Bikes"/>
    <x v="2"/>
    <x v="0"/>
    <x v="1"/>
    <n v="2"/>
    <n v="420"/>
    <n v="769"/>
    <n v="698"/>
    <n v="840"/>
    <n v="1538"/>
  </r>
  <r>
    <s v="000261718"/>
    <n v="44539"/>
    <n v="9"/>
    <s v="December"/>
    <n v="2021"/>
    <n v="41"/>
    <s v="Adults (35-64)"/>
    <x v="1"/>
    <n v="29.5"/>
    <x v="0"/>
    <x v="3"/>
    <x v="3"/>
    <s v="Bikes"/>
    <s v="Mountain Bikes"/>
    <x v="0"/>
    <x v="0"/>
    <x v="2"/>
    <n v="1"/>
    <n v="1266"/>
    <n v="2320"/>
    <n v="1054"/>
    <n v="1266"/>
    <n v="2320"/>
  </r>
  <r>
    <s v="000261764"/>
    <n v="44549"/>
    <n v="19"/>
    <s v="December"/>
    <n v="2021"/>
    <n v="56"/>
    <s v="Adults (35-64)"/>
    <x v="1"/>
    <n v="29.5"/>
    <x v="0"/>
    <x v="3"/>
    <x v="4"/>
    <s v="Bikes"/>
    <s v="Mountain Bikes"/>
    <x v="0"/>
    <x v="1"/>
    <x v="1"/>
    <n v="2"/>
    <n v="1252"/>
    <n v="2295"/>
    <n v="2086"/>
    <n v="2504"/>
    <n v="4590"/>
  </r>
  <r>
    <s v="000261778"/>
    <n v="44552"/>
    <n v="22"/>
    <s v="December"/>
    <n v="2021"/>
    <n v="41"/>
    <s v="Adults (35-64)"/>
    <x v="1"/>
    <n v="29.5"/>
    <x v="1"/>
    <x v="3"/>
    <x v="4"/>
    <s v="Bikes"/>
    <s v="Mountain Bikes"/>
    <x v="0"/>
    <x v="0"/>
    <x v="0"/>
    <n v="1"/>
    <n v="1266"/>
    <n v="2320"/>
    <n v="1054"/>
    <n v="1266"/>
    <n v="2320"/>
  </r>
  <r>
    <s v="000261730"/>
    <n v="44542"/>
    <n v="12"/>
    <s v="December"/>
    <n v="2021"/>
    <n v="36"/>
    <s v="Adults (35-64)"/>
    <x v="1"/>
    <n v="29.5"/>
    <x v="0"/>
    <x v="4"/>
    <x v="5"/>
    <s v="Bikes"/>
    <s v="Mountain Bikes"/>
    <x v="0"/>
    <x v="0"/>
    <x v="2"/>
    <n v="4"/>
    <n v="1266"/>
    <n v="2320"/>
    <n v="4216"/>
    <n v="5064"/>
    <n v="9280"/>
  </r>
  <r>
    <s v="000261720"/>
    <n v="44540"/>
    <n v="10"/>
    <s v="December"/>
    <n v="2021"/>
    <n v="40"/>
    <s v="Adults (35-64)"/>
    <x v="1"/>
    <n v="29.5"/>
    <x v="1"/>
    <x v="4"/>
    <x v="5"/>
    <s v="Bikes"/>
    <s v="Mountain Bikes"/>
    <x v="0"/>
    <x v="1"/>
    <x v="2"/>
    <n v="2"/>
    <n v="1252"/>
    <n v="2295"/>
    <n v="2086"/>
    <n v="2504"/>
    <n v="4590"/>
  </r>
  <r>
    <s v="000261732"/>
    <n v="44542"/>
    <n v="12"/>
    <s v="December"/>
    <n v="2021"/>
    <n v="34"/>
    <s v="Young Adults (25-34)"/>
    <x v="0"/>
    <n v="29.5"/>
    <x v="1"/>
    <x v="4"/>
    <x v="5"/>
    <s v="Bikes"/>
    <s v="Mountain Bikes"/>
    <x v="0"/>
    <x v="1"/>
    <x v="0"/>
    <n v="2"/>
    <n v="1252"/>
    <n v="2295"/>
    <n v="2086"/>
    <n v="2504"/>
    <n v="4590"/>
  </r>
  <r>
    <s v="000261743"/>
    <n v="44546"/>
    <n v="16"/>
    <s v="December"/>
    <n v="2021"/>
    <n v="33"/>
    <s v="Young Adults (25-34)"/>
    <x v="0"/>
    <n v="29.5"/>
    <x v="0"/>
    <x v="4"/>
    <x v="5"/>
    <s v="Bikes"/>
    <s v="Mountain Bikes"/>
    <x v="0"/>
    <x v="1"/>
    <x v="0"/>
    <n v="2"/>
    <n v="1252"/>
    <n v="2295"/>
    <n v="2086"/>
    <n v="2504"/>
    <n v="4590"/>
  </r>
  <r>
    <s v="000261744"/>
    <n v="44546"/>
    <n v="16"/>
    <s v="December"/>
    <n v="2021"/>
    <n v="38"/>
    <s v="Adults (35-64)"/>
    <x v="1"/>
    <n v="29.5"/>
    <x v="1"/>
    <x v="4"/>
    <x v="5"/>
    <s v="Bikes"/>
    <s v="Mountain Bikes"/>
    <x v="0"/>
    <x v="1"/>
    <x v="0"/>
    <n v="2"/>
    <n v="1252"/>
    <n v="2295"/>
    <n v="2086"/>
    <n v="2504"/>
    <n v="4590"/>
  </r>
  <r>
    <s v="000261702"/>
    <n v="44534"/>
    <n v="4"/>
    <s v="December"/>
    <n v="2021"/>
    <n v="31"/>
    <s v="Young Adults (25-34)"/>
    <x v="0"/>
    <n v="29.5"/>
    <x v="0"/>
    <x v="4"/>
    <x v="5"/>
    <s v="Bikes"/>
    <s v="Mountain Bikes"/>
    <x v="2"/>
    <x v="0"/>
    <x v="2"/>
    <n v="4"/>
    <n v="420"/>
    <n v="769"/>
    <n v="1396"/>
    <n v="1680"/>
    <n v="3076"/>
  </r>
  <r>
    <s v="000261709"/>
    <n v="44536"/>
    <n v="6"/>
    <s v="December"/>
    <n v="2021"/>
    <n v="36"/>
    <s v="Adults (35-64)"/>
    <x v="1"/>
    <n v="29.5"/>
    <x v="1"/>
    <x v="4"/>
    <x v="5"/>
    <s v="Bikes"/>
    <s v="Mountain Bikes"/>
    <x v="0"/>
    <x v="1"/>
    <x v="2"/>
    <n v="1"/>
    <n v="1252"/>
    <n v="2295"/>
    <n v="1043"/>
    <n v="1252"/>
    <n v="2295"/>
  </r>
  <r>
    <s v="000261724"/>
    <n v="44540"/>
    <n v="10"/>
    <s v="December"/>
    <n v="2021"/>
    <n v="38"/>
    <s v="Adults (35-64)"/>
    <x v="1"/>
    <n v="29.5"/>
    <x v="1"/>
    <x v="4"/>
    <x v="5"/>
    <s v="Bikes"/>
    <s v="Mountain Bikes"/>
    <x v="0"/>
    <x v="1"/>
    <x v="0"/>
    <n v="1"/>
    <n v="1252"/>
    <n v="2295"/>
    <n v="1043"/>
    <n v="1252"/>
    <n v="2295"/>
  </r>
  <r>
    <s v="000261713"/>
    <n v="44538"/>
    <n v="8"/>
    <s v="December"/>
    <n v="2021"/>
    <n v="19"/>
    <s v="Youth (&lt;25)"/>
    <x v="2"/>
    <n v="29.5"/>
    <x v="0"/>
    <x v="4"/>
    <x v="5"/>
    <s v="Bikes"/>
    <s v="Mountain Bikes"/>
    <x v="1"/>
    <x v="0"/>
    <x v="2"/>
    <n v="4"/>
    <n v="308"/>
    <n v="565"/>
    <n v="1028"/>
    <n v="1232"/>
    <n v="2260"/>
  </r>
  <r>
    <s v="000261749"/>
    <n v="44548"/>
    <n v="18"/>
    <s v="December"/>
    <n v="2021"/>
    <n v="35"/>
    <s v="Adults (35-64)"/>
    <x v="1"/>
    <n v="29.5"/>
    <x v="0"/>
    <x v="4"/>
    <x v="5"/>
    <s v="Bikes"/>
    <s v="Mountain Bikes"/>
    <x v="1"/>
    <x v="0"/>
    <x v="2"/>
    <n v="4"/>
    <n v="308"/>
    <n v="565"/>
    <n v="1028"/>
    <n v="1232"/>
    <n v="2260"/>
  </r>
  <r>
    <s v="000261726"/>
    <n v="44541"/>
    <n v="11"/>
    <s v="December"/>
    <n v="2021"/>
    <n v="41"/>
    <s v="Adults (35-64)"/>
    <x v="1"/>
    <n v="29.5"/>
    <x v="0"/>
    <x v="4"/>
    <x v="5"/>
    <s v="Bikes"/>
    <s v="Mountain Bikes"/>
    <x v="2"/>
    <x v="0"/>
    <x v="0"/>
    <n v="2"/>
    <n v="420"/>
    <n v="769"/>
    <n v="698"/>
    <n v="840"/>
    <n v="1538"/>
  </r>
  <r>
    <s v="000261698"/>
    <n v="44532"/>
    <n v="2"/>
    <s v="December"/>
    <n v="2021"/>
    <n v="31"/>
    <s v="Young Adults (25-34)"/>
    <x v="0"/>
    <n v="29.5"/>
    <x v="0"/>
    <x v="4"/>
    <x v="5"/>
    <s v="Bikes"/>
    <s v="Mountain Bikes"/>
    <x v="2"/>
    <x v="0"/>
    <x v="2"/>
    <n v="1"/>
    <n v="420"/>
    <n v="769"/>
    <n v="349"/>
    <n v="420"/>
    <n v="769"/>
  </r>
  <r>
    <s v="000261747"/>
    <n v="44547"/>
    <n v="17"/>
    <s v="December"/>
    <n v="2021"/>
    <n v="31"/>
    <s v="Young Adults (25-34)"/>
    <x v="0"/>
    <n v="29.5"/>
    <x v="1"/>
    <x v="4"/>
    <x v="5"/>
    <s v="Bikes"/>
    <s v="Mountain Bikes"/>
    <x v="2"/>
    <x v="0"/>
    <x v="2"/>
    <n v="1"/>
    <n v="420"/>
    <n v="769"/>
    <n v="349"/>
    <n v="420"/>
    <n v="769"/>
  </r>
  <r>
    <s v="000261775"/>
    <n v="44552"/>
    <n v="22"/>
    <s v="December"/>
    <n v="2021"/>
    <n v="19"/>
    <s v="Youth (&lt;25)"/>
    <x v="2"/>
    <n v="29.5"/>
    <x v="0"/>
    <x v="4"/>
    <x v="5"/>
    <s v="Bikes"/>
    <s v="Mountain Bikes"/>
    <x v="1"/>
    <x v="0"/>
    <x v="2"/>
    <n v="1"/>
    <n v="308"/>
    <n v="565"/>
    <n v="257"/>
    <n v="308"/>
    <n v="565"/>
  </r>
  <r>
    <s v="000261756"/>
    <n v="44549"/>
    <n v="19"/>
    <s v="December"/>
    <n v="2021"/>
    <n v="17"/>
    <s v="Youth (&lt;25)"/>
    <x v="2"/>
    <n v="29.5"/>
    <x v="1"/>
    <x v="5"/>
    <x v="6"/>
    <s v="Bikes"/>
    <s v="Mountain Bikes"/>
    <x v="0"/>
    <x v="0"/>
    <x v="1"/>
    <n v="4"/>
    <n v="1266"/>
    <n v="2320"/>
    <n v="4216"/>
    <n v="5064"/>
    <n v="9280"/>
  </r>
  <r>
    <s v="000261750"/>
    <n v="44548"/>
    <n v="18"/>
    <s v="December"/>
    <n v="2021"/>
    <n v="38"/>
    <s v="Adults (35-64)"/>
    <x v="1"/>
    <n v="29.5"/>
    <x v="0"/>
    <x v="3"/>
    <x v="7"/>
    <s v="Bikes"/>
    <s v="Mountain Bikes"/>
    <x v="0"/>
    <x v="0"/>
    <x v="1"/>
    <n v="4"/>
    <n v="1266"/>
    <n v="2320"/>
    <n v="4216"/>
    <n v="5064"/>
    <n v="9280"/>
  </r>
  <r>
    <s v="000261704"/>
    <n v="44535"/>
    <m/>
    <s v="December"/>
    <n v="2021"/>
    <n v="42"/>
    <s v="Adults (35-64)"/>
    <x v="1"/>
    <n v="29.5"/>
    <x v="1"/>
    <x v="3"/>
    <x v="7"/>
    <s v="Bikes"/>
    <s v="Mountain Bikes"/>
    <x v="0"/>
    <x v="1"/>
    <x v="0"/>
    <n v="4"/>
    <n v="1252"/>
    <n v="2295"/>
    <n v="4172"/>
    <n v="5008"/>
    <n v="9180"/>
  </r>
  <r>
    <s v="000261748"/>
    <n v="44547"/>
    <n v="17"/>
    <s v="December"/>
    <n v="2021"/>
    <n v="42"/>
    <s v="Adults (35-64)"/>
    <x v="1"/>
    <n v="29.5"/>
    <x v="0"/>
    <x v="3"/>
    <x v="7"/>
    <s v="Bikes"/>
    <s v="Mountain Bikes"/>
    <x v="0"/>
    <x v="0"/>
    <x v="1"/>
    <n v="1"/>
    <n v="1266"/>
    <n v="2320"/>
    <n v="1054"/>
    <n v="1266"/>
    <n v="2320"/>
  </r>
  <r>
    <s v="000261759"/>
    <n v="44549"/>
    <n v="19"/>
    <s v="December"/>
    <n v="2021"/>
    <n v="35"/>
    <s v="Adults (35-64)"/>
    <x v="1"/>
    <n v="29.5"/>
    <x v="0"/>
    <x v="1"/>
    <x v="8"/>
    <s v="Bikes"/>
    <s v="Mountain Bikes"/>
    <x v="3"/>
    <x v="1"/>
    <x v="5"/>
    <n v="4"/>
    <n v="1898"/>
    <n v="3375"/>
    <n v="5908"/>
    <n v="7592"/>
    <n v="13500"/>
  </r>
  <r>
    <s v="000261760"/>
    <n v="44549"/>
    <n v="19"/>
    <s v="December"/>
    <n v="2021"/>
    <n v="37"/>
    <s v="Adults (35-64)"/>
    <x v="1"/>
    <n v="29.5"/>
    <x v="1"/>
    <x v="1"/>
    <x v="8"/>
    <s v="Bikes"/>
    <s v="Mountain Bikes"/>
    <x v="0"/>
    <x v="1"/>
    <x v="0"/>
    <n v="4"/>
    <n v="1252"/>
    <n v="2295"/>
    <n v="4172"/>
    <n v="5008"/>
    <n v="9180"/>
  </r>
  <r>
    <s v="000261715"/>
    <n v="44538"/>
    <n v="8"/>
    <s v="December"/>
    <n v="2021"/>
    <n v="39"/>
    <s v="Adults (35-64)"/>
    <x v="1"/>
    <n v="29.5"/>
    <x v="0"/>
    <x v="1"/>
    <x v="8"/>
    <s v="Bikes"/>
    <s v="Mountain Bikes"/>
    <x v="1"/>
    <x v="1"/>
    <x v="2"/>
    <n v="2"/>
    <n v="1252"/>
    <n v="2295"/>
    <n v="2086"/>
    <n v="2504"/>
    <n v="4590"/>
  </r>
  <r>
    <s v="000261779"/>
    <n v="44553"/>
    <n v="23"/>
    <s v="December"/>
    <n v="2021"/>
    <n v="30"/>
    <s v="Young Adults (25-34)"/>
    <x v="0"/>
    <n v="29.5"/>
    <x v="0"/>
    <x v="1"/>
    <x v="8"/>
    <s v="Bikes"/>
    <s v="Mountain Bikes"/>
    <x v="0"/>
    <x v="0"/>
    <x v="2"/>
    <n v="1"/>
    <n v="1266"/>
    <n v="2320"/>
    <n v="1054"/>
    <n v="1266"/>
    <n v="2320"/>
  </r>
  <r>
    <s v="000261762"/>
    <n v="44549"/>
    <n v="19"/>
    <s v="December"/>
    <n v="2021"/>
    <n v="63"/>
    <s v="Adults (35-64)"/>
    <x v="1"/>
    <n v="29.5"/>
    <x v="0"/>
    <x v="4"/>
    <x v="9"/>
    <s v="Bikes"/>
    <s v="Mountain Bikes"/>
    <x v="0"/>
    <x v="1"/>
    <x v="1"/>
    <n v="4"/>
    <n v="1252"/>
    <n v="2295"/>
    <n v="4172"/>
    <n v="5008"/>
    <n v="9180"/>
  </r>
  <r>
    <s v="000261767"/>
    <n v="44550"/>
    <n v="20"/>
    <s v="December"/>
    <n v="2021"/>
    <n v="57"/>
    <s v="Adults (35-64)"/>
    <x v="1"/>
    <n v="29.5"/>
    <x v="1"/>
    <x v="4"/>
    <x v="9"/>
    <s v="Bikes"/>
    <s v="Mountain Bikes"/>
    <x v="0"/>
    <x v="1"/>
    <x v="1"/>
    <n v="4"/>
    <n v="1252"/>
    <n v="2295"/>
    <n v="4172"/>
    <n v="5008"/>
    <n v="9180"/>
  </r>
  <r>
    <s v="000261782"/>
    <n v="44554"/>
    <n v="24"/>
    <s v="December"/>
    <n v="2021"/>
    <n v="38"/>
    <s v="Adults (35-64)"/>
    <x v="1"/>
    <n v="29.5"/>
    <x v="1"/>
    <x v="4"/>
    <x v="9"/>
    <s v="Bikes"/>
    <s v="Mountain Bikes"/>
    <x v="0"/>
    <x v="1"/>
    <x v="2"/>
    <n v="4"/>
    <n v="1252"/>
    <n v="2295"/>
    <n v="4172"/>
    <n v="5008"/>
    <n v="9180"/>
  </r>
  <r>
    <s v="000261735"/>
    <n v="44543"/>
    <n v="13"/>
    <s v="December"/>
    <n v="2021"/>
    <n v="32"/>
    <s v="Young Adults (25-34)"/>
    <x v="0"/>
    <n v="29.5"/>
    <x v="0"/>
    <x v="4"/>
    <x v="9"/>
    <s v="Bikes"/>
    <s v="Mountain Bikes"/>
    <x v="0"/>
    <x v="0"/>
    <x v="2"/>
    <n v="3"/>
    <n v="1266"/>
    <n v="2320"/>
    <n v="3162"/>
    <n v="3798"/>
    <n v="6960"/>
  </r>
  <r>
    <s v="000261705"/>
    <n v="44535"/>
    <n v="5"/>
    <s v="December"/>
    <n v="2021"/>
    <n v="35"/>
    <s v="Adults (35-64)"/>
    <x v="1"/>
    <n v="29.5"/>
    <x v="0"/>
    <x v="4"/>
    <x v="9"/>
    <s v="Bikes"/>
    <s v="Mountain Bikes"/>
    <x v="0"/>
    <x v="0"/>
    <x v="0"/>
    <n v="1"/>
    <n v="1266"/>
    <n v="2320"/>
    <n v="1054"/>
    <n v="1266"/>
    <n v="2320"/>
  </r>
  <r>
    <s v="000261769"/>
    <n v="44550"/>
    <n v="20"/>
    <s v="December"/>
    <n v="2021"/>
    <n v="35"/>
    <s v="Adults (35-64)"/>
    <x v="1"/>
    <n v="29.5"/>
    <x v="0"/>
    <x v="4"/>
    <x v="9"/>
    <s v="Bikes"/>
    <s v="Mountain Bikes"/>
    <x v="0"/>
    <x v="0"/>
    <x v="0"/>
    <n v="1"/>
    <n v="1266"/>
    <n v="2320"/>
    <n v="1054"/>
    <n v="1266"/>
    <n v="2320"/>
  </r>
  <r>
    <s v="000261758"/>
    <n v="44549"/>
    <n v="19"/>
    <s v="December"/>
    <n v="2021"/>
    <n v="25"/>
    <s v="Young Adults (25-34)"/>
    <x v="0"/>
    <n v="29.5"/>
    <x v="1"/>
    <x v="5"/>
    <x v="10"/>
    <s v="Bikes"/>
    <s v="Mountain Bikes"/>
    <x v="0"/>
    <x v="1"/>
    <x v="0"/>
    <n v="4"/>
    <n v="1252"/>
    <n v="2295"/>
    <n v="4172"/>
    <n v="5008"/>
    <n v="9180"/>
  </r>
  <r>
    <s v="000261725"/>
    <n v="44541"/>
    <n v="11"/>
    <s v="December"/>
    <n v="2021"/>
    <n v="24"/>
    <s v="Youth (&lt;25)"/>
    <x v="2"/>
    <n v="29.5"/>
    <x v="0"/>
    <x v="5"/>
    <x v="10"/>
    <s v="Bikes"/>
    <s v="Mountain Bikes"/>
    <x v="0"/>
    <x v="1"/>
    <x v="0"/>
    <n v="3"/>
    <n v="1252"/>
    <n v="2295"/>
    <n v="3129"/>
    <n v="3756"/>
    <n v="6885"/>
  </r>
  <r>
    <s v="000261754"/>
    <n v="44548"/>
    <n v="18"/>
    <s v="December"/>
    <n v="2021"/>
    <n v="26"/>
    <s v="Young Adults (25-34)"/>
    <x v="0"/>
    <n v="29.5"/>
    <x v="1"/>
    <x v="5"/>
    <x v="10"/>
    <s v="Bikes"/>
    <s v="Mountain Bikes"/>
    <x v="0"/>
    <x v="1"/>
    <x v="1"/>
    <n v="1"/>
    <n v="1252"/>
    <n v="2295"/>
    <n v="1043"/>
    <n v="1252"/>
    <n v="2295"/>
  </r>
  <r>
    <s v="000261776"/>
    <n v="44552"/>
    <n v="22"/>
    <s v="December"/>
    <n v="2021"/>
    <n v="25"/>
    <s v="Young Adults (25-34)"/>
    <x v="0"/>
    <n v="29.5"/>
    <x v="1"/>
    <x v="5"/>
    <x v="10"/>
    <s v="Bikes"/>
    <s v="Mountain Bikes"/>
    <x v="0"/>
    <x v="1"/>
    <x v="0"/>
    <n v="1"/>
    <n v="1252"/>
    <n v="2295"/>
    <n v="1043"/>
    <n v="1252"/>
    <n v="2295"/>
  </r>
  <r>
    <s v="000261745"/>
    <n v="44546"/>
    <n v="16"/>
    <s v="December"/>
    <n v="2021"/>
    <n v="27"/>
    <s v="Young Adults (25-34)"/>
    <x v="0"/>
    <n v="29.5"/>
    <x v="0"/>
    <x v="5"/>
    <x v="11"/>
    <s v="Bikes"/>
    <s v="Mountain Bikes"/>
    <x v="0"/>
    <x v="0"/>
    <x v="1"/>
    <n v="1"/>
    <n v="1266"/>
    <n v="2320"/>
    <n v="1054"/>
    <n v="1266"/>
    <n v="2320"/>
  </r>
  <r>
    <s v="000261751"/>
    <n v="44548"/>
    <n v="18"/>
    <s v="December"/>
    <n v="2021"/>
    <n v="24"/>
    <s v="Youth (&lt;25)"/>
    <x v="2"/>
    <n v="29.5"/>
    <x v="0"/>
    <x v="5"/>
    <x v="12"/>
    <s v="Bikes"/>
    <s v="Mountain Bikes"/>
    <x v="0"/>
    <x v="0"/>
    <x v="0"/>
    <n v="3"/>
    <n v="1266"/>
    <n v="2320"/>
    <n v="3162"/>
    <n v="3798"/>
    <n v="6960"/>
  </r>
  <r>
    <s v="000261771"/>
    <n v="44551"/>
    <n v="21"/>
    <s v="December"/>
    <n v="2021"/>
    <n v="26"/>
    <s v="Young Adults (25-34)"/>
    <x v="0"/>
    <n v="29.5"/>
    <x v="1"/>
    <x v="5"/>
    <x v="13"/>
    <s v="Bikes"/>
    <s v="Mountain Bikes"/>
    <x v="0"/>
    <x v="0"/>
    <x v="0"/>
    <n v="3"/>
    <n v="1266"/>
    <n v="2320"/>
    <n v="3162"/>
    <n v="3798"/>
    <n v="6960"/>
  </r>
  <r>
    <s v="000261763"/>
    <n v="44549"/>
    <n v="19"/>
    <s v="December"/>
    <n v="2021"/>
    <n v="18"/>
    <s v="Youth (&lt;25)"/>
    <x v="2"/>
    <n v="29.5"/>
    <x v="1"/>
    <x v="4"/>
    <x v="14"/>
    <s v="Bikes"/>
    <s v="Mountain Bikes"/>
    <x v="1"/>
    <x v="1"/>
    <x v="4"/>
    <n v="2"/>
    <n v="295"/>
    <n v="540"/>
    <n v="490"/>
    <n v="590"/>
    <n v="1080"/>
  </r>
  <r>
    <s v="000261766"/>
    <n v="44550"/>
    <n v="20"/>
    <s v="December"/>
    <n v="2021"/>
    <n v="33"/>
    <s v="Young Adults (25-34)"/>
    <x v="0"/>
    <n v="29.5"/>
    <x v="0"/>
    <x v="4"/>
    <x v="15"/>
    <s v="Bikes"/>
    <s v="Mountain Bikes"/>
    <x v="3"/>
    <x v="1"/>
    <x v="0"/>
    <n v="4"/>
    <n v="1898"/>
    <n v="3375"/>
    <n v="5908"/>
    <n v="7592"/>
    <n v="13500"/>
  </r>
  <r>
    <s v="000261717"/>
    <n v="44539"/>
    <n v="9"/>
    <s v="December"/>
    <n v="2021"/>
    <n v="33"/>
    <s v="Young Adults (25-34)"/>
    <x v="0"/>
    <n v="29.5"/>
    <x v="0"/>
    <x v="4"/>
    <x v="15"/>
    <s v="Bikes"/>
    <s v="Mountain Bikes"/>
    <x v="3"/>
    <x v="1"/>
    <x v="0"/>
    <n v="2"/>
    <n v="1898"/>
    <n v="3375"/>
    <n v="2954"/>
    <n v="3796"/>
    <n v="6750"/>
  </r>
  <r>
    <s v="000261733"/>
    <n v="44542"/>
    <n v="12"/>
    <s v="December"/>
    <n v="2021"/>
    <n v="35"/>
    <s v="Adults (35-64)"/>
    <x v="1"/>
    <n v="29.5"/>
    <x v="0"/>
    <x v="4"/>
    <x v="15"/>
    <s v="Bikes"/>
    <s v="Mountain Bikes"/>
    <x v="0"/>
    <x v="0"/>
    <x v="2"/>
    <n v="1"/>
    <n v="1266"/>
    <n v="2320"/>
    <n v="1054"/>
    <n v="1266"/>
    <n v="2320"/>
  </r>
  <r>
    <s v="000261770"/>
    <n v="44550"/>
    <n v="20"/>
    <s v="December"/>
    <n v="2021"/>
    <n v="35"/>
    <s v="Adults (35-64)"/>
    <x v="1"/>
    <n v="29.5"/>
    <x v="1"/>
    <x v="4"/>
    <x v="15"/>
    <s v="Bikes"/>
    <s v="Mountain Bikes"/>
    <x v="0"/>
    <x v="0"/>
    <x v="0"/>
    <n v="1"/>
    <n v="1266"/>
    <n v="2320"/>
    <n v="1054"/>
    <n v="1266"/>
    <n v="2320"/>
  </r>
  <r>
    <s v="000261757"/>
    <n v="44549"/>
    <n v="19"/>
    <s v="December"/>
    <n v="2021"/>
    <n v="19"/>
    <s v="Youth (&lt;25)"/>
    <x v="2"/>
    <n v="29.5"/>
    <x v="0"/>
    <x v="4"/>
    <x v="15"/>
    <s v="Bikes"/>
    <s v="Mountain Bikes"/>
    <x v="1"/>
    <x v="1"/>
    <x v="6"/>
    <n v="4"/>
    <n v="295"/>
    <n v="540"/>
    <n v="980"/>
    <n v="1180"/>
    <n v="2160"/>
  </r>
  <r>
    <s v="000261741"/>
    <n v="44544"/>
    <n v="14"/>
    <s v="December"/>
    <n v="2021"/>
    <n v="32"/>
    <s v="Young Adults (25-34)"/>
    <x v="0"/>
    <n v="29.5"/>
    <x v="0"/>
    <x v="4"/>
    <x v="15"/>
    <s v="Bikes"/>
    <s v="Mountain Bikes"/>
    <x v="2"/>
    <x v="0"/>
    <x v="1"/>
    <n v="1"/>
    <n v="420"/>
    <n v="769"/>
    <n v="349"/>
    <n v="420"/>
    <n v="769"/>
  </r>
  <r>
    <s v="000261773"/>
    <n v="44552"/>
    <n v="22"/>
    <s v="December"/>
    <n v="2021"/>
    <n v="30"/>
    <s v="Young Adults (25-34)"/>
    <x v="0"/>
    <n v="29.5"/>
    <x v="0"/>
    <x v="1"/>
    <x v="16"/>
    <s v="Bikes"/>
    <s v="Mountain Bikes"/>
    <x v="0"/>
    <x v="0"/>
    <x v="0"/>
    <n v="3"/>
    <n v="1266"/>
    <n v="2320"/>
    <n v="3162"/>
    <n v="3798"/>
    <n v="6960"/>
  </r>
  <r>
    <s v="000261739"/>
    <n v="44544"/>
    <n v="14"/>
    <s v="December"/>
    <n v="2021"/>
    <n v="30"/>
    <s v="Young Adults (25-34)"/>
    <x v="0"/>
    <n v="29.5"/>
    <x v="0"/>
    <x v="1"/>
    <x v="16"/>
    <s v="Bikes"/>
    <s v="Mountain Bikes"/>
    <x v="0"/>
    <x v="0"/>
    <x v="0"/>
    <n v="2"/>
    <n v="1266"/>
    <n v="2320"/>
    <n v="2108"/>
    <n v="2532"/>
    <n v="4640"/>
  </r>
  <r>
    <s v="000261746"/>
    <n v="44547"/>
    <n v="17"/>
    <s v="December"/>
    <n v="2021"/>
    <n v="37"/>
    <s v="Adults (35-64)"/>
    <x v="1"/>
    <n v="29.5"/>
    <x v="0"/>
    <x v="1"/>
    <x v="16"/>
    <s v="Bikes"/>
    <s v="Mountain Bikes"/>
    <x v="0"/>
    <x v="0"/>
    <x v="0"/>
    <n v="2"/>
    <n v="1266"/>
    <n v="2320"/>
    <n v="2108"/>
    <n v="2532"/>
    <n v="4640"/>
  </r>
  <r>
    <s v="000261723"/>
    <n v="44540"/>
    <n v="10"/>
    <s v="December"/>
    <n v="2021"/>
    <n v="34"/>
    <s v="Young Adults (25-34)"/>
    <x v="0"/>
    <n v="29.5"/>
    <x v="0"/>
    <x v="1"/>
    <x v="16"/>
    <s v="Bikes"/>
    <s v="Mountain Bikes"/>
    <x v="3"/>
    <x v="0"/>
    <x v="6"/>
    <n v="1"/>
    <n v="1912"/>
    <n v="3400"/>
    <n v="1488"/>
    <n v="1912"/>
    <n v="3400"/>
  </r>
  <r>
    <s v="000261734"/>
    <n v="44542"/>
    <n v="12"/>
    <s v="December"/>
    <n v="2021"/>
    <n v="38"/>
    <s v="Adults (35-64)"/>
    <x v="1"/>
    <n v="29.5"/>
    <x v="0"/>
    <x v="1"/>
    <x v="16"/>
    <s v="Bikes"/>
    <s v="Mountain Bikes"/>
    <x v="0"/>
    <x v="0"/>
    <x v="2"/>
    <n v="1"/>
    <n v="1266"/>
    <n v="2320"/>
    <n v="1054"/>
    <n v="1266"/>
    <n v="2320"/>
  </r>
  <r>
    <s v="000261755"/>
    <n v="44548"/>
    <n v="18"/>
    <s v="December"/>
    <n v="2021"/>
    <n v="36"/>
    <s v="Adults (35-64)"/>
    <x v="1"/>
    <n v="29.5"/>
    <x v="1"/>
    <x v="1"/>
    <x v="16"/>
    <s v="Bikes"/>
    <s v="Mountain Bikes"/>
    <x v="0"/>
    <x v="0"/>
    <x v="0"/>
    <n v="1"/>
    <n v="1266"/>
    <n v="2320"/>
    <n v="1054"/>
    <n v="1266"/>
    <n v="2320"/>
  </r>
  <r>
    <s v="000261765"/>
    <n v="44549"/>
    <n v="19"/>
    <s v="December"/>
    <n v="2021"/>
    <n v="39"/>
    <s v="Adults (35-64)"/>
    <x v="1"/>
    <n v="29.5"/>
    <x v="0"/>
    <x v="1"/>
    <x v="16"/>
    <s v="Bikes"/>
    <s v="Mountain Bikes"/>
    <x v="0"/>
    <x v="0"/>
    <x v="0"/>
    <n v="1"/>
    <n v="1266"/>
    <n v="2320"/>
    <n v="1054"/>
    <n v="1266"/>
    <n v="2320"/>
  </r>
  <r>
    <s v="000261701"/>
    <n v="44533"/>
    <n v="3"/>
    <s v="December"/>
    <n v="2021"/>
    <n v="37"/>
    <s v="Adults (35-64)"/>
    <x v="1"/>
    <n v="29.5"/>
    <x v="1"/>
    <x v="1"/>
    <x v="16"/>
    <s v="Bikes"/>
    <s v="Mountain Bikes"/>
    <x v="0"/>
    <x v="1"/>
    <x v="1"/>
    <n v="1"/>
    <n v="1252"/>
    <n v="2295"/>
    <n v="1043"/>
    <n v="1252"/>
    <n v="22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000261714"/>
    <n v="44538"/>
    <n v="8"/>
    <s v="December"/>
    <n v="2021"/>
    <n v="30"/>
    <x v="0"/>
    <s v="25-34"/>
    <n v="29.5"/>
    <x v="0"/>
    <x v="0"/>
    <s v="British Columbia"/>
    <s v="Bikes"/>
    <s v="Mountain Bikes"/>
    <s v="Mountain-200"/>
    <s v="Silver"/>
    <n v="38"/>
    <n v="4"/>
    <n v="1266"/>
    <n v="2320"/>
    <n v="4216"/>
    <n v="5064"/>
    <n v="9280"/>
  </r>
  <r>
    <s v="000261708"/>
    <n v="44536"/>
    <n v="6"/>
    <s v="December"/>
    <n v="2021"/>
    <n v="27"/>
    <x v="0"/>
    <s v="25-34"/>
    <n v="29.5"/>
    <x v="1"/>
    <x v="0"/>
    <s v="British Columbia"/>
    <s v="Bikes"/>
    <s v="Mountain Bikes"/>
    <s v="Mountain-200"/>
    <s v="Black"/>
    <n v="46"/>
    <n v="1"/>
    <n v="1252"/>
    <n v="2295"/>
    <n v="1043"/>
    <n v="1252"/>
    <n v="2295"/>
  </r>
  <r>
    <s v="000261727"/>
    <n v="44541"/>
    <n v="11"/>
    <s v="December"/>
    <n v="2021"/>
    <n v="27"/>
    <x v="0"/>
    <s v="25-34"/>
    <n v="29.5"/>
    <x v="1"/>
    <x v="0"/>
    <s v="British Columbia"/>
    <s v="Bikes"/>
    <s v="Mountain Bikes"/>
    <s v="Mountain-200"/>
    <s v="Black"/>
    <n v="46"/>
    <n v="1"/>
    <n v="1252"/>
    <n v="2295"/>
    <n v="1043"/>
    <n v="1252"/>
    <n v="2295"/>
  </r>
  <r>
    <s v="000261777"/>
    <n v="44552"/>
    <n v="22"/>
    <s v="December"/>
    <n v="2021"/>
    <n v="27"/>
    <x v="0"/>
    <s v="25-34"/>
    <n v="29.5"/>
    <x v="0"/>
    <x v="0"/>
    <s v="British Columbia"/>
    <s v="Bikes"/>
    <s v="Mountain Bikes"/>
    <s v="Mountain-200"/>
    <s v="Black"/>
    <n v="46"/>
    <n v="1"/>
    <n v="1252"/>
    <n v="2295"/>
    <n v="1043"/>
    <n v="1252"/>
    <n v="2295"/>
  </r>
  <r>
    <s v="000261780"/>
    <n v="44553"/>
    <n v="23"/>
    <s v="December"/>
    <n v="2021"/>
    <n v="31"/>
    <x v="0"/>
    <s v="25-34"/>
    <n v="29.5"/>
    <x v="0"/>
    <x v="0"/>
    <s v="British Columbia"/>
    <s v="Bikes"/>
    <s v="Mountain Bikes"/>
    <s v="Mountain-200"/>
    <s v="Black"/>
    <n v="42"/>
    <n v="1"/>
    <n v="1252"/>
    <n v="2295"/>
    <n v="1043"/>
    <n v="1252"/>
    <n v="2295"/>
  </r>
  <r>
    <s v="000261768"/>
    <n v="44550"/>
    <n v="20"/>
    <s v="December"/>
    <n v="2021"/>
    <n v="29"/>
    <x v="0"/>
    <s v="25-34"/>
    <n v="29.5"/>
    <x v="1"/>
    <x v="0"/>
    <s v="British Columbia"/>
    <s v="Bikes"/>
    <s v="Mountain Bikes"/>
    <s v="Mountain-500"/>
    <s v="Black"/>
    <n v="52"/>
    <n v="3"/>
    <n v="295"/>
    <n v="540"/>
    <n v="735"/>
    <n v="885"/>
    <n v="1620"/>
  </r>
  <r>
    <s v="000261696"/>
    <n v="44531"/>
    <n v="1"/>
    <s v="December"/>
    <n v="2021"/>
    <n v="39"/>
    <x v="1"/>
    <s v="35-64"/>
    <n v="29.5"/>
    <x v="0"/>
    <x v="1"/>
    <s v="California"/>
    <s v="Bikes"/>
    <s v="Mountain Bikes"/>
    <s v="Mountain-200"/>
    <s v="Black"/>
    <n v="46"/>
    <n v="4"/>
    <n v="1252"/>
    <n v="2295"/>
    <n v="4172"/>
    <n v="5008"/>
    <n v="9180"/>
  </r>
  <r>
    <s v="000261703"/>
    <n v="44535"/>
    <n v="5"/>
    <s v="December"/>
    <n v="2021"/>
    <n v="39"/>
    <x v="1"/>
    <s v="35-64"/>
    <n v="29.5"/>
    <x v="0"/>
    <x v="1"/>
    <s v="California"/>
    <s v="Bikes"/>
    <s v="Mountain Bikes"/>
    <s v="Mountain-200"/>
    <s v="Black"/>
    <n v="46"/>
    <n v="4"/>
    <n v="1252"/>
    <n v="2295"/>
    <n v="4172"/>
    <n v="5008"/>
    <n v="9180"/>
  </r>
  <r>
    <s v="000261761"/>
    <n v="44549"/>
    <n v="19"/>
    <s v="December"/>
    <n v="2021"/>
    <n v="39"/>
    <x v="1"/>
    <s v="35-64"/>
    <n v="29.5"/>
    <x v="0"/>
    <x v="1"/>
    <s v="California"/>
    <s v="Bikes"/>
    <s v="Mountain Bikes"/>
    <s v="Mountain-200"/>
    <s v="Black"/>
    <n v="46"/>
    <n v="4"/>
    <n v="1252"/>
    <n v="2295"/>
    <n v="4172"/>
    <n v="5008"/>
    <n v="9180"/>
  </r>
  <r>
    <s v="000261753"/>
    <n v="44548"/>
    <n v="18"/>
    <s v="December"/>
    <n v="2021"/>
    <n v="39"/>
    <x v="1"/>
    <s v="35-64"/>
    <n v="29.5"/>
    <x v="1"/>
    <x v="1"/>
    <s v="California"/>
    <s v="Bikes"/>
    <s v="Mountain Bikes"/>
    <s v="Mountain-200"/>
    <s v="Black"/>
    <n v="42"/>
    <n v="3"/>
    <n v="1252"/>
    <n v="2295"/>
    <n v="3129"/>
    <n v="3756"/>
    <n v="6885"/>
  </r>
  <r>
    <s v="000261774"/>
    <n v="44552"/>
    <n v="22"/>
    <s v="December"/>
    <n v="2021"/>
    <n v="41"/>
    <x v="1"/>
    <s v="35-64"/>
    <n v="29.5"/>
    <x v="1"/>
    <x v="1"/>
    <s v="California"/>
    <s v="Bikes"/>
    <s v="Mountain Bikes"/>
    <s v="Mountain-200"/>
    <s v="Black"/>
    <n v="42"/>
    <n v="3"/>
    <n v="1252"/>
    <n v="2295"/>
    <n v="3129"/>
    <n v="3756"/>
    <n v="6885"/>
  </r>
  <r>
    <s v="000261712"/>
    <n v="44537"/>
    <n v="7"/>
    <s v="December"/>
    <n v="2021"/>
    <n v="38"/>
    <x v="1"/>
    <s v="35-64"/>
    <n v="29.5"/>
    <x v="1"/>
    <x v="1"/>
    <s v="California"/>
    <s v="Bikes"/>
    <s v="Mountain Bikes"/>
    <s v="Mountain-200"/>
    <s v="Silver"/>
    <n v="42"/>
    <n v="2"/>
    <n v="1266"/>
    <n v="2320"/>
    <n v="2108"/>
    <n v="2532"/>
    <n v="4640"/>
  </r>
  <r>
    <s v="000261699"/>
    <n v="44533"/>
    <n v="3"/>
    <s v="December"/>
    <n v="2021"/>
    <n v="37"/>
    <x v="1"/>
    <s v="35-64"/>
    <n v="29.5"/>
    <x v="0"/>
    <x v="1"/>
    <s v="California"/>
    <s v="Bikes"/>
    <s v="Mountain Bikes"/>
    <s v="Mountain-200"/>
    <s v="Black"/>
    <n v="46"/>
    <n v="2"/>
    <n v="1252"/>
    <n v="2295"/>
    <n v="2086"/>
    <n v="2504"/>
    <n v="4590"/>
  </r>
  <r>
    <s v="000261719"/>
    <n v="44540"/>
    <n v="10"/>
    <s v="December"/>
    <n v="2021"/>
    <n v="34"/>
    <x v="0"/>
    <s v="25-34"/>
    <n v="29.5"/>
    <x v="0"/>
    <x v="1"/>
    <s v="California"/>
    <s v="Bikes"/>
    <s v="Mountain Bikes"/>
    <s v="Mountain-200"/>
    <s v="Black"/>
    <n v="42"/>
    <n v="2"/>
    <n v="1252"/>
    <n v="2295"/>
    <n v="2086"/>
    <n v="2504"/>
    <n v="4590"/>
  </r>
  <r>
    <s v="000261711"/>
    <n v="44537"/>
    <n v="7"/>
    <s v="December"/>
    <n v="2021"/>
    <n v="30"/>
    <x v="0"/>
    <s v="25-34"/>
    <n v="29.5"/>
    <x v="1"/>
    <x v="1"/>
    <s v="California"/>
    <s v="Bikes"/>
    <s v="Mountain Bikes"/>
    <s v="Mountain-400-W"/>
    <s v="Silver"/>
    <n v="38"/>
    <n v="4"/>
    <n v="420"/>
    <n v="769"/>
    <n v="1396"/>
    <n v="1680"/>
    <n v="3076"/>
  </r>
  <r>
    <s v="000261731"/>
    <n v="44542"/>
    <n v="12"/>
    <s v="December"/>
    <n v="2021"/>
    <n v="37"/>
    <x v="1"/>
    <s v="35-64"/>
    <n v="29.5"/>
    <x v="1"/>
    <x v="1"/>
    <s v="California"/>
    <s v="Bikes"/>
    <s v="Mountain Bikes"/>
    <s v="Mountain-400-W"/>
    <s v="Silver"/>
    <n v="46"/>
    <n v="4"/>
    <n v="420"/>
    <n v="769"/>
    <n v="1396"/>
    <n v="1680"/>
    <n v="3076"/>
  </r>
  <r>
    <s v="000261729"/>
    <n v="44541"/>
    <n v="11"/>
    <s v="December"/>
    <n v="2021"/>
    <n v="38"/>
    <x v="1"/>
    <s v="35-64"/>
    <n v="29.5"/>
    <x v="0"/>
    <x v="1"/>
    <s v="California"/>
    <s v="Bikes"/>
    <s v="Mountain Bikes"/>
    <s v="Mountain-200"/>
    <s v="Silver"/>
    <n v="38"/>
    <n v="1"/>
    <n v="1266"/>
    <n v="2320"/>
    <n v="1054"/>
    <n v="1266"/>
    <n v="2320"/>
  </r>
  <r>
    <s v="000261742"/>
    <n v="44545"/>
    <n v="15"/>
    <s v="December"/>
    <n v="2021"/>
    <n v="29"/>
    <x v="0"/>
    <s v="25-34"/>
    <n v="29.5"/>
    <x v="0"/>
    <x v="1"/>
    <s v="California"/>
    <s v="Bikes"/>
    <s v="Mountain Bikes"/>
    <s v="Mountain-200"/>
    <s v="Silver"/>
    <n v="42"/>
    <n v="1"/>
    <n v="1266"/>
    <n v="2320"/>
    <n v="1054"/>
    <n v="1266"/>
    <n v="2320"/>
  </r>
  <r>
    <s v="000261706"/>
    <n v="44535"/>
    <n v="5"/>
    <s v="December"/>
    <n v="2021"/>
    <n v="37"/>
    <x v="1"/>
    <s v="35-64"/>
    <n v="29.5"/>
    <x v="0"/>
    <x v="1"/>
    <s v="California"/>
    <s v="Bikes"/>
    <s v="Mountain Bikes"/>
    <s v="Mountain-200"/>
    <s v="Black"/>
    <n v="46"/>
    <n v="1"/>
    <n v="1252"/>
    <n v="2295"/>
    <n v="1043"/>
    <n v="1252"/>
    <n v="2295"/>
  </r>
  <r>
    <s v="000261740"/>
    <n v="44544"/>
    <n v="14"/>
    <s v="December"/>
    <n v="2021"/>
    <n v="32"/>
    <x v="0"/>
    <s v="25-34"/>
    <n v="29.5"/>
    <x v="1"/>
    <x v="1"/>
    <s v="California"/>
    <s v="Bikes"/>
    <s v="Mountain Bikes"/>
    <s v="Mountain-200"/>
    <s v="Black"/>
    <n v="46"/>
    <n v="1"/>
    <n v="1252"/>
    <n v="2295"/>
    <n v="1043"/>
    <n v="1252"/>
    <n v="2295"/>
  </r>
  <r>
    <s v="000261697"/>
    <n v="44532"/>
    <n v="2"/>
    <s v="December"/>
    <n v="2021"/>
    <n v="37"/>
    <x v="1"/>
    <s v="35-64"/>
    <n v="29.5"/>
    <x v="1"/>
    <x v="1"/>
    <s v="California"/>
    <s v="Bikes"/>
    <s v="Mountain Bikes"/>
    <s v="Mountain-400-W"/>
    <s v="Silver"/>
    <n v="46"/>
    <n v="2"/>
    <n v="420"/>
    <n v="769"/>
    <n v="698"/>
    <n v="840"/>
    <n v="1538"/>
  </r>
  <r>
    <s v="000261728"/>
    <n v="44541"/>
    <n v="11"/>
    <s v="December"/>
    <n v="2021"/>
    <n v="37"/>
    <x v="1"/>
    <s v="35-64"/>
    <n v="29.5"/>
    <x v="1"/>
    <x v="1"/>
    <s v="California"/>
    <s v="Bikes"/>
    <s v="Mountain Bikes"/>
    <s v="Mountain-400-W"/>
    <s v="Silver"/>
    <n v="46"/>
    <n v="1"/>
    <n v="420"/>
    <n v="769"/>
    <n v="349"/>
    <n v="420"/>
    <n v="769"/>
  </r>
  <r>
    <s v="000261736"/>
    <n v="44543"/>
    <n v="13"/>
    <s v="December"/>
    <n v="2021"/>
    <n v="40"/>
    <x v="1"/>
    <s v="35-64"/>
    <n v="29.5"/>
    <x v="0"/>
    <x v="1"/>
    <s v="California"/>
    <s v="Bikes"/>
    <s v="Mountain Bikes"/>
    <s v="Mountain-500"/>
    <s v="Silver"/>
    <n v="40"/>
    <n v="1"/>
    <n v="308"/>
    <n v="565"/>
    <n v="257"/>
    <n v="308"/>
    <n v="565"/>
  </r>
  <r>
    <s v="000261716"/>
    <n v="44538"/>
    <n v="8"/>
    <s v="December"/>
    <n v="2021"/>
    <n v="35"/>
    <x v="1"/>
    <s v="35-64"/>
    <n v="29.5"/>
    <x v="0"/>
    <x v="1"/>
    <s v="California"/>
    <s v="Bikes"/>
    <s v="Mountain Bikes"/>
    <s v="Mountain-500"/>
    <s v="Black"/>
    <n v="42"/>
    <n v="1"/>
    <n v="295"/>
    <n v="540"/>
    <n v="245"/>
    <n v="295"/>
    <n v="540"/>
  </r>
  <r>
    <s v="000261722"/>
    <n v="44540"/>
    <n v="10"/>
    <s v="December"/>
    <n v="2021"/>
    <n v="34"/>
    <x v="0"/>
    <s v="25-34"/>
    <n v="29.5"/>
    <x v="1"/>
    <x v="1"/>
    <s v="California"/>
    <s v="Bikes"/>
    <s v="Mountain Bikes"/>
    <s v="Mountain-500"/>
    <s v="Black"/>
    <n v="40"/>
    <n v="1"/>
    <n v="295"/>
    <n v="540"/>
    <n v="245"/>
    <n v="295"/>
    <n v="540"/>
  </r>
  <r>
    <s v="000261781"/>
    <n v="44553"/>
    <n v="23"/>
    <s v="December"/>
    <n v="2021"/>
    <n v="35"/>
    <x v="1"/>
    <s v="35-64"/>
    <n v="29.5"/>
    <x v="0"/>
    <x v="1"/>
    <s v="California"/>
    <s v="Bikes"/>
    <s v="Mountain Bikes"/>
    <s v="Mountain-500"/>
    <s v="Black"/>
    <n v="42"/>
    <n v="1"/>
    <n v="295"/>
    <n v="540"/>
    <n v="245"/>
    <n v="295"/>
    <n v="540"/>
  </r>
  <r>
    <s v="000261695"/>
    <n v="44531"/>
    <n v="1"/>
    <s v="December"/>
    <n v="2021"/>
    <n v="44"/>
    <x v="1"/>
    <s v="35-64"/>
    <n v="29.5"/>
    <x v="1"/>
    <x v="2"/>
    <s v="England"/>
    <s v="Bikes"/>
    <s v="Mountain Bikes"/>
    <s v="Mountain-200"/>
    <s v="Silver"/>
    <n v="42"/>
    <n v="1"/>
    <n v="1266"/>
    <n v="2320"/>
    <n v="1054"/>
    <n v="1266"/>
    <n v="2320"/>
  </r>
  <r>
    <s v="000261710"/>
    <n v="44536"/>
    <n v="6"/>
    <s v="December"/>
    <n v="2021"/>
    <n v="47"/>
    <x v="1"/>
    <s v="35-64"/>
    <n v="29.5"/>
    <x v="1"/>
    <x v="2"/>
    <s v="England"/>
    <s v="Bikes"/>
    <s v="Mountain Bikes"/>
    <s v="Mountain-200"/>
    <s v="Silver"/>
    <n v="38"/>
    <n v="1"/>
    <n v="1266"/>
    <n v="2320"/>
    <n v="1054"/>
    <n v="1266"/>
    <n v="2320"/>
  </r>
  <r>
    <s v="000261707"/>
    <n v="44536"/>
    <n v="6"/>
    <s v="December"/>
    <n v="2021"/>
    <n v="23"/>
    <x v="2"/>
    <s v="&lt;25"/>
    <n v="29.5"/>
    <x v="1"/>
    <x v="2"/>
    <s v="England"/>
    <s v="Bikes"/>
    <s v="Mountain Bikes"/>
    <s v="Mountain-400-W"/>
    <s v="Silver"/>
    <n v="46"/>
    <n v="3"/>
    <n v="420"/>
    <n v="769"/>
    <n v="1047"/>
    <n v="1260"/>
    <n v="2307"/>
  </r>
  <r>
    <s v="000261752"/>
    <n v="44548"/>
    <n v="18"/>
    <s v="December"/>
    <n v="2021"/>
    <n v="26"/>
    <x v="0"/>
    <s v="25-34"/>
    <n v="29.5"/>
    <x v="0"/>
    <x v="2"/>
    <s v="England"/>
    <s v="Bikes"/>
    <s v="Mountain Bikes"/>
    <s v="Mountain-400-W"/>
    <s v="Silver"/>
    <n v="42"/>
    <n v="3"/>
    <n v="420"/>
    <n v="769"/>
    <n v="1047"/>
    <n v="1260"/>
    <n v="2307"/>
  </r>
  <r>
    <s v="000261700"/>
    <n v="44533"/>
    <n v="3"/>
    <s v="December"/>
    <n v="2021"/>
    <n v="24"/>
    <x v="2"/>
    <s v="&lt;25"/>
    <n v="29.5"/>
    <x v="0"/>
    <x v="2"/>
    <s v="England"/>
    <s v="Bikes"/>
    <s v="Mountain Bikes"/>
    <s v="Mountain-200"/>
    <s v="Black"/>
    <n v="38"/>
    <n v="1"/>
    <n v="1252"/>
    <n v="2295"/>
    <n v="1043"/>
    <n v="1252"/>
    <n v="2295"/>
  </r>
  <r>
    <s v="000261721"/>
    <n v="44540"/>
    <n v="10"/>
    <s v="December"/>
    <n v="2021"/>
    <n v="26"/>
    <x v="0"/>
    <s v="25-34"/>
    <n v="29.5"/>
    <x v="1"/>
    <x v="2"/>
    <s v="England"/>
    <s v="Bikes"/>
    <s v="Mountain Bikes"/>
    <s v="Mountain-200"/>
    <s v="Black"/>
    <n v="38"/>
    <n v="1"/>
    <n v="1252"/>
    <n v="2295"/>
    <n v="1043"/>
    <n v="1252"/>
    <n v="2295"/>
  </r>
  <r>
    <s v="000261737"/>
    <n v="44543"/>
    <n v="13"/>
    <s v="December"/>
    <n v="2021"/>
    <n v="44"/>
    <x v="1"/>
    <s v="35-64"/>
    <n v="29.5"/>
    <x v="0"/>
    <x v="2"/>
    <s v="England"/>
    <s v="Bikes"/>
    <s v="Mountain Bikes"/>
    <s v="Mountain-200"/>
    <s v="Black"/>
    <n v="38"/>
    <n v="1"/>
    <n v="1252"/>
    <n v="2295"/>
    <n v="1043"/>
    <n v="1252"/>
    <n v="2295"/>
  </r>
  <r>
    <s v="000261738"/>
    <n v="44543"/>
    <n v="13"/>
    <s v="December"/>
    <n v="2021"/>
    <n v="49"/>
    <x v="1"/>
    <s v="35-64"/>
    <n v="29.5"/>
    <x v="1"/>
    <x v="2"/>
    <s v="England"/>
    <s v="Bikes"/>
    <s v="Mountain Bikes"/>
    <s v="Mountain-200"/>
    <s v="Black"/>
    <n v="38"/>
    <n v="1"/>
    <n v="1252"/>
    <n v="2295"/>
    <n v="1043"/>
    <n v="1252"/>
    <n v="2295"/>
  </r>
  <r>
    <s v="000261772"/>
    <n v="44551"/>
    <n v="21"/>
    <s v="December"/>
    <n v="2021"/>
    <n v="23"/>
    <x v="2"/>
    <s v="&lt;25"/>
    <n v="29.5"/>
    <x v="1"/>
    <x v="2"/>
    <s v="England"/>
    <s v="Bikes"/>
    <s v="Mountain Bikes"/>
    <s v="Mountain-400-W"/>
    <s v="Silver"/>
    <n v="46"/>
    <n v="2"/>
    <n v="420"/>
    <n v="769"/>
    <n v="698"/>
    <n v="840"/>
    <n v="1538"/>
  </r>
  <r>
    <s v="000261718"/>
    <n v="44539"/>
    <n v="9"/>
    <s v="December"/>
    <n v="2021"/>
    <n v="41"/>
    <x v="1"/>
    <s v="35-64"/>
    <n v="29.5"/>
    <x v="0"/>
    <x v="3"/>
    <s v="Hamburg"/>
    <s v="Bikes"/>
    <s v="Mountain Bikes"/>
    <s v="Mountain-200"/>
    <s v="Silver"/>
    <n v="42"/>
    <n v="1"/>
    <n v="1266"/>
    <n v="2320"/>
    <n v="1054"/>
    <n v="1266"/>
    <n v="2320"/>
  </r>
  <r>
    <s v="000261764"/>
    <n v="44549"/>
    <n v="19"/>
    <s v="December"/>
    <n v="2021"/>
    <n v="56"/>
    <x v="1"/>
    <s v="35-64"/>
    <n v="29.5"/>
    <x v="0"/>
    <x v="3"/>
    <s v="Hessen"/>
    <s v="Bikes"/>
    <s v="Mountain Bikes"/>
    <s v="Mountain-200"/>
    <s v="Black"/>
    <n v="46"/>
    <n v="2"/>
    <n v="1252"/>
    <n v="2295"/>
    <n v="2086"/>
    <n v="2504"/>
    <n v="4590"/>
  </r>
  <r>
    <s v="000261778"/>
    <n v="44552"/>
    <n v="22"/>
    <s v="December"/>
    <n v="2021"/>
    <n v="41"/>
    <x v="1"/>
    <s v="35-64"/>
    <n v="29.5"/>
    <x v="1"/>
    <x v="3"/>
    <s v="Hessen"/>
    <s v="Bikes"/>
    <s v="Mountain Bikes"/>
    <s v="Mountain-200"/>
    <s v="Silver"/>
    <n v="38"/>
    <n v="1"/>
    <n v="1266"/>
    <n v="2320"/>
    <n v="1054"/>
    <n v="1266"/>
    <n v="2320"/>
  </r>
  <r>
    <s v="000261730"/>
    <n v="44542"/>
    <n v="12"/>
    <s v="December"/>
    <n v="2021"/>
    <n v="36"/>
    <x v="1"/>
    <s v="35-64"/>
    <n v="29.5"/>
    <x v="0"/>
    <x v="4"/>
    <s v="New South Wales"/>
    <s v="Bikes"/>
    <s v="Mountain Bikes"/>
    <s v="Mountain-200"/>
    <s v="Silver"/>
    <n v="42"/>
    <n v="4"/>
    <n v="1266"/>
    <n v="2320"/>
    <n v="4216"/>
    <n v="5064"/>
    <n v="9280"/>
  </r>
  <r>
    <s v="000261720"/>
    <n v="44540"/>
    <n v="10"/>
    <s v="December"/>
    <n v="2021"/>
    <n v="40"/>
    <x v="1"/>
    <s v="35-64"/>
    <n v="29.5"/>
    <x v="1"/>
    <x v="4"/>
    <s v="New South Wales"/>
    <s v="Bikes"/>
    <s v="Mountain Bikes"/>
    <s v="Mountain-200"/>
    <s v="Black"/>
    <n v="42"/>
    <n v="2"/>
    <n v="1252"/>
    <n v="2295"/>
    <n v="2086"/>
    <n v="2504"/>
    <n v="4590"/>
  </r>
  <r>
    <s v="000261732"/>
    <n v="44542"/>
    <n v="12"/>
    <s v="December"/>
    <n v="2021"/>
    <n v="34"/>
    <x v="0"/>
    <s v="25-34"/>
    <n v="29.5"/>
    <x v="1"/>
    <x v="4"/>
    <s v="New South Wales"/>
    <s v="Bikes"/>
    <s v="Mountain Bikes"/>
    <s v="Mountain-200"/>
    <s v="Black"/>
    <n v="38"/>
    <n v="2"/>
    <n v="1252"/>
    <n v="2295"/>
    <n v="2086"/>
    <n v="2504"/>
    <n v="4590"/>
  </r>
  <r>
    <s v="000261743"/>
    <n v="44546"/>
    <n v="16"/>
    <s v="December"/>
    <n v="2021"/>
    <n v="33"/>
    <x v="0"/>
    <s v="25-34"/>
    <n v="29.5"/>
    <x v="0"/>
    <x v="4"/>
    <s v="New South Wales"/>
    <s v="Bikes"/>
    <s v="Mountain Bikes"/>
    <s v="Mountain-200"/>
    <s v="Black"/>
    <n v="38"/>
    <n v="2"/>
    <n v="1252"/>
    <n v="2295"/>
    <n v="2086"/>
    <n v="2504"/>
    <n v="4590"/>
  </r>
  <r>
    <s v="000261744"/>
    <n v="44546"/>
    <n v="16"/>
    <s v="December"/>
    <n v="2021"/>
    <n v="38"/>
    <x v="1"/>
    <s v="35-64"/>
    <n v="29.5"/>
    <x v="1"/>
    <x v="4"/>
    <s v="New South Wales"/>
    <s v="Bikes"/>
    <s v="Mountain Bikes"/>
    <s v="Mountain-200"/>
    <s v="Black"/>
    <n v="38"/>
    <n v="2"/>
    <n v="1252"/>
    <n v="2295"/>
    <n v="2086"/>
    <n v="2504"/>
    <n v="4590"/>
  </r>
  <r>
    <s v="000261702"/>
    <n v="44534"/>
    <n v="4"/>
    <s v="December"/>
    <n v="2021"/>
    <n v="31"/>
    <x v="0"/>
    <s v="25-34"/>
    <n v="29.5"/>
    <x v="0"/>
    <x v="4"/>
    <s v="New South Wales"/>
    <s v="Bikes"/>
    <s v="Mountain Bikes"/>
    <s v="Mountain-400-W"/>
    <s v="Silver"/>
    <n v="42"/>
    <n v="4"/>
    <n v="420"/>
    <n v="769"/>
    <n v="1396"/>
    <n v="1680"/>
    <n v="3076"/>
  </r>
  <r>
    <s v="000261709"/>
    <n v="44536"/>
    <n v="6"/>
    <s v="December"/>
    <n v="2021"/>
    <n v="36"/>
    <x v="1"/>
    <s v="35-64"/>
    <n v="29.5"/>
    <x v="1"/>
    <x v="4"/>
    <s v="New South Wales"/>
    <s v="Bikes"/>
    <s v="Mountain Bikes"/>
    <s v="Mountain-200"/>
    <s v="Black"/>
    <n v="42"/>
    <n v="1"/>
    <n v="1252"/>
    <n v="2295"/>
    <n v="1043"/>
    <n v="1252"/>
    <n v="2295"/>
  </r>
  <r>
    <s v="000261724"/>
    <n v="44540"/>
    <n v="10"/>
    <s v="December"/>
    <n v="2021"/>
    <n v="38"/>
    <x v="1"/>
    <s v="35-64"/>
    <n v="29.5"/>
    <x v="1"/>
    <x v="4"/>
    <s v="New South Wales"/>
    <s v="Bikes"/>
    <s v="Mountain Bikes"/>
    <s v="Mountain-200"/>
    <s v="Black"/>
    <n v="38"/>
    <n v="1"/>
    <n v="1252"/>
    <n v="2295"/>
    <n v="1043"/>
    <n v="1252"/>
    <n v="2295"/>
  </r>
  <r>
    <s v="000261713"/>
    <n v="44538"/>
    <n v="8"/>
    <s v="December"/>
    <n v="2021"/>
    <n v="19"/>
    <x v="2"/>
    <s v="&lt;25"/>
    <n v="29.5"/>
    <x v="0"/>
    <x v="4"/>
    <s v="New South Wales"/>
    <s v="Bikes"/>
    <s v="Mountain Bikes"/>
    <s v="Mountain-500"/>
    <s v="Silver"/>
    <n v="42"/>
    <n v="4"/>
    <n v="308"/>
    <n v="565"/>
    <n v="1028"/>
    <n v="1232"/>
    <n v="2260"/>
  </r>
  <r>
    <s v="000261749"/>
    <n v="44548"/>
    <n v="18"/>
    <s v="December"/>
    <n v="2021"/>
    <n v="35"/>
    <x v="1"/>
    <s v="35-64"/>
    <n v="29.5"/>
    <x v="0"/>
    <x v="4"/>
    <s v="New South Wales"/>
    <s v="Bikes"/>
    <s v="Mountain Bikes"/>
    <s v="Mountain-500"/>
    <s v="Silver"/>
    <n v="42"/>
    <n v="4"/>
    <n v="308"/>
    <n v="565"/>
    <n v="1028"/>
    <n v="1232"/>
    <n v="2260"/>
  </r>
  <r>
    <s v="000261726"/>
    <n v="44541"/>
    <n v="11"/>
    <s v="December"/>
    <n v="2021"/>
    <n v="41"/>
    <x v="1"/>
    <s v="35-64"/>
    <n v="29.5"/>
    <x v="0"/>
    <x v="4"/>
    <s v="New South Wales"/>
    <s v="Bikes"/>
    <s v="Mountain Bikes"/>
    <s v="Mountain-400-W"/>
    <s v="Silver"/>
    <n v="38"/>
    <n v="2"/>
    <n v="420"/>
    <n v="769"/>
    <n v="698"/>
    <n v="840"/>
    <n v="1538"/>
  </r>
  <r>
    <s v="000261698"/>
    <n v="44532"/>
    <n v="2"/>
    <s v="December"/>
    <n v="2021"/>
    <n v="31"/>
    <x v="0"/>
    <s v="25-34"/>
    <n v="29.5"/>
    <x v="0"/>
    <x v="4"/>
    <s v="New South Wales"/>
    <s v="Bikes"/>
    <s v="Mountain Bikes"/>
    <s v="Mountain-400-W"/>
    <s v="Silver"/>
    <n v="42"/>
    <n v="1"/>
    <n v="420"/>
    <n v="769"/>
    <n v="349"/>
    <n v="420"/>
    <n v="769"/>
  </r>
  <r>
    <s v="000261747"/>
    <n v="44547"/>
    <n v="17"/>
    <s v="December"/>
    <n v="2021"/>
    <n v="31"/>
    <x v="0"/>
    <s v="25-34"/>
    <n v="29.5"/>
    <x v="1"/>
    <x v="4"/>
    <s v="New South Wales"/>
    <s v="Bikes"/>
    <s v="Mountain Bikes"/>
    <s v="Mountain-400-W"/>
    <s v="Silver"/>
    <n v="42"/>
    <n v="1"/>
    <n v="420"/>
    <n v="769"/>
    <n v="349"/>
    <n v="420"/>
    <n v="769"/>
  </r>
  <r>
    <s v="000261775"/>
    <n v="44552"/>
    <n v="22"/>
    <s v="December"/>
    <n v="2021"/>
    <n v="19"/>
    <x v="2"/>
    <s v="&lt;25"/>
    <n v="29.5"/>
    <x v="0"/>
    <x v="4"/>
    <s v="New South Wales"/>
    <s v="Bikes"/>
    <s v="Mountain Bikes"/>
    <s v="Mountain-500"/>
    <s v="Silver"/>
    <n v="42"/>
    <n v="1"/>
    <n v="308"/>
    <n v="565"/>
    <n v="257"/>
    <n v="308"/>
    <n v="565"/>
  </r>
  <r>
    <s v="000261756"/>
    <n v="44549"/>
    <n v="19"/>
    <s v="December"/>
    <n v="2021"/>
    <n v="17"/>
    <x v="2"/>
    <s v="&lt;25"/>
    <n v="29.5"/>
    <x v="1"/>
    <x v="5"/>
    <s v="Nord"/>
    <s v="Bikes"/>
    <s v="Mountain Bikes"/>
    <s v="Mountain-200"/>
    <s v="Silver"/>
    <n v="46"/>
    <n v="4"/>
    <n v="1266"/>
    <n v="2320"/>
    <n v="4216"/>
    <n v="5064"/>
    <n v="9280"/>
  </r>
  <r>
    <s v="000261750"/>
    <n v="44548"/>
    <n v="18"/>
    <s v="December"/>
    <n v="2021"/>
    <n v="38"/>
    <x v="1"/>
    <s v="35-64"/>
    <n v="29.5"/>
    <x v="0"/>
    <x v="3"/>
    <s v="Nordrhein-Westfalen"/>
    <s v="Bikes"/>
    <s v="Mountain Bikes"/>
    <s v="Mountain-200"/>
    <s v="Silver"/>
    <n v="46"/>
    <n v="4"/>
    <n v="1266"/>
    <n v="2320"/>
    <n v="4216"/>
    <n v="5064"/>
    <n v="9280"/>
  </r>
  <r>
    <s v="000261704"/>
    <n v="44535"/>
    <m/>
    <s v="December"/>
    <n v="2021"/>
    <n v="42"/>
    <x v="1"/>
    <s v="35-64"/>
    <n v="29.5"/>
    <x v="1"/>
    <x v="3"/>
    <s v="Nordrhein-Westfalen"/>
    <s v="Bikes"/>
    <s v="Mountain Bikes"/>
    <s v="Mountain-200"/>
    <s v="Black"/>
    <n v="38"/>
    <n v="4"/>
    <n v="1252"/>
    <n v="2295"/>
    <n v="4172"/>
    <n v="5008"/>
    <n v="9180"/>
  </r>
  <r>
    <s v="000261748"/>
    <n v="44547"/>
    <n v="17"/>
    <s v="December"/>
    <n v="2021"/>
    <n v="42"/>
    <x v="1"/>
    <s v="35-64"/>
    <n v="29.5"/>
    <x v="0"/>
    <x v="3"/>
    <s v="Nordrhein-Westfalen"/>
    <s v="Bikes"/>
    <s v="Mountain Bikes"/>
    <s v="Mountain-200"/>
    <s v="Silver"/>
    <n v="46"/>
    <n v="1"/>
    <n v="1266"/>
    <n v="2320"/>
    <n v="1054"/>
    <n v="1266"/>
    <n v="2320"/>
  </r>
  <r>
    <s v="000261759"/>
    <n v="44549"/>
    <n v="19"/>
    <s v="December"/>
    <n v="2021"/>
    <n v="35"/>
    <x v="1"/>
    <s v="35-64"/>
    <n v="29.5"/>
    <x v="0"/>
    <x v="1"/>
    <s v="Oregon"/>
    <s v="Bikes"/>
    <s v="Mountain Bikes"/>
    <s v="Mountain-100"/>
    <s v="Black"/>
    <n v="48"/>
    <n v="4"/>
    <n v="1898"/>
    <n v="3375"/>
    <n v="5908"/>
    <n v="7592"/>
    <n v="13500"/>
  </r>
  <r>
    <s v="000261760"/>
    <n v="44549"/>
    <n v="19"/>
    <s v="December"/>
    <n v="2021"/>
    <n v="37"/>
    <x v="1"/>
    <s v="35-64"/>
    <n v="29.5"/>
    <x v="1"/>
    <x v="1"/>
    <s v="Oregon"/>
    <s v="Bikes"/>
    <s v="Mountain Bikes"/>
    <s v="Mountain-200"/>
    <s v="Black"/>
    <n v="38"/>
    <n v="4"/>
    <n v="1252"/>
    <n v="2295"/>
    <n v="4172"/>
    <n v="5008"/>
    <n v="9180"/>
  </r>
  <r>
    <s v="000261715"/>
    <n v="44538"/>
    <n v="8"/>
    <s v="December"/>
    <n v="2021"/>
    <n v="39"/>
    <x v="1"/>
    <s v="35-64"/>
    <n v="29.5"/>
    <x v="0"/>
    <x v="1"/>
    <s v="Oregon"/>
    <s v="Bikes"/>
    <s v="Mountain Bikes"/>
    <s v="Mountain-500"/>
    <s v="Black"/>
    <n v="42"/>
    <n v="2"/>
    <n v="1252"/>
    <n v="2295"/>
    <n v="2086"/>
    <n v="2504"/>
    <n v="4590"/>
  </r>
  <r>
    <s v="000261779"/>
    <n v="44553"/>
    <n v="23"/>
    <s v="December"/>
    <n v="2021"/>
    <n v="30"/>
    <x v="0"/>
    <s v="25-34"/>
    <n v="29.5"/>
    <x v="0"/>
    <x v="1"/>
    <s v="Oregon"/>
    <s v="Bikes"/>
    <s v="Mountain Bikes"/>
    <s v="Mountain-200"/>
    <s v="Silver"/>
    <n v="42"/>
    <n v="1"/>
    <n v="1266"/>
    <n v="2320"/>
    <n v="1054"/>
    <n v="1266"/>
    <n v="2320"/>
  </r>
  <r>
    <s v="000261762"/>
    <n v="44549"/>
    <n v="19"/>
    <s v="December"/>
    <n v="2021"/>
    <n v="63"/>
    <x v="1"/>
    <s v="35-64"/>
    <n v="29.5"/>
    <x v="0"/>
    <x v="4"/>
    <s v="Queensland"/>
    <s v="Bikes"/>
    <s v="Mountain Bikes"/>
    <s v="Mountain-200"/>
    <s v="Black"/>
    <n v="46"/>
    <n v="4"/>
    <n v="1252"/>
    <n v="2295"/>
    <n v="4172"/>
    <n v="5008"/>
    <n v="9180"/>
  </r>
  <r>
    <s v="000261767"/>
    <n v="44550"/>
    <n v="20"/>
    <s v="December"/>
    <n v="2021"/>
    <n v="57"/>
    <x v="1"/>
    <s v="35-64"/>
    <n v="29.5"/>
    <x v="1"/>
    <x v="4"/>
    <s v="Queensland"/>
    <s v="Bikes"/>
    <s v="Mountain Bikes"/>
    <s v="Mountain-200"/>
    <s v="Black"/>
    <n v="46"/>
    <n v="4"/>
    <n v="1252"/>
    <n v="2295"/>
    <n v="4172"/>
    <n v="5008"/>
    <n v="9180"/>
  </r>
  <r>
    <s v="000261782"/>
    <n v="44554"/>
    <n v="24"/>
    <s v="December"/>
    <n v="2021"/>
    <n v="38"/>
    <x v="1"/>
    <s v="35-64"/>
    <n v="29.5"/>
    <x v="1"/>
    <x v="4"/>
    <s v="Queensland"/>
    <s v="Bikes"/>
    <s v="Mountain Bikes"/>
    <s v="Mountain-200"/>
    <s v="Black"/>
    <n v="42"/>
    <n v="4"/>
    <n v="1252"/>
    <n v="2295"/>
    <n v="4172"/>
    <n v="5008"/>
    <n v="9180"/>
  </r>
  <r>
    <s v="000261735"/>
    <n v="44543"/>
    <n v="13"/>
    <s v="December"/>
    <n v="2021"/>
    <n v="32"/>
    <x v="0"/>
    <s v="25-34"/>
    <n v="29.5"/>
    <x v="0"/>
    <x v="4"/>
    <s v="Queensland"/>
    <s v="Bikes"/>
    <s v="Mountain Bikes"/>
    <s v="Mountain-200"/>
    <s v="Silver"/>
    <n v="42"/>
    <n v="3"/>
    <n v="1266"/>
    <n v="2320"/>
    <n v="3162"/>
    <n v="3798"/>
    <n v="6960"/>
  </r>
  <r>
    <s v="000261705"/>
    <n v="44535"/>
    <n v="5"/>
    <s v="December"/>
    <n v="2021"/>
    <n v="35"/>
    <x v="1"/>
    <s v="35-64"/>
    <n v="29.5"/>
    <x v="0"/>
    <x v="4"/>
    <s v="Queensland"/>
    <s v="Bikes"/>
    <s v="Mountain Bikes"/>
    <s v="Mountain-200"/>
    <s v="Silver"/>
    <n v="38"/>
    <n v="1"/>
    <n v="1266"/>
    <n v="2320"/>
    <n v="1054"/>
    <n v="1266"/>
    <n v="2320"/>
  </r>
  <r>
    <s v="000261769"/>
    <n v="44550"/>
    <n v="20"/>
    <s v="December"/>
    <n v="2021"/>
    <n v="35"/>
    <x v="1"/>
    <s v="35-64"/>
    <n v="29.5"/>
    <x v="0"/>
    <x v="4"/>
    <s v="Queensland"/>
    <s v="Bikes"/>
    <s v="Mountain Bikes"/>
    <s v="Mountain-200"/>
    <s v="Silver"/>
    <n v="38"/>
    <n v="1"/>
    <n v="1266"/>
    <n v="2320"/>
    <n v="1054"/>
    <n v="1266"/>
    <n v="2320"/>
  </r>
  <r>
    <s v="000261758"/>
    <n v="44549"/>
    <n v="19"/>
    <s v="December"/>
    <n v="2021"/>
    <n v="25"/>
    <x v="0"/>
    <s v="25-34"/>
    <n v="29.5"/>
    <x v="1"/>
    <x v="5"/>
    <s v="Seine (Paris)"/>
    <s v="Bikes"/>
    <s v="Mountain Bikes"/>
    <s v="Mountain-200"/>
    <s v="Black"/>
    <n v="38"/>
    <n v="4"/>
    <n v="1252"/>
    <n v="2295"/>
    <n v="4172"/>
    <n v="5008"/>
    <n v="9180"/>
  </r>
  <r>
    <s v="000261725"/>
    <n v="44541"/>
    <n v="11"/>
    <s v="December"/>
    <n v="2021"/>
    <n v="24"/>
    <x v="2"/>
    <s v="&lt;25"/>
    <n v="29.5"/>
    <x v="0"/>
    <x v="5"/>
    <s v="Seine (Paris)"/>
    <s v="Bikes"/>
    <s v="Mountain Bikes"/>
    <s v="Mountain-200"/>
    <s v="Black"/>
    <n v="38"/>
    <n v="3"/>
    <n v="1252"/>
    <n v="2295"/>
    <n v="3129"/>
    <n v="3756"/>
    <n v="6885"/>
  </r>
  <r>
    <s v="000261754"/>
    <n v="44548"/>
    <n v="18"/>
    <s v="December"/>
    <n v="2021"/>
    <n v="26"/>
    <x v="0"/>
    <s v="25-34"/>
    <n v="29.5"/>
    <x v="1"/>
    <x v="5"/>
    <s v="Seine (Paris)"/>
    <s v="Bikes"/>
    <s v="Mountain Bikes"/>
    <s v="Mountain-200"/>
    <s v="Black"/>
    <n v="46"/>
    <n v="1"/>
    <n v="1252"/>
    <n v="2295"/>
    <n v="1043"/>
    <n v="1252"/>
    <n v="2295"/>
  </r>
  <r>
    <s v="000261776"/>
    <n v="44552"/>
    <n v="22"/>
    <s v="December"/>
    <n v="2021"/>
    <n v="25"/>
    <x v="0"/>
    <s v="25-34"/>
    <n v="29.5"/>
    <x v="1"/>
    <x v="5"/>
    <s v="Seine (Paris)"/>
    <s v="Bikes"/>
    <s v="Mountain Bikes"/>
    <s v="Mountain-200"/>
    <s v="Black"/>
    <n v="38"/>
    <n v="1"/>
    <n v="1252"/>
    <n v="2295"/>
    <n v="1043"/>
    <n v="1252"/>
    <n v="2295"/>
  </r>
  <r>
    <s v="000261745"/>
    <n v="44546"/>
    <n v="16"/>
    <s v="December"/>
    <n v="2021"/>
    <n v="27"/>
    <x v="0"/>
    <s v="25-34"/>
    <n v="29.5"/>
    <x v="0"/>
    <x v="5"/>
    <s v="Seine et Marne"/>
    <s v="Bikes"/>
    <s v="Mountain Bikes"/>
    <s v="Mountain-200"/>
    <s v="Silver"/>
    <n v="46"/>
    <n v="1"/>
    <n v="1266"/>
    <n v="2320"/>
    <n v="1054"/>
    <n v="1266"/>
    <n v="2320"/>
  </r>
  <r>
    <s v="000261751"/>
    <n v="44548"/>
    <n v="18"/>
    <s v="December"/>
    <n v="2021"/>
    <n v="24"/>
    <x v="2"/>
    <s v="&lt;25"/>
    <n v="29.5"/>
    <x v="0"/>
    <x v="5"/>
    <s v="Seine Saint Denis"/>
    <s v="Bikes"/>
    <s v="Mountain Bikes"/>
    <s v="Mountain-200"/>
    <s v="Silver"/>
    <n v="38"/>
    <n v="3"/>
    <n v="1266"/>
    <n v="2320"/>
    <n v="3162"/>
    <n v="3798"/>
    <n v="6960"/>
  </r>
  <r>
    <s v="000261771"/>
    <n v="44551"/>
    <n v="21"/>
    <s v="December"/>
    <n v="2021"/>
    <n v="26"/>
    <x v="0"/>
    <s v="25-34"/>
    <n v="29.5"/>
    <x v="1"/>
    <x v="5"/>
    <s v="Somme"/>
    <s v="Bikes"/>
    <s v="Mountain Bikes"/>
    <s v="Mountain-200"/>
    <s v="Silver"/>
    <n v="38"/>
    <n v="3"/>
    <n v="1266"/>
    <n v="2320"/>
    <n v="3162"/>
    <n v="3798"/>
    <n v="6960"/>
  </r>
  <r>
    <s v="000261763"/>
    <n v="44549"/>
    <n v="19"/>
    <s v="December"/>
    <n v="2021"/>
    <n v="18"/>
    <x v="2"/>
    <s v="&lt;25"/>
    <n v="29.5"/>
    <x v="1"/>
    <x v="4"/>
    <s v="South Australia"/>
    <s v="Bikes"/>
    <s v="Mountain Bikes"/>
    <s v="Mountain-500"/>
    <s v="Black"/>
    <n v="40"/>
    <n v="2"/>
    <n v="295"/>
    <n v="540"/>
    <n v="490"/>
    <n v="590"/>
    <n v="1080"/>
  </r>
  <r>
    <s v="000261766"/>
    <n v="44550"/>
    <n v="20"/>
    <s v="December"/>
    <n v="2021"/>
    <n v="33"/>
    <x v="0"/>
    <s v="25-34"/>
    <n v="29.5"/>
    <x v="0"/>
    <x v="4"/>
    <s v="Victoria"/>
    <s v="Bikes"/>
    <s v="Mountain Bikes"/>
    <s v="Mountain-100"/>
    <s v="Black"/>
    <n v="38"/>
    <n v="4"/>
    <n v="1898"/>
    <n v="3375"/>
    <n v="5908"/>
    <n v="7592"/>
    <n v="13500"/>
  </r>
  <r>
    <s v="000261717"/>
    <n v="44539"/>
    <n v="9"/>
    <s v="December"/>
    <n v="2021"/>
    <n v="33"/>
    <x v="0"/>
    <s v="25-34"/>
    <n v="29.5"/>
    <x v="0"/>
    <x v="4"/>
    <s v="Victoria"/>
    <s v="Bikes"/>
    <s v="Mountain Bikes"/>
    <s v="Mountain-100"/>
    <s v="Black"/>
    <n v="38"/>
    <n v="2"/>
    <n v="1898"/>
    <n v="3375"/>
    <n v="2954"/>
    <n v="3796"/>
    <n v="6750"/>
  </r>
  <r>
    <s v="000261733"/>
    <n v="44542"/>
    <n v="12"/>
    <s v="December"/>
    <n v="2021"/>
    <n v="35"/>
    <x v="1"/>
    <s v="35-64"/>
    <n v="29.5"/>
    <x v="0"/>
    <x v="4"/>
    <s v="Victoria"/>
    <s v="Bikes"/>
    <s v="Mountain Bikes"/>
    <s v="Mountain-200"/>
    <s v="Silver"/>
    <n v="42"/>
    <n v="1"/>
    <n v="1266"/>
    <n v="2320"/>
    <n v="1054"/>
    <n v="1266"/>
    <n v="2320"/>
  </r>
  <r>
    <s v="000261770"/>
    <n v="44550"/>
    <n v="20"/>
    <s v="December"/>
    <n v="2021"/>
    <n v="35"/>
    <x v="1"/>
    <s v="35-64"/>
    <n v="29.5"/>
    <x v="1"/>
    <x v="4"/>
    <s v="Victoria"/>
    <s v="Bikes"/>
    <s v="Mountain Bikes"/>
    <s v="Mountain-200"/>
    <s v="Silver"/>
    <n v="38"/>
    <n v="1"/>
    <n v="1266"/>
    <n v="2320"/>
    <n v="1054"/>
    <n v="1266"/>
    <n v="2320"/>
  </r>
  <r>
    <s v="000261757"/>
    <n v="44549"/>
    <n v="19"/>
    <s v="December"/>
    <n v="2021"/>
    <n v="19"/>
    <x v="2"/>
    <s v="&lt;25"/>
    <n v="29.5"/>
    <x v="0"/>
    <x v="4"/>
    <s v="Victoria"/>
    <s v="Bikes"/>
    <s v="Mountain Bikes"/>
    <s v="Mountain-500"/>
    <s v="Black"/>
    <n v="44"/>
    <n v="4"/>
    <n v="295"/>
    <n v="540"/>
    <n v="980"/>
    <n v="1180"/>
    <n v="2160"/>
  </r>
  <r>
    <s v="000261741"/>
    <n v="44544"/>
    <n v="14"/>
    <s v="December"/>
    <n v="2021"/>
    <n v="32"/>
    <x v="0"/>
    <s v="25-34"/>
    <n v="29.5"/>
    <x v="0"/>
    <x v="4"/>
    <s v="Victoria"/>
    <s v="Bikes"/>
    <s v="Mountain Bikes"/>
    <s v="Mountain-400-W"/>
    <s v="Silver"/>
    <n v="46"/>
    <n v="1"/>
    <n v="420"/>
    <n v="769"/>
    <n v="349"/>
    <n v="420"/>
    <n v="769"/>
  </r>
  <r>
    <s v="000261773"/>
    <n v="44552"/>
    <n v="22"/>
    <s v="December"/>
    <n v="2021"/>
    <n v="30"/>
    <x v="0"/>
    <s v="25-34"/>
    <n v="29.5"/>
    <x v="0"/>
    <x v="1"/>
    <s v="Washington"/>
    <s v="Bikes"/>
    <s v="Mountain Bikes"/>
    <s v="Mountain-200"/>
    <s v="Silver"/>
    <n v="38"/>
    <n v="3"/>
    <n v="1266"/>
    <n v="2320"/>
    <n v="3162"/>
    <n v="3798"/>
    <n v="6960"/>
  </r>
  <r>
    <s v="000261739"/>
    <n v="44544"/>
    <n v="14"/>
    <s v="December"/>
    <n v="2021"/>
    <n v="30"/>
    <x v="0"/>
    <s v="25-34"/>
    <n v="29.5"/>
    <x v="0"/>
    <x v="1"/>
    <s v="Washington"/>
    <s v="Bikes"/>
    <s v="Mountain Bikes"/>
    <s v="Mountain-200"/>
    <s v="Silver"/>
    <n v="38"/>
    <n v="2"/>
    <n v="1266"/>
    <n v="2320"/>
    <n v="2108"/>
    <n v="2532"/>
    <n v="4640"/>
  </r>
  <r>
    <s v="000261746"/>
    <n v="44547"/>
    <n v="17"/>
    <s v="December"/>
    <n v="2021"/>
    <n v="37"/>
    <x v="1"/>
    <s v="35-64"/>
    <n v="29.5"/>
    <x v="0"/>
    <x v="1"/>
    <s v="Washington"/>
    <s v="Bikes"/>
    <s v="Mountain Bikes"/>
    <s v="Mountain-200"/>
    <s v="Silver"/>
    <n v="38"/>
    <n v="2"/>
    <n v="1266"/>
    <n v="2320"/>
    <n v="2108"/>
    <n v="2532"/>
    <n v="4640"/>
  </r>
  <r>
    <s v="000261723"/>
    <n v="44540"/>
    <n v="10"/>
    <s v="December"/>
    <n v="2021"/>
    <n v="34"/>
    <x v="0"/>
    <s v="25-34"/>
    <n v="29.5"/>
    <x v="0"/>
    <x v="1"/>
    <s v="Washington"/>
    <s v="Bikes"/>
    <s v="Mountain Bikes"/>
    <s v="Mountain-100"/>
    <s v="Silver"/>
    <n v="44"/>
    <n v="1"/>
    <n v="1912"/>
    <n v="3400"/>
    <n v="1488"/>
    <n v="1912"/>
    <n v="3400"/>
  </r>
  <r>
    <s v="000261734"/>
    <n v="44542"/>
    <n v="12"/>
    <s v="December"/>
    <n v="2021"/>
    <n v="38"/>
    <x v="1"/>
    <s v="35-64"/>
    <n v="29.5"/>
    <x v="0"/>
    <x v="1"/>
    <s v="Washington"/>
    <s v="Bikes"/>
    <s v="Mountain Bikes"/>
    <s v="Mountain-200"/>
    <s v="Silver"/>
    <n v="42"/>
    <n v="1"/>
    <n v="1266"/>
    <n v="2320"/>
    <n v="1054"/>
    <n v="1266"/>
    <n v="2320"/>
  </r>
  <r>
    <s v="000261755"/>
    <n v="44548"/>
    <n v="18"/>
    <s v="December"/>
    <n v="2021"/>
    <n v="36"/>
    <x v="1"/>
    <s v="35-64"/>
    <n v="29.5"/>
    <x v="1"/>
    <x v="1"/>
    <s v="Washington"/>
    <s v="Bikes"/>
    <s v="Mountain Bikes"/>
    <s v="Mountain-200"/>
    <s v="Silver"/>
    <n v="38"/>
    <n v="1"/>
    <n v="1266"/>
    <n v="2320"/>
    <n v="1054"/>
    <n v="1266"/>
    <n v="2320"/>
  </r>
  <r>
    <s v="000261765"/>
    <n v="44549"/>
    <n v="19"/>
    <s v="December"/>
    <n v="2021"/>
    <n v="39"/>
    <x v="1"/>
    <s v="35-64"/>
    <n v="29.5"/>
    <x v="0"/>
    <x v="1"/>
    <s v="Washington"/>
    <s v="Bikes"/>
    <s v="Mountain Bikes"/>
    <s v="Mountain-200"/>
    <s v="Silver"/>
    <n v="38"/>
    <n v="1"/>
    <n v="1266"/>
    <n v="2320"/>
    <n v="1054"/>
    <n v="1266"/>
    <n v="2320"/>
  </r>
  <r>
    <s v="000261701"/>
    <n v="44533"/>
    <n v="3"/>
    <s v="December"/>
    <n v="2021"/>
    <n v="37"/>
    <x v="1"/>
    <s v="35-64"/>
    <n v="29.5"/>
    <x v="1"/>
    <x v="1"/>
    <s v="Washington"/>
    <s v="Bikes"/>
    <s v="Mountain Bikes"/>
    <s v="Mountain-200"/>
    <s v="Black"/>
    <n v="46"/>
    <n v="1"/>
    <n v="1252"/>
    <n v="2295"/>
    <n v="1043"/>
    <n v="1252"/>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FBFB1-57CB-4334-8FF5-A33200D4823D}" name="PivotTable1" cacheId="15" applyNumberFormats="0" applyBorderFormats="0" applyFontFormats="0" applyPatternFormats="0" applyAlignmentFormats="0" applyWidthHeightFormats="1" dataCaption="Values" missingCaption="0" updatedVersion="7" minRefreshableVersion="3" useAutoFormatting="1" itemPrintTitles="1" createdVersion="7" indent="0" compact="0" compactData="0" multipleFieldFilters="0" chartFormat="9">
  <location ref="A3:I14" firstHeaderRow="1" firstDataRow="2" firstDataCol="2"/>
  <pivotFields count="23">
    <pivotField compact="0" outline="0" showAll="0"/>
    <pivotField compact="0" numFmtId="14" outline="0" showAll="0"/>
    <pivotField compact="0" outline="0" showAll="0"/>
    <pivotField compact="0" outline="0" showAll="0"/>
    <pivotField compact="0" outline="0" showAll="0"/>
    <pivotField compact="0" outline="0" showAll="0"/>
    <pivotField axis="axisRow" compact="0" outline="0" showAll="0" sortType="descending">
      <items count="4">
        <item x="2"/>
        <item x="0"/>
        <item x="1"/>
        <item t="default"/>
      </items>
    </pivotField>
    <pivotField compact="0" outline="0" showAll="0"/>
    <pivotField compact="0" outline="0" showAll="0"/>
    <pivotField axis="axisRow" compact="0" outline="0" showAll="0">
      <items count="3">
        <item x="0"/>
        <item x="1"/>
        <item t="default"/>
      </items>
    </pivotField>
    <pivotField axis="axisCol" compact="0" outline="0" showAll="0">
      <items count="9">
        <item x="4"/>
        <item x="0"/>
        <item x="5"/>
        <item x="3"/>
        <item m="1" x="6"/>
        <item x="2"/>
        <item x="1"/>
        <item m="1" x="7"/>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2">
    <field x="6"/>
    <field x="9"/>
  </rowFields>
  <rowItems count="10">
    <i>
      <x/>
      <x/>
    </i>
    <i r="1">
      <x v="1"/>
    </i>
    <i t="default">
      <x/>
    </i>
    <i>
      <x v="1"/>
      <x/>
    </i>
    <i r="1">
      <x v="1"/>
    </i>
    <i t="default">
      <x v="1"/>
    </i>
    <i>
      <x v="2"/>
      <x/>
    </i>
    <i r="1">
      <x v="1"/>
    </i>
    <i t="default">
      <x v="2"/>
    </i>
    <i t="grand">
      <x/>
    </i>
  </rowItems>
  <colFields count="1">
    <field x="10"/>
  </colFields>
  <colItems count="7">
    <i>
      <x/>
    </i>
    <i>
      <x v="1"/>
    </i>
    <i>
      <x v="2"/>
    </i>
    <i>
      <x v="3"/>
    </i>
    <i>
      <x v="5"/>
    </i>
    <i>
      <x v="6"/>
    </i>
    <i t="grand">
      <x/>
    </i>
  </colItems>
  <dataFields count="1">
    <dataField name="Sum of Order_Quantity" fld="17" baseField="0" baseItem="0"/>
  </dataFields>
  <chartFormats count="8">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8" format="3" series="1">
      <pivotArea type="data" outline="0" fieldPosition="0">
        <references count="2">
          <reference field="4294967294" count="1" selected="0">
            <x v="0"/>
          </reference>
          <reference field="10" count="1" selected="0">
            <x v="3"/>
          </reference>
        </references>
      </pivotArea>
    </chartFormat>
    <chartFormat chart="8" format="4" series="1">
      <pivotArea type="data" outline="0" fieldPosition="0">
        <references count="2">
          <reference field="4294967294" count="1" selected="0">
            <x v="0"/>
          </reference>
          <reference field="10" count="1" selected="0">
            <x v="4"/>
          </reference>
        </references>
      </pivotArea>
    </chartFormat>
    <chartFormat chart="8" format="5" series="1">
      <pivotArea type="data" outline="0" fieldPosition="0">
        <references count="2">
          <reference field="4294967294" count="1" selected="0">
            <x v="0"/>
          </reference>
          <reference field="10" count="1" selected="0">
            <x v="5"/>
          </reference>
        </references>
      </pivotArea>
    </chartFormat>
    <chartFormat chart="8" format="6" series="1">
      <pivotArea type="data" outline="0" fieldPosition="0">
        <references count="2">
          <reference field="4294967294" count="1" selected="0">
            <x v="0"/>
          </reference>
          <reference field="10" count="1" selected="0">
            <x v="6"/>
          </reference>
        </references>
      </pivotArea>
    </chartFormat>
    <chartFormat chart="8" format="7" series="1">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C9D82-31D9-4983-A624-A015F098425E}"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7:C94" firstHeaderRow="0" firstDataRow="1" firstDataCol="1"/>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axis="axisRow" showAll="0" sortType="descending">
      <items count="9">
        <item x="4"/>
        <item x="0"/>
        <item x="5"/>
        <item x="3"/>
        <item m="1" x="6"/>
        <item x="2"/>
        <item x="1"/>
        <item m="1" x="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s>
  <rowFields count="1">
    <field x="10"/>
  </rowFields>
  <rowItems count="7">
    <i>
      <x v="6"/>
    </i>
    <i>
      <x/>
    </i>
    <i>
      <x v="2"/>
    </i>
    <i>
      <x v="3"/>
    </i>
    <i>
      <x v="1"/>
    </i>
    <i>
      <x v="5"/>
    </i>
    <i t="grand">
      <x/>
    </i>
  </rowItems>
  <colFields count="1">
    <field x="-2"/>
  </colFields>
  <colItems count="2">
    <i>
      <x/>
    </i>
    <i i="1">
      <x v="1"/>
    </i>
  </colItems>
  <dataFields count="2">
    <dataField name="Sum of  Profit " fld="20" baseField="0" baseItem="0"/>
    <dataField name="Sum of  Cost " fld="21" baseField="0" baseItem="0"/>
  </dataFields>
  <formats count="2">
    <format dxfId="666">
      <pivotArea type="all" dataOnly="0" outline="0" fieldPosition="0"/>
    </format>
    <format dxfId="665">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0" count="1" selected="0">
            <x v="1"/>
          </reference>
        </references>
      </pivotArea>
    </chartFormat>
    <chartFormat chart="3" format="7">
      <pivotArea type="data" outline="0" fieldPosition="0">
        <references count="2">
          <reference field="4294967294" count="1" selected="0">
            <x v="1"/>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A18A2-1413-445E-808A-F7D4D5EBB864}" name="Product per profit&amp;cost"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C40" firstHeaderRow="0" firstDataRow="1" firstDataCol="1"/>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showAll="0"/>
    <pivotField showAll="0"/>
    <pivotField showAll="0"/>
    <pivotField showAll="0"/>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dataField="1" showAll="0"/>
    <pivotField dataField="1" showAll="0"/>
    <pivotField showAll="0"/>
  </pivotFields>
  <rowFields count="1">
    <field x="14"/>
  </rowFields>
  <rowItems count="5">
    <i>
      <x v="3"/>
    </i>
    <i>
      <x v="2"/>
    </i>
    <i>
      <x/>
    </i>
    <i>
      <x v="1"/>
    </i>
    <i t="grand">
      <x/>
    </i>
  </rowItems>
  <colFields count="1">
    <field x="-2"/>
  </colFields>
  <colItems count="2">
    <i>
      <x/>
    </i>
    <i i="1">
      <x v="1"/>
    </i>
  </colItems>
  <dataFields count="2">
    <dataField name="Sum of  Profit " fld="20" baseField="0" baseItem="0"/>
    <dataField name="Sum of  Cost " fld="21" baseField="0" baseItem="0"/>
  </dataFields>
  <formats count="2">
    <format dxfId="668">
      <pivotArea type="all" dataOnly="0" outline="0" fieldPosition="0"/>
    </format>
    <format dxfId="667">
      <pivotArea outline="0" collapsedLevelsAreSubtotals="1" fieldPosition="0"/>
    </format>
  </formats>
  <chartFormats count="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4" count="1" selected="0">
            <x v="0"/>
          </reference>
        </references>
      </pivotArea>
    </chartFormat>
    <chartFormat chart="2" format="18">
      <pivotArea type="data" outline="0" fieldPosition="0">
        <references count="2">
          <reference field="4294967294" count="1" selected="0">
            <x v="0"/>
          </reference>
          <reference field="14" count="1" selected="0">
            <x v="2"/>
          </reference>
        </references>
      </pivotArea>
    </chartFormat>
    <chartFormat chart="2" format="19">
      <pivotArea type="data" outline="0" fieldPosition="0">
        <references count="2">
          <reference field="4294967294" count="1" selected="0">
            <x v="0"/>
          </reference>
          <reference field="14" count="1" selected="0">
            <x v="3"/>
          </reference>
        </references>
      </pivotArea>
    </chartFormat>
    <chartFormat chart="2" format="20" series="1">
      <pivotArea type="data" outline="0" fieldPosition="0">
        <references count="1">
          <reference field="4294967294" count="1" selected="0">
            <x v="1"/>
          </reference>
        </references>
      </pivotArea>
    </chartFormat>
    <chartFormat chart="2" format="21">
      <pivotArea type="data" outline="0" fieldPosition="0">
        <references count="2">
          <reference field="4294967294" count="1" selected="0">
            <x v="1"/>
          </reference>
          <reference field="14" count="1" selected="0">
            <x v="0"/>
          </reference>
        </references>
      </pivotArea>
    </chartFormat>
    <chartFormat chart="2" format="22">
      <pivotArea type="data" outline="0" fieldPosition="0">
        <references count="2">
          <reference field="4294967294" count="1" selected="0">
            <x v="1"/>
          </reference>
          <reference field="14" count="1" selected="0">
            <x v="2"/>
          </reference>
        </references>
      </pivotArea>
    </chartFormat>
    <chartFormat chart="2" format="23">
      <pivotArea type="data" outline="0" fieldPosition="0">
        <references count="2">
          <reference field="4294967294" count="1" selected="0">
            <x v="1"/>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E2818-C06B-468B-8934-6BAFE0ACAECE}" name="Country per profit&amp;revenue"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C54" firstHeaderRow="0" firstDataRow="1" firstDataCol="1"/>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axis="axisRow" showAll="0">
      <items count="9">
        <item x="4"/>
        <item x="0"/>
        <item x="5"/>
        <item x="3"/>
        <item m="1" x="6"/>
        <item x="2"/>
        <item x="1"/>
        <item m="1" x="7"/>
        <item t="default"/>
      </items>
    </pivotField>
    <pivotField showAll="0"/>
    <pivotField showAll="0"/>
    <pivotField showAll="0"/>
    <pivotField showAll="0">
      <items count="5">
        <item x="3"/>
        <item x="0"/>
        <item x="2"/>
        <item x="1"/>
        <item t="default"/>
      </items>
    </pivotField>
    <pivotField showAll="0">
      <items count="3">
        <item x="1"/>
        <item x="0"/>
        <item t="default"/>
      </items>
    </pivotField>
    <pivotField showAll="0"/>
    <pivotField showAll="0"/>
    <pivotField showAll="0"/>
    <pivotField showAll="0"/>
    <pivotField dataField="1" showAll="0"/>
    <pivotField showAll="0"/>
    <pivotField dataField="1" showAll="0"/>
  </pivotFields>
  <rowFields count="1">
    <field x="10"/>
  </rowFields>
  <rowItems count="7">
    <i>
      <x/>
    </i>
    <i>
      <x v="1"/>
    </i>
    <i>
      <x v="2"/>
    </i>
    <i>
      <x v="3"/>
    </i>
    <i>
      <x v="5"/>
    </i>
    <i>
      <x v="6"/>
    </i>
    <i t="grand">
      <x/>
    </i>
  </rowItems>
  <colFields count="1">
    <field x="-2"/>
  </colFields>
  <colItems count="2">
    <i>
      <x/>
    </i>
    <i i="1">
      <x v="1"/>
    </i>
  </colItems>
  <dataFields count="2">
    <dataField name="Sum of  Profit " fld="20" baseField="8" baseItem="0"/>
    <dataField name="Sum of Revenue" fld="22" baseField="8" baseItem="0"/>
  </dataFields>
  <formats count="2">
    <format dxfId="670">
      <pivotArea type="all" dataOnly="0" outline="0" fieldPosition="0"/>
    </format>
    <format dxfId="669">
      <pivotArea outline="0" collapsedLevelsAreSubtotals="1" fieldPosition="0"/>
    </format>
  </formats>
  <chartFormats count="9">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10" count="1" selected="0">
            <x v="0"/>
          </reference>
        </references>
      </pivotArea>
    </chartFormat>
    <chartFormat chart="2" format="19">
      <pivotArea type="data" outline="0" fieldPosition="0">
        <references count="2">
          <reference field="4294967294" count="1" selected="0">
            <x v="1"/>
          </reference>
          <reference field="10" count="1" selected="0">
            <x v="1"/>
          </reference>
        </references>
      </pivotArea>
    </chartFormat>
    <chartFormat chart="2" format="20">
      <pivotArea type="data" outline="0" fieldPosition="0">
        <references count="2">
          <reference field="4294967294" count="1" selected="0">
            <x v="1"/>
          </reference>
          <reference field="10" count="1" selected="0">
            <x v="2"/>
          </reference>
        </references>
      </pivotArea>
    </chartFormat>
    <chartFormat chart="2" format="21">
      <pivotArea type="data" outline="0" fieldPosition="0">
        <references count="2">
          <reference field="4294967294" count="1" selected="0">
            <x v="1"/>
          </reference>
          <reference field="10" count="1" selected="0">
            <x v="3"/>
          </reference>
        </references>
      </pivotArea>
    </chartFormat>
    <chartFormat chart="2" format="22">
      <pivotArea type="data" outline="0" fieldPosition="0">
        <references count="2">
          <reference field="4294967294" count="1" selected="0">
            <x v="1"/>
          </reference>
          <reference field="10" count="1" selected="0">
            <x v="5"/>
          </reference>
        </references>
      </pivotArea>
    </chartFormat>
    <chartFormat chart="2" format="23">
      <pivotArea type="data" outline="0" fieldPosition="0">
        <references count="2">
          <reference field="4294967294" count="1" selected="0">
            <x v="1"/>
          </reference>
          <reference field="10" count="1" selected="0">
            <x v="6"/>
          </reference>
        </references>
      </pivotArea>
    </chartFormat>
    <chartFormat chart="2" format="2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D6337-E406-4A03-9E4E-13C8D4DD1E9D}" name="States per revenue"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1:B67" firstHeaderRow="1" firstDataRow="1" firstDataCol="1"/>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showAll="0"/>
    <pivotField axis="axisRow" showAll="0" measureFilter="1"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0"/>
        <item x="2"/>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s>
  <rowFields count="1">
    <field x="11"/>
  </rowFields>
  <rowItems count="6">
    <i>
      <x v="1"/>
    </i>
    <i>
      <x v="5"/>
    </i>
    <i>
      <x v="9"/>
    </i>
    <i>
      <x v="8"/>
    </i>
    <i>
      <x v="16"/>
    </i>
    <i t="grand">
      <x/>
    </i>
  </rowItems>
  <colItems count="1">
    <i/>
  </colItems>
  <dataFields count="1">
    <dataField name="Sum of Revenue" fld="22" baseField="8" baseItem="0"/>
  </dataFields>
  <formats count="2">
    <format dxfId="672">
      <pivotArea type="all" dataOnly="0" outline="0" fieldPosition="0"/>
    </format>
    <format dxfId="67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E5140B-2F0E-4FC0-898F-51DDEF18700E}" name="PRODUCT_SIZE"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3:D81" firstHeaderRow="0" firstDataRow="1" firstDataCol="1"/>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showAll="0"/>
    <pivotField showAll="0" measureFilter="1"/>
    <pivotField showAll="0"/>
    <pivotField showAll="0"/>
    <pivotField showAll="0"/>
    <pivotField showAll="0">
      <items count="3">
        <item x="1"/>
        <item x="0"/>
        <item t="default"/>
      </items>
    </pivotField>
    <pivotField axis="axisRow" showAll="0">
      <items count="8">
        <item x="0"/>
        <item x="4"/>
        <item x="2"/>
        <item x="6"/>
        <item x="1"/>
        <item x="5"/>
        <item x="3"/>
        <item t="default"/>
      </items>
    </pivotField>
    <pivotField showAll="0"/>
    <pivotField showAll="0"/>
    <pivotField showAll="0"/>
    <pivotField dataField="1" showAll="0"/>
    <pivotField dataField="1" showAll="0"/>
    <pivotField dataField="1" showAll="0"/>
  </pivotFields>
  <rowFields count="1">
    <field x="16"/>
  </rowFields>
  <rowItems count="8">
    <i>
      <x/>
    </i>
    <i>
      <x v="1"/>
    </i>
    <i>
      <x v="2"/>
    </i>
    <i>
      <x v="3"/>
    </i>
    <i>
      <x v="4"/>
    </i>
    <i>
      <x v="5"/>
    </i>
    <i>
      <x v="6"/>
    </i>
    <i t="grand">
      <x/>
    </i>
  </rowItems>
  <colFields count="1">
    <field x="-2"/>
  </colFields>
  <colItems count="3">
    <i>
      <x/>
    </i>
    <i i="1">
      <x v="1"/>
    </i>
    <i i="2">
      <x v="2"/>
    </i>
  </colItems>
  <dataFields count="3">
    <dataField name="Sum of Revenue" fld="22" baseField="8" baseItem="0"/>
    <dataField name="Sum of  Profit " fld="20" baseField="0" baseItem="0"/>
    <dataField name="Sum of  Cost " fld="21" baseField="0" baseItem="0"/>
  </dataFields>
  <formats count="3">
    <format dxfId="675">
      <pivotArea type="all" dataOnly="0" outline="0" fieldPosition="0"/>
    </format>
    <format dxfId="674">
      <pivotArea outline="0" collapsedLevelsAreSubtotals="1" fieldPosition="0"/>
    </format>
    <format dxfId="673">
      <pivotArea dataOnly="0" labelOnly="1" fieldPosition="0">
        <references count="1">
          <reference field="16" count="0"/>
        </references>
      </pivotArea>
    </format>
  </formats>
  <chartFormats count="12">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2" format="10">
      <pivotArea type="data" outline="0" fieldPosition="0">
        <references count="2">
          <reference field="4294967294" count="1" selected="0">
            <x v="0"/>
          </reference>
          <reference field="16" count="1" selected="0">
            <x v="4"/>
          </reference>
        </references>
      </pivotArea>
    </chartFormat>
    <chartFormat chart="2" format="11">
      <pivotArea type="data" outline="0" fieldPosition="0">
        <references count="2">
          <reference field="4294967294" count="1" selected="0">
            <x v="0"/>
          </reference>
          <reference field="16" count="1" selected="0">
            <x v="5"/>
          </reference>
        </references>
      </pivotArea>
    </chartFormat>
    <chartFormat chart="2" format="12">
      <pivotArea type="data" outline="0" fieldPosition="0">
        <references count="2">
          <reference field="4294967294" count="1" selected="0">
            <x v="1"/>
          </reference>
          <reference field="16" count="1" selected="0">
            <x v="6"/>
          </reference>
        </references>
      </pivotArea>
    </chartFormat>
    <chartFormat chart="2" format="13">
      <pivotArea type="data" outline="0" fieldPosition="0">
        <references count="2">
          <reference field="4294967294" count="1" selected="0">
            <x v="2"/>
          </reference>
          <reference field="16" count="1" selected="0">
            <x v="5"/>
          </reference>
        </references>
      </pivotArea>
    </chartFormat>
    <chartFormat chart="2" format="14">
      <pivotArea type="data" outline="0" fieldPosition="0">
        <references count="2">
          <reference field="4294967294" count="1" selected="0">
            <x v="2"/>
          </reference>
          <reference field="16" count="1" selected="0">
            <x v="2"/>
          </reference>
        </references>
      </pivotArea>
    </chartFormat>
    <chartFormat chart="2" format="15">
      <pivotArea type="data" outline="0" fieldPosition="0">
        <references count="2">
          <reference field="4294967294" count="1" selected="0">
            <x v="0"/>
          </reference>
          <reference field="16" count="1" selected="0">
            <x v="1"/>
          </reference>
        </references>
      </pivotArea>
    </chartFormat>
    <chartFormat chart="2" format="16">
      <pivotArea type="data" outline="0" fieldPosition="0">
        <references count="2">
          <reference field="4294967294" count="1" selected="0">
            <x v="1"/>
          </reference>
          <reference field="16" count="1" selected="0">
            <x v="3"/>
          </reference>
        </references>
      </pivotArea>
    </chartFormat>
    <chartFormat chart="2" format="17">
      <pivotArea type="data" outline="0" fieldPosition="0">
        <references count="2">
          <reference field="4294967294" count="1" selected="0">
            <x v="2"/>
          </reference>
          <reference field="16" count="1" selected="0">
            <x v="0"/>
          </reference>
        </references>
      </pivotArea>
    </chartFormat>
    <chartFormat chart="2" format="18">
      <pivotArea type="data" outline="0" fieldPosition="0">
        <references count="2">
          <reference field="4294967294" count="1" selected="0">
            <x v="2"/>
          </reference>
          <reference field="16" count="1" selected="0">
            <x v="4"/>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EFE1A7-1249-43DC-899E-73CD8C89A30C}"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0:C111" firstHeaderRow="0" firstDataRow="1" firstDataCol="1"/>
  <pivotFields count="23">
    <pivotField showAll="0"/>
    <pivotField showAll="0"/>
    <pivotField showAll="0"/>
    <pivotField showAll="0"/>
    <pivotField showAll="0"/>
    <pivotField showAll="0"/>
    <pivotField showAll="0" avgSubtotal="1"/>
    <pivotField showAll="0">
      <items count="5">
        <item x="2"/>
        <item x="0"/>
        <item x="1"/>
        <item m="1" x="3"/>
        <item t="default"/>
      </items>
    </pivotField>
    <pivotField showAll="0"/>
    <pivotField showAll="0">
      <items count="3">
        <item x="0"/>
        <item x="1"/>
        <item t="default"/>
      </items>
    </pivotField>
    <pivotField showAll="0"/>
    <pivotField axis="axisRow" showAll="0" measureFilter="1">
      <items count="18">
        <item x="0"/>
        <item x="1"/>
        <item x="2"/>
        <item x="3"/>
        <item x="4"/>
        <item x="5"/>
        <item x="6"/>
        <item x="7"/>
        <item x="8"/>
        <item x="9"/>
        <item x="10"/>
        <item x="11"/>
        <item x="12"/>
        <item x="13"/>
        <item x="14"/>
        <item x="15"/>
        <item x="16"/>
        <item t="default"/>
      </items>
    </pivotField>
    <pivotField showAll="0"/>
    <pivotField showAll="0"/>
    <pivotField showAll="0">
      <items count="5">
        <item x="3"/>
        <item x="0"/>
        <item x="2"/>
        <item x="1"/>
        <item t="default"/>
      </items>
    </pivotField>
    <pivotField showAll="0">
      <items count="3">
        <item x="1"/>
        <item x="0"/>
        <item t="default"/>
      </items>
    </pivotField>
    <pivotField showAll="0"/>
    <pivotField dataField="1" showAll="0"/>
    <pivotField showAll="0"/>
    <pivotField showAll="0"/>
    <pivotField dataField="1" showAll="0"/>
    <pivotField showAll="0"/>
    <pivotField showAll="0"/>
  </pivotFields>
  <rowFields count="1">
    <field x="11"/>
  </rowFields>
  <rowItems count="11">
    <i>
      <x/>
    </i>
    <i>
      <x v="1"/>
    </i>
    <i>
      <x v="2"/>
    </i>
    <i>
      <x v="5"/>
    </i>
    <i>
      <x v="7"/>
    </i>
    <i>
      <x v="8"/>
    </i>
    <i>
      <x v="9"/>
    </i>
    <i>
      <x v="10"/>
    </i>
    <i>
      <x v="15"/>
    </i>
    <i>
      <x v="16"/>
    </i>
    <i t="grand">
      <x/>
    </i>
  </rowItems>
  <colFields count="1">
    <field x="-2"/>
  </colFields>
  <colItems count="2">
    <i>
      <x/>
    </i>
    <i i="1">
      <x v="1"/>
    </i>
  </colItems>
  <dataFields count="2">
    <dataField name="Sum of Order_Quantity" fld="17" baseField="0" baseItem="0"/>
    <dataField name="Sum of  Profit " fld="20" baseField="0" baseItem="0"/>
  </dataFields>
  <formats count="2">
    <format dxfId="677">
      <pivotArea type="all" dataOnly="0" outline="0" fieldPosition="0"/>
    </format>
    <format dxfId="676">
      <pivotArea outline="0" collapsedLevelsAreSubtotals="1" fieldPosition="0"/>
    </format>
  </format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1" count="1" selected="0">
            <x v="1"/>
          </reference>
        </references>
      </pivotArea>
    </chartFormat>
  </chartFormats>
  <pivotTableStyleInfo name="PivotStyleLight16" showRowHeaders="1" showColHeaders="1" showRowStripes="0" showColStripes="0" showLastColumn="1"/>
  <filters count="1">
    <filter fld="11"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38F4F1-6549-4CC9-8A93-6E732EC8E164}" name="PivotTable8"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23">
    <pivotField showAll="0"/>
    <pivotField showAll="0"/>
    <pivotField showAll="0"/>
    <pivotField showAll="0"/>
    <pivotField showAll="0"/>
    <pivotField showAll="0"/>
    <pivotField showAll="0" avgSubtotal="1"/>
    <pivotField showAll="0">
      <items count="5">
        <item x="2"/>
        <item x="0"/>
        <item x="1"/>
        <item m="1" x="3"/>
        <item t="default"/>
      </items>
    </pivotField>
    <pivotField showAll="0"/>
    <pivotField showAll="0">
      <items count="3">
        <item x="0"/>
        <item x="1"/>
        <item t="default"/>
      </items>
    </pivotField>
    <pivotField showAll="0"/>
    <pivotField axis="axisRow" showAll="0" measureFilter="1">
      <items count="18">
        <item x="0"/>
        <item x="1"/>
        <item x="2"/>
        <item x="3"/>
        <item x="4"/>
        <item x="5"/>
        <item x="6"/>
        <item x="7"/>
        <item x="8"/>
        <item x="9"/>
        <item x="10"/>
        <item x="11"/>
        <item x="12"/>
        <item x="13"/>
        <item x="14"/>
        <item x="15"/>
        <item x="16"/>
        <item t="default"/>
      </items>
    </pivotField>
    <pivotField showAll="0"/>
    <pivotField showAll="0"/>
    <pivotField showAll="0">
      <items count="5">
        <item x="3"/>
        <item x="0"/>
        <item x="2"/>
        <item x="1"/>
        <item t="default"/>
      </items>
    </pivotField>
    <pivotField showAll="0">
      <items count="3">
        <item x="1"/>
        <item x="0"/>
        <item t="default"/>
      </items>
    </pivotField>
    <pivotField showAll="0"/>
    <pivotField dataField="1" showAll="0"/>
    <pivotField showAll="0"/>
    <pivotField showAll="0"/>
    <pivotField dataField="1" showAll="0"/>
    <pivotField showAll="0"/>
    <pivotField showAll="0"/>
  </pivotFields>
  <rowFields count="1">
    <field x="11"/>
  </rowFields>
  <rowItems count="11">
    <i>
      <x/>
    </i>
    <i>
      <x v="1"/>
    </i>
    <i>
      <x v="2"/>
    </i>
    <i>
      <x v="5"/>
    </i>
    <i>
      <x v="7"/>
    </i>
    <i>
      <x v="8"/>
    </i>
    <i>
      <x v="9"/>
    </i>
    <i>
      <x v="10"/>
    </i>
    <i>
      <x v="15"/>
    </i>
    <i>
      <x v="16"/>
    </i>
    <i t="grand">
      <x/>
    </i>
  </rowItems>
  <colFields count="1">
    <field x="-2"/>
  </colFields>
  <colItems count="2">
    <i>
      <x/>
    </i>
    <i i="1">
      <x v="1"/>
    </i>
  </colItems>
  <dataFields count="2">
    <dataField name="Sum of Order_Quantity" fld="17" baseField="0" baseItem="0"/>
    <dataField name="Sum of  Profit " fld="20" baseField="0" baseItem="0"/>
  </dataFields>
  <formats count="2">
    <format dxfId="679">
      <pivotArea type="all" dataOnly="0" outline="0" fieldPosition="0"/>
    </format>
    <format dxfId="678">
      <pivotArea outline="0" collapsedLevelsAreSubtotals="1" fieldPosition="0"/>
    </format>
  </formats>
  <pivotTableStyleInfo name="PivotStyleLight16" showRowHeaders="1" showColHeaders="1" showRowStripes="0" showColStripes="0" showLastColumn="1"/>
  <filters count="1">
    <filter fld="11"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4BB706-31DB-4BDE-804F-EDAE92E6D62E}" name="TOTAL REVENUE"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D28" firstHeaderRow="0" firstDataRow="1" firstDataCol="0"/>
  <pivotFields count="23">
    <pivotField showAll="0"/>
    <pivotField showAll="0"/>
    <pivotField showAll="0"/>
    <pivotField showAll="0"/>
    <pivotField showAll="0"/>
    <pivotField showAll="0"/>
    <pivotField showAll="0"/>
    <pivotField showAll="0">
      <items count="5">
        <item x="2"/>
        <item x="0"/>
        <item x="1"/>
        <item m="1" x="3"/>
        <item t="default"/>
      </items>
    </pivotField>
    <pivotField showAll="0"/>
    <pivotField showAll="0">
      <items count="3">
        <item x="0"/>
        <item x="1"/>
        <item t="default"/>
      </items>
    </pivotField>
    <pivotField showAll="0"/>
    <pivotField showAll="0"/>
    <pivotField showAll="0"/>
    <pivotField showAll="0"/>
    <pivotField showAll="0">
      <items count="5">
        <item x="3"/>
        <item x="0"/>
        <item x="2"/>
        <item x="1"/>
        <item t="default"/>
      </items>
    </pivotField>
    <pivotField showAll="0">
      <items count="3">
        <item x="1"/>
        <item x="0"/>
        <item t="default"/>
      </items>
    </pivotField>
    <pivotField showAll="0"/>
    <pivotField dataField="1" showAll="0"/>
    <pivotField showAll="0"/>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evenue" fld="22" baseField="0" baseItem="0"/>
    <dataField name="Sum of  Profit " fld="20" baseField="0" baseItem="0"/>
    <dataField name="Sum of  Cost " fld="21" baseField="0" baseItem="0"/>
    <dataField name="Sum of Order_Quantity" fld="17" baseField="0" baseItem="0" numFmtId="1"/>
  </dataFields>
  <formats count="4">
    <format dxfId="683">
      <pivotArea type="all" dataOnly="0" outline="0" fieldPosition="0"/>
    </format>
    <format dxfId="682">
      <pivotArea outline="0" collapsedLevelsAreSubtotals="1" fieldPosition="0"/>
    </format>
    <format dxfId="681">
      <pivotArea dataOnly="0" labelOnly="1" outline="0" fieldPosition="0">
        <references count="1">
          <reference field="4294967294" count="4">
            <x v="0"/>
            <x v="1"/>
            <x v="2"/>
            <x v="3"/>
          </reference>
        </references>
      </pivotArea>
    </format>
    <format dxfId="68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61E2308B-12F5-4B65-A76D-513A546EE471}" sourceName="Product_Description">
  <pivotTables>
    <pivotTable tabId="5" name="PivotTable8"/>
    <pivotTable tabId="5" name="PivotTable4"/>
    <pivotTable tabId="5" name="TOTAL REVENUE"/>
    <pivotTable tabId="5" name="Country per profit&amp;revenue"/>
    <pivotTable tabId="5" name="States per revenue"/>
  </pivotTables>
  <data>
    <tabular pivotCacheId="141942285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2C52E73C-799B-41BC-9F0C-99B38B3623CF}" sourceName="Age_Range">
  <pivotTables>
    <pivotTable tabId="5" name="PivotTable8"/>
    <pivotTable tabId="5" name="PivotTable4"/>
    <pivotTable tabId="5" name="Country per profit&amp;revenue"/>
    <pivotTable tabId="5" name="PivotTable3"/>
    <pivotTable tabId="5" name="Product per profit&amp;cost"/>
    <pivotTable tabId="5" name="PRODUCT_SIZE"/>
    <pivotTable tabId="5" name="States per revenue"/>
    <pivotTable tabId="5" name="TOTAL REVENUE"/>
  </pivotTables>
  <data>
    <tabular pivotCacheId="1419422859">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1F398048-B0DD-4E91-BF1F-5B56C6ABE540}" sourceName="Customer_Gender">
  <pivotTables>
    <pivotTable tabId="5" name="PivotTable8"/>
    <pivotTable tabId="5" name="PivotTable4"/>
    <pivotTable tabId="5" name="PivotTable3"/>
    <pivotTable tabId="5" name="Product per profit&amp;cost"/>
    <pivotTable tabId="5" name="States per revenue"/>
    <pivotTable tabId="5" name="TOTAL REVENUE"/>
    <pivotTable tabId="5" name="Country per profit&amp;revenue"/>
    <pivotTable tabId="5" name="PRODUCT_SIZE"/>
  </pivotTables>
  <data>
    <tabular pivotCacheId="141942285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_color" xr10:uid="{FEDC3B7E-B38A-40C6-8F01-6377D50CA88C}" sourceName="Product _color">
  <pivotTables>
    <pivotTable tabId="5" name="PivotTable8"/>
    <pivotTable tabId="5" name="Country per profit&amp;revenue"/>
    <pivotTable tabId="5" name="Product per profit&amp;cost"/>
    <pivotTable tabId="5" name="States per revenue"/>
    <pivotTable tabId="5" name="TOTAL REVENUE"/>
    <pivotTable tabId="5" name="PRODUCT_SIZE"/>
    <pivotTable tabId="5" name="PivotTable4"/>
    <pivotTable tabId="5" name="PivotTable3"/>
  </pivotTables>
  <data>
    <tabular pivotCacheId="14194228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Description" xr10:uid="{276AD8EB-8893-4B79-A804-CA0F8F71CD33}" cache="Slicer_Product_Description" caption="Product_Description" style="SlicerStyleLight1 3 2" rowHeight="241300"/>
  <slicer name="Age_Range" xr10:uid="{BB263D5E-5A72-4AB4-9004-08DDED63A921}" cache="Slicer_Age_Range" caption="Age_Range" style="SlicerStyleLight1 3 2" rowHeight="241300"/>
  <slicer name="Customer_Gender" xr10:uid="{5E87B5E1-3637-4EB1-96E0-50CF26A9DC65}" cache="Slicer_Customer_Gender" caption="Customer_Gender" style="SlicerStyleLight1 3 2" rowHeight="241300"/>
  <slicer name="Product _color" xr10:uid="{158D5CFD-4F98-4851-9342-DF8CF2F7E275}" cache="Slicer_Product__color" caption="Product _color" style="SlicerStyleLight1 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647853-9FC2-457A-8BE3-53DB518E2414}" name="Table3" displayName="Table3" ref="A1:W89" totalsRowShown="0">
  <autoFilter ref="A1:W89" xr:uid="{F3647853-9FC2-457A-8BE3-53DB518E2414}"/>
  <tableColumns count="23">
    <tableColumn id="1" xr3:uid="{46566C59-CF35-4107-9F0D-962E74FE43BE}" name="Sales_Order #"/>
    <tableColumn id="2" xr3:uid="{2B03A6F9-6F45-4E2A-912A-CAFC1A5270AA}" name="Date"/>
    <tableColumn id="3" xr3:uid="{769D3C89-7291-47AE-9F27-E1306803DDE6}" name="Day"/>
    <tableColumn id="4" xr3:uid="{4A3386ED-8EA2-4CDD-BF90-AF52EEC81918}" name="Month"/>
    <tableColumn id="5" xr3:uid="{554F4A3E-5BD7-4B8A-9022-8DD287A39292}" name="Year"/>
    <tableColumn id="6" xr3:uid="{F4E2CDAE-3B5A-4630-BF30-702EAD9BE95C}" name="Customer_Age"/>
    <tableColumn id="7" xr3:uid="{7A92FEBE-4F6D-4CF0-B4C3-863305B81CAD}" name="Age_Group"/>
    <tableColumn id="22" xr3:uid="{CD1D578D-1DB0-4072-9EE5-7C03903E7568}" name="Age_Range"/>
    <tableColumn id="23" xr3:uid="{CA1CF361-DE7F-43A4-9B46-0223DDC4D4BE}" name="Column1" dataDxfId="664">
      <calculatedColumnFormula>(25+34)/2</calculatedColumnFormula>
    </tableColumn>
    <tableColumn id="8" xr3:uid="{48E5A72E-FB5E-4821-B7A2-067DF3CEA32D}" name="Customer_Gender"/>
    <tableColumn id="9" xr3:uid="{A080EEAB-F40B-4A28-A863-3183D8CD16D9}" name="Country"/>
    <tableColumn id="10" xr3:uid="{4179125C-FFBA-4AFC-8860-4A88EA77F5FB}" name="State"/>
    <tableColumn id="11" xr3:uid="{F1452581-44E7-4FE7-82D3-8141589A094E}" name="Product_Category"/>
    <tableColumn id="12" xr3:uid="{4F14AE4C-0193-463F-8403-963CA1633488}" name="Sub_Category"/>
    <tableColumn id="13" xr3:uid="{78F72BF5-0BE5-46D9-8DAA-EF6B9D4450D9}" name="Product_Description"/>
    <tableColumn id="14" xr3:uid="{264FEC42-E81D-417F-8632-914D35CFEC56}" name="Product _color"/>
    <tableColumn id="15" xr3:uid="{B7875A1F-AE7D-49DF-90DD-F53677513ED0}" name="Product_Size"/>
    <tableColumn id="16" xr3:uid="{30F4AD84-7399-4C81-8B98-AECDE4F342EC}" name="Order_Quantity"/>
    <tableColumn id="17" xr3:uid="{132A082F-BB5D-4829-BC49-841811AD0085}" name=" Unit_Cost "/>
    <tableColumn id="18" xr3:uid="{273E7ECB-A31F-43A3-B9F9-35DA6B80F6EC}" name=" Unit_Price "/>
    <tableColumn id="19" xr3:uid="{52BF6C42-CBD6-4E35-95F6-7EF496104DDB}" name=" Profit "/>
    <tableColumn id="20" xr3:uid="{F6A3FCEA-DC1F-49A1-80CE-759314606417}" name=" Cost ">
      <calculatedColumnFormula>R2*S2</calculatedColumnFormula>
    </tableColumn>
    <tableColumn id="21" xr3:uid="{6C0D1FCA-54A5-4312-B7B3-DA5229E31F10}" name="Revenue">
      <calculatedColumnFormula>R2*T2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6DB6-CA5F-433A-BB7B-A4CEC54C0C70}">
  <dimension ref="A3:K51"/>
  <sheetViews>
    <sheetView workbookViewId="0">
      <selection activeCell="B12" sqref="B12"/>
    </sheetView>
  </sheetViews>
  <sheetFormatPr defaultRowHeight="15" x14ac:dyDescent="0.25"/>
  <cols>
    <col min="1" max="1" width="21.85546875" bestFit="1" customWidth="1"/>
    <col min="2" max="2" width="19.85546875" bestFit="1" customWidth="1"/>
    <col min="3" max="8" width="15.5703125" bestFit="1" customWidth="1"/>
    <col min="9" max="9" width="11.28515625" bestFit="1" customWidth="1"/>
    <col min="10" max="10" width="15.5703125" bestFit="1" customWidth="1"/>
    <col min="11" max="11" width="11.28515625" bestFit="1" customWidth="1"/>
    <col min="12" max="12" width="11" bestFit="1" customWidth="1"/>
    <col min="13" max="13" width="14.140625" bestFit="1" customWidth="1"/>
    <col min="14" max="14" width="15.42578125" bestFit="1" customWidth="1"/>
    <col min="15" max="15" width="18.5703125" bestFit="1" customWidth="1"/>
    <col min="16" max="17" width="17.42578125" bestFit="1" customWidth="1"/>
    <col min="18" max="18" width="20.5703125" bestFit="1" customWidth="1"/>
    <col min="19" max="20" width="15" bestFit="1" customWidth="1"/>
    <col min="21" max="21" width="18.140625" bestFit="1" customWidth="1"/>
    <col min="22" max="22" width="15.42578125" bestFit="1" customWidth="1"/>
    <col min="23" max="23" width="18.5703125" bestFit="1" customWidth="1"/>
    <col min="24" max="24" width="11.28515625" bestFit="1" customWidth="1"/>
  </cols>
  <sheetData>
    <row r="3" spans="1:9" x14ac:dyDescent="0.25">
      <c r="A3" s="2" t="s">
        <v>140</v>
      </c>
      <c r="C3" s="2" t="s">
        <v>8</v>
      </c>
    </row>
    <row r="4" spans="1:9" x14ac:dyDescent="0.25">
      <c r="A4" s="2" t="s">
        <v>6</v>
      </c>
      <c r="B4" s="2" t="s">
        <v>7</v>
      </c>
      <c r="C4" t="s">
        <v>33</v>
      </c>
      <c r="D4" t="s">
        <v>52</v>
      </c>
      <c r="E4" t="s">
        <v>74</v>
      </c>
      <c r="F4" t="s">
        <v>45</v>
      </c>
      <c r="G4" t="s">
        <v>28</v>
      </c>
      <c r="H4" t="s">
        <v>23</v>
      </c>
      <c r="I4" t="s">
        <v>141</v>
      </c>
    </row>
    <row r="5" spans="1:9" x14ac:dyDescent="0.25">
      <c r="A5" t="s">
        <v>38</v>
      </c>
      <c r="B5" t="s">
        <v>22</v>
      </c>
      <c r="C5" s="1">
        <v>9</v>
      </c>
      <c r="D5" s="1">
        <v>0</v>
      </c>
      <c r="E5" s="1">
        <v>6</v>
      </c>
      <c r="F5" s="1">
        <v>0</v>
      </c>
      <c r="G5" s="1">
        <v>1</v>
      </c>
      <c r="H5" s="1">
        <v>0</v>
      </c>
      <c r="I5" s="1">
        <v>16</v>
      </c>
    </row>
    <row r="6" spans="1:9" x14ac:dyDescent="0.25">
      <c r="B6" t="s">
        <v>27</v>
      </c>
      <c r="C6" s="1">
        <v>2</v>
      </c>
      <c r="D6" s="1">
        <v>0</v>
      </c>
      <c r="E6" s="1">
        <v>4</v>
      </c>
      <c r="F6" s="1">
        <v>0</v>
      </c>
      <c r="G6" s="1">
        <v>5</v>
      </c>
      <c r="H6" s="1">
        <v>0</v>
      </c>
      <c r="I6" s="1">
        <v>11</v>
      </c>
    </row>
    <row r="7" spans="1:9" x14ac:dyDescent="0.25">
      <c r="A7" t="s">
        <v>144</v>
      </c>
      <c r="C7" s="1">
        <v>11</v>
      </c>
      <c r="D7" s="1">
        <v>0</v>
      </c>
      <c r="E7" s="1">
        <v>10</v>
      </c>
      <c r="F7" s="1">
        <v>0</v>
      </c>
      <c r="G7" s="1">
        <v>6</v>
      </c>
      <c r="H7" s="1">
        <v>0</v>
      </c>
      <c r="I7" s="1">
        <v>27</v>
      </c>
    </row>
    <row r="8" spans="1:9" x14ac:dyDescent="0.25">
      <c r="A8" t="s">
        <v>32</v>
      </c>
      <c r="B8" t="s">
        <v>22</v>
      </c>
      <c r="C8" s="1">
        <v>17</v>
      </c>
      <c r="D8" s="1">
        <v>6</v>
      </c>
      <c r="E8" s="1">
        <v>1</v>
      </c>
      <c r="F8" s="1">
        <v>0</v>
      </c>
      <c r="G8" s="1">
        <v>3</v>
      </c>
      <c r="H8" s="1">
        <v>10</v>
      </c>
      <c r="I8" s="1">
        <v>37</v>
      </c>
    </row>
    <row r="9" spans="1:9" x14ac:dyDescent="0.25">
      <c r="B9" t="s">
        <v>27</v>
      </c>
      <c r="C9" s="1">
        <v>3</v>
      </c>
      <c r="D9" s="1">
        <v>5</v>
      </c>
      <c r="E9" s="1">
        <v>9</v>
      </c>
      <c r="F9" s="1">
        <v>0</v>
      </c>
      <c r="G9" s="1">
        <v>1</v>
      </c>
      <c r="H9" s="1">
        <v>6</v>
      </c>
      <c r="I9" s="1">
        <v>24</v>
      </c>
    </row>
    <row r="10" spans="1:9" x14ac:dyDescent="0.25">
      <c r="A10" t="s">
        <v>143</v>
      </c>
      <c r="C10" s="1">
        <v>20</v>
      </c>
      <c r="D10" s="1">
        <v>11</v>
      </c>
      <c r="E10" s="1">
        <v>10</v>
      </c>
      <c r="F10" s="1">
        <v>0</v>
      </c>
      <c r="G10" s="1">
        <v>4</v>
      </c>
      <c r="H10" s="1">
        <v>16</v>
      </c>
      <c r="I10" s="1">
        <v>61</v>
      </c>
    </row>
    <row r="11" spans="1:9" x14ac:dyDescent="0.25">
      <c r="A11" t="s">
        <v>21</v>
      </c>
      <c r="B11" t="s">
        <v>22</v>
      </c>
      <c r="C11" s="1">
        <v>17</v>
      </c>
      <c r="D11" s="1">
        <v>0</v>
      </c>
      <c r="E11" s="1">
        <v>0</v>
      </c>
      <c r="F11" s="1">
        <v>8</v>
      </c>
      <c r="G11" s="1">
        <v>1</v>
      </c>
      <c r="H11" s="1">
        <v>29</v>
      </c>
      <c r="I11" s="1">
        <v>55</v>
      </c>
    </row>
    <row r="12" spans="1:9" x14ac:dyDescent="0.25">
      <c r="B12" t="s">
        <v>27</v>
      </c>
      <c r="C12" s="1">
        <v>15</v>
      </c>
      <c r="D12" s="1">
        <v>0</v>
      </c>
      <c r="E12" s="1">
        <v>0</v>
      </c>
      <c r="F12" s="1">
        <v>5</v>
      </c>
      <c r="G12" s="1">
        <v>3</v>
      </c>
      <c r="H12" s="1">
        <v>21</v>
      </c>
      <c r="I12" s="1">
        <v>44</v>
      </c>
    </row>
    <row r="13" spans="1:9" x14ac:dyDescent="0.25">
      <c r="A13" t="s">
        <v>142</v>
      </c>
      <c r="C13" s="1">
        <v>32</v>
      </c>
      <c r="D13" s="1">
        <v>0</v>
      </c>
      <c r="E13" s="1">
        <v>0</v>
      </c>
      <c r="F13" s="1">
        <v>13</v>
      </c>
      <c r="G13" s="1">
        <v>4</v>
      </c>
      <c r="H13" s="1">
        <v>50</v>
      </c>
      <c r="I13" s="1">
        <v>99</v>
      </c>
    </row>
    <row r="14" spans="1:9" x14ac:dyDescent="0.25">
      <c r="A14" t="s">
        <v>141</v>
      </c>
      <c r="C14" s="1">
        <v>63</v>
      </c>
      <c r="D14" s="1">
        <v>11</v>
      </c>
      <c r="E14" s="1">
        <v>20</v>
      </c>
      <c r="F14" s="1">
        <v>13</v>
      </c>
      <c r="G14" s="1">
        <v>14</v>
      </c>
      <c r="H14" s="1">
        <v>66</v>
      </c>
      <c r="I14" s="1">
        <v>187</v>
      </c>
    </row>
    <row r="41" spans="1:11" x14ac:dyDescent="0.25">
      <c r="A41" t="str">
        <f t="shared" ref="A41:K41" si="0">A4</f>
        <v>Age_Group</v>
      </c>
      <c r="B41" t="str">
        <f t="shared" si="0"/>
        <v>Customer_Gender</v>
      </c>
      <c r="C41" t="str">
        <f t="shared" si="0"/>
        <v>Australia</v>
      </c>
      <c r="D41" t="str">
        <f t="shared" si="0"/>
        <v>Canada</v>
      </c>
      <c r="E41" t="str">
        <f t="shared" si="0"/>
        <v>France</v>
      </c>
      <c r="F41" t="str">
        <f t="shared" si="0"/>
        <v>Germany</v>
      </c>
      <c r="G41" t="str">
        <f t="shared" si="0"/>
        <v>United Kingdom</v>
      </c>
      <c r="H41" t="str">
        <f t="shared" si="0"/>
        <v>United States</v>
      </c>
      <c r="I41" t="str">
        <f t="shared" si="0"/>
        <v>Grand Total</v>
      </c>
      <c r="J41">
        <f t="shared" si="0"/>
        <v>0</v>
      </c>
      <c r="K41">
        <f t="shared" si="0"/>
        <v>0</v>
      </c>
    </row>
    <row r="42" spans="1:11" x14ac:dyDescent="0.25">
      <c r="A42" t="str">
        <f t="shared" ref="A42:K42" si="1">A5</f>
        <v>Youth (&lt;25)</v>
      </c>
      <c r="B42" t="str">
        <f t="shared" si="1"/>
        <v>F</v>
      </c>
      <c r="C42">
        <f t="shared" si="1"/>
        <v>9</v>
      </c>
      <c r="D42">
        <f t="shared" si="1"/>
        <v>0</v>
      </c>
      <c r="E42">
        <f t="shared" si="1"/>
        <v>6</v>
      </c>
      <c r="F42">
        <f t="shared" si="1"/>
        <v>0</v>
      </c>
      <c r="G42">
        <f t="shared" si="1"/>
        <v>1</v>
      </c>
      <c r="H42">
        <f t="shared" si="1"/>
        <v>0</v>
      </c>
      <c r="I42">
        <f t="shared" si="1"/>
        <v>16</v>
      </c>
      <c r="J42">
        <f t="shared" si="1"/>
        <v>0</v>
      </c>
      <c r="K42">
        <f t="shared" si="1"/>
        <v>0</v>
      </c>
    </row>
    <row r="43" spans="1:11" x14ac:dyDescent="0.25">
      <c r="A43">
        <f t="shared" ref="A43:K43" si="2">A6</f>
        <v>0</v>
      </c>
      <c r="B43" t="str">
        <f t="shared" si="2"/>
        <v>M</v>
      </c>
      <c r="C43">
        <f t="shared" si="2"/>
        <v>2</v>
      </c>
      <c r="D43">
        <f t="shared" si="2"/>
        <v>0</v>
      </c>
      <c r="E43">
        <f t="shared" si="2"/>
        <v>4</v>
      </c>
      <c r="F43">
        <f t="shared" si="2"/>
        <v>0</v>
      </c>
      <c r="G43">
        <f t="shared" si="2"/>
        <v>5</v>
      </c>
      <c r="H43">
        <f t="shared" si="2"/>
        <v>0</v>
      </c>
      <c r="I43">
        <f t="shared" si="2"/>
        <v>11</v>
      </c>
      <c r="J43">
        <f t="shared" si="2"/>
        <v>0</v>
      </c>
      <c r="K43">
        <f t="shared" si="2"/>
        <v>0</v>
      </c>
    </row>
    <row r="44" spans="1:11" x14ac:dyDescent="0.25">
      <c r="A44" t="str">
        <f t="shared" ref="A44:K44" si="3">A7</f>
        <v>Youth (&lt;25) Total</v>
      </c>
      <c r="B44">
        <f t="shared" si="3"/>
        <v>0</v>
      </c>
      <c r="C44">
        <f t="shared" si="3"/>
        <v>11</v>
      </c>
      <c r="D44">
        <f t="shared" si="3"/>
        <v>0</v>
      </c>
      <c r="E44">
        <f t="shared" si="3"/>
        <v>10</v>
      </c>
      <c r="F44">
        <f t="shared" si="3"/>
        <v>0</v>
      </c>
      <c r="G44">
        <f t="shared" si="3"/>
        <v>6</v>
      </c>
      <c r="H44">
        <f t="shared" si="3"/>
        <v>0</v>
      </c>
      <c r="I44">
        <f t="shared" si="3"/>
        <v>27</v>
      </c>
      <c r="J44">
        <f t="shared" si="3"/>
        <v>0</v>
      </c>
      <c r="K44">
        <f t="shared" si="3"/>
        <v>0</v>
      </c>
    </row>
    <row r="45" spans="1:11" x14ac:dyDescent="0.25">
      <c r="A45" t="str">
        <f t="shared" ref="A45:K45" si="4">A8</f>
        <v>Young Adults (25-34)</v>
      </c>
      <c r="B45" t="str">
        <f t="shared" si="4"/>
        <v>F</v>
      </c>
      <c r="C45">
        <f t="shared" si="4"/>
        <v>17</v>
      </c>
      <c r="D45">
        <f t="shared" si="4"/>
        <v>6</v>
      </c>
      <c r="E45">
        <f t="shared" si="4"/>
        <v>1</v>
      </c>
      <c r="F45">
        <f t="shared" si="4"/>
        <v>0</v>
      </c>
      <c r="G45">
        <f t="shared" si="4"/>
        <v>3</v>
      </c>
      <c r="H45">
        <f t="shared" si="4"/>
        <v>10</v>
      </c>
      <c r="I45">
        <f t="shared" si="4"/>
        <v>37</v>
      </c>
      <c r="J45">
        <f t="shared" si="4"/>
        <v>0</v>
      </c>
      <c r="K45">
        <f t="shared" si="4"/>
        <v>0</v>
      </c>
    </row>
    <row r="46" spans="1:11" x14ac:dyDescent="0.25">
      <c r="A46">
        <f t="shared" ref="A46:K46" si="5">A9</f>
        <v>0</v>
      </c>
      <c r="B46" t="str">
        <f t="shared" si="5"/>
        <v>M</v>
      </c>
      <c r="C46">
        <f t="shared" si="5"/>
        <v>3</v>
      </c>
      <c r="D46">
        <f t="shared" si="5"/>
        <v>5</v>
      </c>
      <c r="E46">
        <f t="shared" si="5"/>
        <v>9</v>
      </c>
      <c r="F46">
        <f t="shared" si="5"/>
        <v>0</v>
      </c>
      <c r="G46">
        <f t="shared" si="5"/>
        <v>1</v>
      </c>
      <c r="H46">
        <f t="shared" si="5"/>
        <v>6</v>
      </c>
      <c r="I46">
        <f t="shared" si="5"/>
        <v>24</v>
      </c>
      <c r="J46">
        <f t="shared" si="5"/>
        <v>0</v>
      </c>
      <c r="K46">
        <f t="shared" si="5"/>
        <v>0</v>
      </c>
    </row>
    <row r="47" spans="1:11" x14ac:dyDescent="0.25">
      <c r="A47" t="str">
        <f t="shared" ref="A47:K47" si="6">A10</f>
        <v>Young Adults (25-34) Total</v>
      </c>
      <c r="B47">
        <f t="shared" si="6"/>
        <v>0</v>
      </c>
      <c r="C47">
        <f t="shared" si="6"/>
        <v>20</v>
      </c>
      <c r="D47">
        <f t="shared" si="6"/>
        <v>11</v>
      </c>
      <c r="E47">
        <f t="shared" si="6"/>
        <v>10</v>
      </c>
      <c r="F47">
        <f t="shared" si="6"/>
        <v>0</v>
      </c>
      <c r="G47">
        <f t="shared" si="6"/>
        <v>4</v>
      </c>
      <c r="H47">
        <f t="shared" si="6"/>
        <v>16</v>
      </c>
      <c r="I47">
        <f t="shared" si="6"/>
        <v>61</v>
      </c>
      <c r="J47">
        <f t="shared" si="6"/>
        <v>0</v>
      </c>
      <c r="K47">
        <f t="shared" si="6"/>
        <v>0</v>
      </c>
    </row>
    <row r="48" spans="1:11" x14ac:dyDescent="0.25">
      <c r="A48" t="str">
        <f t="shared" ref="A48:K48" si="7">A11</f>
        <v>Adults (35-64)</v>
      </c>
      <c r="B48" t="str">
        <f t="shared" si="7"/>
        <v>F</v>
      </c>
      <c r="C48">
        <f t="shared" si="7"/>
        <v>17</v>
      </c>
      <c r="D48">
        <f t="shared" si="7"/>
        <v>0</v>
      </c>
      <c r="E48">
        <f t="shared" si="7"/>
        <v>0</v>
      </c>
      <c r="F48">
        <f t="shared" si="7"/>
        <v>8</v>
      </c>
      <c r="G48">
        <f t="shared" si="7"/>
        <v>1</v>
      </c>
      <c r="H48">
        <f t="shared" si="7"/>
        <v>29</v>
      </c>
      <c r="I48">
        <f t="shared" si="7"/>
        <v>55</v>
      </c>
      <c r="J48">
        <f t="shared" si="7"/>
        <v>0</v>
      </c>
      <c r="K48">
        <f t="shared" si="7"/>
        <v>0</v>
      </c>
    </row>
    <row r="49" spans="1:11" x14ac:dyDescent="0.25">
      <c r="A49">
        <f t="shared" ref="A49:K49" si="8">A12</f>
        <v>0</v>
      </c>
      <c r="B49" t="str">
        <f t="shared" si="8"/>
        <v>M</v>
      </c>
      <c r="C49">
        <f t="shared" si="8"/>
        <v>15</v>
      </c>
      <c r="D49">
        <f t="shared" si="8"/>
        <v>0</v>
      </c>
      <c r="E49">
        <f t="shared" si="8"/>
        <v>0</v>
      </c>
      <c r="F49">
        <f t="shared" si="8"/>
        <v>5</v>
      </c>
      <c r="G49">
        <f t="shared" si="8"/>
        <v>3</v>
      </c>
      <c r="H49">
        <f t="shared" si="8"/>
        <v>21</v>
      </c>
      <c r="I49">
        <f t="shared" si="8"/>
        <v>44</v>
      </c>
      <c r="J49">
        <f t="shared" si="8"/>
        <v>0</v>
      </c>
      <c r="K49">
        <f t="shared" si="8"/>
        <v>0</v>
      </c>
    </row>
    <row r="50" spans="1:11" x14ac:dyDescent="0.25">
      <c r="A50" t="str">
        <f t="shared" ref="A50:K50" si="9">A13</f>
        <v>Adults (35-64) Total</v>
      </c>
      <c r="B50">
        <f t="shared" si="9"/>
        <v>0</v>
      </c>
      <c r="C50">
        <f t="shared" si="9"/>
        <v>32</v>
      </c>
      <c r="D50">
        <f t="shared" si="9"/>
        <v>0</v>
      </c>
      <c r="E50">
        <f t="shared" si="9"/>
        <v>0</v>
      </c>
      <c r="F50">
        <f t="shared" si="9"/>
        <v>13</v>
      </c>
      <c r="G50">
        <f t="shared" si="9"/>
        <v>4</v>
      </c>
      <c r="H50">
        <f t="shared" si="9"/>
        <v>50</v>
      </c>
      <c r="I50">
        <f t="shared" si="9"/>
        <v>99</v>
      </c>
      <c r="J50">
        <f t="shared" si="9"/>
        <v>0</v>
      </c>
      <c r="K50">
        <f t="shared" si="9"/>
        <v>0</v>
      </c>
    </row>
    <row r="51" spans="1:11" x14ac:dyDescent="0.25">
      <c r="A51" t="str">
        <f t="shared" ref="A51:K51" si="10">A14</f>
        <v>Grand Total</v>
      </c>
      <c r="B51">
        <f t="shared" si="10"/>
        <v>0</v>
      </c>
      <c r="C51">
        <f t="shared" si="10"/>
        <v>63</v>
      </c>
      <c r="D51">
        <f t="shared" si="10"/>
        <v>11</v>
      </c>
      <c r="E51">
        <f t="shared" si="10"/>
        <v>20</v>
      </c>
      <c r="F51">
        <f t="shared" si="10"/>
        <v>13</v>
      </c>
      <c r="G51">
        <f t="shared" si="10"/>
        <v>14</v>
      </c>
      <c r="H51">
        <f t="shared" si="10"/>
        <v>66</v>
      </c>
      <c r="I51">
        <f t="shared" si="10"/>
        <v>187</v>
      </c>
      <c r="J51">
        <f t="shared" si="10"/>
        <v>0</v>
      </c>
      <c r="K51">
        <f t="shared" si="10"/>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C3503-AF7B-48FD-B8E9-5801E209F06F}">
  <dimension ref="A3:J111"/>
  <sheetViews>
    <sheetView topLeftCell="A67" workbookViewId="0">
      <selection activeCell="D43" sqref="A42:D43"/>
    </sheetView>
  </sheetViews>
  <sheetFormatPr defaultRowHeight="15" x14ac:dyDescent="0.25"/>
  <cols>
    <col min="1" max="1" width="18.28515625" bestFit="1" customWidth="1"/>
    <col min="2" max="3" width="17" bestFit="1" customWidth="1"/>
    <col min="4" max="4" width="23.28515625" bestFit="1" customWidth="1"/>
    <col min="5" max="5" width="14" customWidth="1"/>
    <col min="6" max="6" width="13.140625" customWidth="1"/>
    <col min="7" max="7" width="14.140625" customWidth="1"/>
    <col min="8" max="8" width="12.7109375" customWidth="1"/>
    <col min="9" max="9" width="12.5703125" customWidth="1"/>
    <col min="10" max="10" width="13.85546875" customWidth="1"/>
  </cols>
  <sheetData>
    <row r="3" spans="1:3" x14ac:dyDescent="0.25">
      <c r="A3" s="5" t="s">
        <v>145</v>
      </c>
      <c r="B3" s="3" t="s">
        <v>140</v>
      </c>
      <c r="C3" s="3" t="s">
        <v>147</v>
      </c>
    </row>
    <row r="4" spans="1:3" x14ac:dyDescent="0.25">
      <c r="A4" s="6" t="s">
        <v>53</v>
      </c>
      <c r="B4" s="3">
        <v>11</v>
      </c>
      <c r="C4" s="3">
        <v>9123</v>
      </c>
    </row>
    <row r="5" spans="1:3" x14ac:dyDescent="0.25">
      <c r="A5" s="6" t="s">
        <v>24</v>
      </c>
      <c r="B5" s="3">
        <v>43</v>
      </c>
      <c r="C5" s="3">
        <v>34079</v>
      </c>
    </row>
    <row r="6" spans="1:3" x14ac:dyDescent="0.25">
      <c r="A6" s="6" t="s">
        <v>29</v>
      </c>
      <c r="B6" s="3">
        <v>14</v>
      </c>
      <c r="C6" s="3">
        <v>9072</v>
      </c>
    </row>
    <row r="7" spans="1:3" x14ac:dyDescent="0.25">
      <c r="A7" s="6" t="s">
        <v>34</v>
      </c>
      <c r="B7" s="3">
        <v>31</v>
      </c>
      <c r="C7" s="3">
        <v>19751</v>
      </c>
    </row>
    <row r="8" spans="1:3" x14ac:dyDescent="0.25">
      <c r="A8" s="6" t="s">
        <v>46</v>
      </c>
      <c r="B8" s="3">
        <v>9</v>
      </c>
      <c r="C8" s="3">
        <v>9442</v>
      </c>
    </row>
    <row r="9" spans="1:3" x14ac:dyDescent="0.25">
      <c r="A9" s="6" t="s">
        <v>61</v>
      </c>
      <c r="B9" s="3">
        <v>11</v>
      </c>
      <c r="C9" s="3">
        <v>13220</v>
      </c>
    </row>
    <row r="10" spans="1:3" x14ac:dyDescent="0.25">
      <c r="A10" s="6" t="s">
        <v>48</v>
      </c>
      <c r="B10" s="3">
        <v>17</v>
      </c>
      <c r="C10" s="3">
        <v>17786</v>
      </c>
    </row>
    <row r="11" spans="1:3" x14ac:dyDescent="0.25">
      <c r="A11" s="6" t="s">
        <v>75</v>
      </c>
      <c r="B11" s="3">
        <v>9</v>
      </c>
      <c r="C11" s="3">
        <v>9387</v>
      </c>
    </row>
    <row r="12" spans="1:3" x14ac:dyDescent="0.25">
      <c r="A12" s="6" t="s">
        <v>64</v>
      </c>
      <c r="B12" s="3">
        <v>13</v>
      </c>
      <c r="C12" s="3">
        <v>12299</v>
      </c>
    </row>
    <row r="13" spans="1:3" x14ac:dyDescent="0.25">
      <c r="A13" s="6" t="s">
        <v>41</v>
      </c>
      <c r="B13" s="3">
        <v>12</v>
      </c>
      <c r="C13" s="3">
        <v>13071</v>
      </c>
    </row>
    <row r="14" spans="1:3" x14ac:dyDescent="0.25">
      <c r="A14" s="6" t="s">
        <v>141</v>
      </c>
      <c r="B14" s="3">
        <v>170</v>
      </c>
      <c r="C14" s="3">
        <v>147230</v>
      </c>
    </row>
    <row r="26" spans="1:10" x14ac:dyDescent="0.25">
      <c r="A26" s="13" t="s">
        <v>162</v>
      </c>
      <c r="B26" s="13"/>
      <c r="C26" s="13"/>
      <c r="D26" s="14"/>
    </row>
    <row r="27" spans="1:10" x14ac:dyDescent="0.25">
      <c r="A27" s="3" t="s">
        <v>156</v>
      </c>
      <c r="B27" s="3" t="s">
        <v>147</v>
      </c>
      <c r="C27" s="3" t="s">
        <v>146</v>
      </c>
      <c r="D27" s="3" t="s">
        <v>140</v>
      </c>
      <c r="G27" t="s">
        <v>156</v>
      </c>
      <c r="H27" t="s">
        <v>147</v>
      </c>
      <c r="I27" t="s">
        <v>146</v>
      </c>
      <c r="J27" t="s">
        <v>140</v>
      </c>
    </row>
    <row r="28" spans="1:10" x14ac:dyDescent="0.25">
      <c r="A28" s="3">
        <v>361232</v>
      </c>
      <c r="B28" s="3">
        <v>163508</v>
      </c>
      <c r="C28" s="3">
        <v>197724</v>
      </c>
      <c r="D28" s="4">
        <v>187</v>
      </c>
      <c r="G28" s="3">
        <f>GETPIVOTDATA("Sum of Revenue",$A$27)</f>
        <v>361232</v>
      </c>
      <c r="H28" s="3">
        <f>GETPIVOTDATA("Sum of  Profit ",$A$27)</f>
        <v>163508</v>
      </c>
      <c r="I28" s="3">
        <f>GETPIVOTDATA("Sum of  Cost ",$A$27)</f>
        <v>197724</v>
      </c>
      <c r="J28" s="4">
        <f>GETPIVOTDATA("Sum of Order_Quantity",$A$27)</f>
        <v>187</v>
      </c>
    </row>
    <row r="32" spans="1:10" x14ac:dyDescent="0.25">
      <c r="D32" s="8"/>
      <c r="E32" s="8"/>
    </row>
    <row r="33" spans="1:7" x14ac:dyDescent="0.25">
      <c r="D33" s="6"/>
    </row>
    <row r="34" spans="1:7" x14ac:dyDescent="0.25">
      <c r="A34" s="13" t="s">
        <v>163</v>
      </c>
      <c r="B34" s="13"/>
      <c r="C34" s="13"/>
      <c r="D34" s="6"/>
    </row>
    <row r="35" spans="1:7" x14ac:dyDescent="0.25">
      <c r="A35" s="5" t="s">
        <v>145</v>
      </c>
      <c r="B35" s="3" t="s">
        <v>147</v>
      </c>
      <c r="C35" s="3" t="s">
        <v>146</v>
      </c>
      <c r="E35" t="s">
        <v>145</v>
      </c>
      <c r="F35" t="s">
        <v>147</v>
      </c>
      <c r="G35" t="s">
        <v>146</v>
      </c>
    </row>
    <row r="36" spans="1:7" x14ac:dyDescent="0.25">
      <c r="A36" s="6" t="s">
        <v>152</v>
      </c>
      <c r="B36" s="3">
        <v>7596</v>
      </c>
      <c r="C36" s="3">
        <v>9124</v>
      </c>
      <c r="E36" t="s">
        <v>153</v>
      </c>
      <c r="F36" s="3">
        <f>_xlfn.XLOOKUP(E36,$A$36:$A$39,$B$36:$B$39,0)</f>
        <v>16258</v>
      </c>
      <c r="G36" s="3">
        <f>_xlfn.XLOOKUP(E36,$A$36:$A$39,$C$36:$C$39,0)</f>
        <v>20892</v>
      </c>
    </row>
    <row r="37" spans="1:7" x14ac:dyDescent="0.25">
      <c r="A37" s="6" t="s">
        <v>151</v>
      </c>
      <c r="B37" s="3">
        <v>9772</v>
      </c>
      <c r="C37" s="3">
        <v>11760</v>
      </c>
      <c r="E37" t="s">
        <v>148</v>
      </c>
      <c r="F37" s="3">
        <f>_xlfn.XLOOKUP(E37,$A$36:$A$39,$B$36:$B$39,0)</f>
        <v>129882</v>
      </c>
      <c r="G37" s="3">
        <f>_xlfn.XLOOKUP(E37,$A$36:$A$39,$C$36:$C$39,0)</f>
        <v>155948</v>
      </c>
    </row>
    <row r="38" spans="1:7" x14ac:dyDescent="0.25">
      <c r="A38" s="6" t="s">
        <v>153</v>
      </c>
      <c r="B38" s="3">
        <v>16258</v>
      </c>
      <c r="C38" s="3">
        <v>20892</v>
      </c>
      <c r="E38" t="s">
        <v>151</v>
      </c>
      <c r="F38" s="3">
        <f>_xlfn.XLOOKUP(E38,$A$36:$A$39,$B$36:$B$39,0)</f>
        <v>9772</v>
      </c>
      <c r="G38" s="3">
        <f>_xlfn.XLOOKUP(E38,$A$36:$A$39,$C$36:$C$39,0)</f>
        <v>11760</v>
      </c>
    </row>
    <row r="39" spans="1:7" x14ac:dyDescent="0.25">
      <c r="A39" s="6" t="s">
        <v>148</v>
      </c>
      <c r="B39" s="3">
        <v>129882</v>
      </c>
      <c r="C39" s="3">
        <v>155948</v>
      </c>
      <c r="E39" t="s">
        <v>152</v>
      </c>
      <c r="F39" s="3">
        <f>_xlfn.XLOOKUP(E39,$A$36:$A$39,$B$36:$B$39,0)</f>
        <v>7596</v>
      </c>
      <c r="G39" s="3">
        <f>_xlfn.XLOOKUP(E39,$A$36:$A$39,$C$36:$C$39,0)</f>
        <v>9124</v>
      </c>
    </row>
    <row r="40" spans="1:7" x14ac:dyDescent="0.25">
      <c r="A40" s="6" t="s">
        <v>141</v>
      </c>
      <c r="B40" s="3">
        <v>163508</v>
      </c>
      <c r="C40" s="3">
        <v>197724</v>
      </c>
    </row>
    <row r="41" spans="1:7" x14ac:dyDescent="0.25">
      <c r="F41" s="3"/>
    </row>
    <row r="46" spans="1:7" x14ac:dyDescent="0.25">
      <c r="A46" s="13" t="s">
        <v>164</v>
      </c>
      <c r="B46" s="13"/>
      <c r="C46" s="13"/>
    </row>
    <row r="47" spans="1:7" x14ac:dyDescent="0.25">
      <c r="A47" s="5" t="s">
        <v>145</v>
      </c>
      <c r="B47" s="3" t="s">
        <v>147</v>
      </c>
      <c r="C47" s="3" t="s">
        <v>156</v>
      </c>
      <c r="E47" s="7" t="s">
        <v>145</v>
      </c>
      <c r="F47" t="s">
        <v>147</v>
      </c>
      <c r="G47" t="s">
        <v>156</v>
      </c>
    </row>
    <row r="48" spans="1:7" x14ac:dyDescent="0.25">
      <c r="A48" s="6" t="s">
        <v>33</v>
      </c>
      <c r="B48" s="3">
        <v>50326</v>
      </c>
      <c r="C48" s="3">
        <v>111506</v>
      </c>
      <c r="E48" s="6" t="s">
        <v>33</v>
      </c>
      <c r="F48" s="3">
        <f>_xlfn.XLOOKUP(E48,$A$48:$A$55,$B$48:$B$55,0)</f>
        <v>50326</v>
      </c>
      <c r="G48" s="3">
        <f>_xlfn.XLOOKUP(E48,$A$48:$A$55,$C$48:$C$55,0)</f>
        <v>111506</v>
      </c>
    </row>
    <row r="49" spans="1:7" x14ac:dyDescent="0.25">
      <c r="A49" s="6" t="s">
        <v>52</v>
      </c>
      <c r="B49" s="3">
        <v>9123</v>
      </c>
      <c r="C49" s="3">
        <v>20080</v>
      </c>
      <c r="E49" s="6" t="s">
        <v>52</v>
      </c>
      <c r="F49" s="3">
        <f>_xlfn.XLOOKUP(E49,$A$48:$A$55,$B$48:$B$55,0)</f>
        <v>9123</v>
      </c>
      <c r="G49" s="3">
        <f>_xlfn.XLOOKUP(E49,$A$48:$A$55,$C$48:$C$55,0)</f>
        <v>20080</v>
      </c>
    </row>
    <row r="50" spans="1:7" x14ac:dyDescent="0.25">
      <c r="A50" s="6" t="s">
        <v>74</v>
      </c>
      <c r="B50" s="3">
        <v>20981</v>
      </c>
      <c r="C50" s="3">
        <v>46175</v>
      </c>
      <c r="E50" s="6" t="s">
        <v>74</v>
      </c>
      <c r="F50" s="3">
        <f>_xlfn.XLOOKUP(E50,$A$48:$A$55,$B$48:$B$55,0)</f>
        <v>20981</v>
      </c>
      <c r="G50" s="3">
        <f>_xlfn.XLOOKUP(E50,$A$48:$A$55,$C$48:$C$55,0)</f>
        <v>46175</v>
      </c>
    </row>
    <row r="51" spans="1:7" x14ac:dyDescent="0.25">
      <c r="A51" s="6" t="s">
        <v>45</v>
      </c>
      <c r="B51" s="3">
        <v>13636</v>
      </c>
      <c r="C51" s="3">
        <v>30010</v>
      </c>
      <c r="E51" s="6" t="s">
        <v>45</v>
      </c>
      <c r="F51" s="3">
        <f>_xlfn.XLOOKUP(E51,$A$48:$A$55,$B$48:$B$55,0)</f>
        <v>13636</v>
      </c>
      <c r="G51" s="3">
        <f>_xlfn.XLOOKUP(E51,$A$48:$A$55,$C$48:$C$55,0)</f>
        <v>30010</v>
      </c>
    </row>
    <row r="52" spans="1:7" x14ac:dyDescent="0.25">
      <c r="A52" s="6" t="s">
        <v>28</v>
      </c>
      <c r="B52" s="3">
        <v>9072</v>
      </c>
      <c r="C52" s="3">
        <v>19972</v>
      </c>
      <c r="E52" s="6" t="s">
        <v>36</v>
      </c>
      <c r="F52" s="3">
        <f>_xlfn.XLOOKUP(E52,$A$48:$A$55,$B$48:$B$55,0)</f>
        <v>0</v>
      </c>
      <c r="G52" s="3">
        <f>_xlfn.XLOOKUP(E52,$A$48:$A$55,$C$48:$C$55,0)</f>
        <v>0</v>
      </c>
    </row>
    <row r="53" spans="1:7" x14ac:dyDescent="0.25">
      <c r="A53" s="6" t="s">
        <v>23</v>
      </c>
      <c r="B53" s="3">
        <v>60370</v>
      </c>
      <c r="C53" s="3">
        <v>133489</v>
      </c>
      <c r="E53" s="6" t="s">
        <v>28</v>
      </c>
      <c r="F53" s="3">
        <f>_xlfn.XLOOKUP(E53,$A$48:$A$55,$B$48:$B$55,0)</f>
        <v>9072</v>
      </c>
      <c r="G53" s="3">
        <f>_xlfn.XLOOKUP(E53,$A$48:$A$55,$C$48:$C$55,0)</f>
        <v>19972</v>
      </c>
    </row>
    <row r="54" spans="1:7" x14ac:dyDescent="0.25">
      <c r="A54" s="6" t="s">
        <v>141</v>
      </c>
      <c r="B54" s="3">
        <v>163508</v>
      </c>
      <c r="C54" s="3">
        <v>361232</v>
      </c>
      <c r="E54" s="6" t="s">
        <v>23</v>
      </c>
      <c r="F54" s="3">
        <f>_xlfn.XLOOKUP(E54,$A$48:$A$55,$B$48:$B$55,0)</f>
        <v>60370</v>
      </c>
      <c r="G54" s="3">
        <f>_xlfn.XLOOKUP(E54,$A$48:$A$55,$C$48:$C$55,0)</f>
        <v>133489</v>
      </c>
    </row>
    <row r="55" spans="1:7" x14ac:dyDescent="0.25">
      <c r="E55" s="6" t="s">
        <v>40</v>
      </c>
      <c r="F55" s="3">
        <f>_xlfn.XLOOKUP(E55,$A$48:$A$55,$B$48:$B$55,0)</f>
        <v>0</v>
      </c>
      <c r="G55" s="3">
        <f>_xlfn.XLOOKUP(E55,$A$48:$A$55,$C$48:$C$55,0)</f>
        <v>0</v>
      </c>
    </row>
    <row r="57" spans="1:7" x14ac:dyDescent="0.25">
      <c r="E57" s="3"/>
    </row>
    <row r="58" spans="1:7" x14ac:dyDescent="0.25">
      <c r="E58" s="3"/>
    </row>
    <row r="59" spans="1:7" x14ac:dyDescent="0.25">
      <c r="E59" s="3"/>
    </row>
    <row r="60" spans="1:7" x14ac:dyDescent="0.25">
      <c r="A60" s="13" t="s">
        <v>165</v>
      </c>
      <c r="B60" s="13"/>
      <c r="E60" s="3"/>
    </row>
    <row r="61" spans="1:7" x14ac:dyDescent="0.25">
      <c r="A61" s="5" t="s">
        <v>145</v>
      </c>
      <c r="B61" s="3" t="s">
        <v>156</v>
      </c>
      <c r="D61" t="s">
        <v>145</v>
      </c>
      <c r="E61" t="s">
        <v>156</v>
      </c>
    </row>
    <row r="62" spans="1:7" x14ac:dyDescent="0.25">
      <c r="A62" s="6" t="s">
        <v>24</v>
      </c>
      <c r="B62" s="3">
        <v>75004</v>
      </c>
      <c r="D62" t="s">
        <v>24</v>
      </c>
      <c r="E62" s="3">
        <f>_xlfn.XLOOKUP(D62,$A$62:$A$66,$B$62:$B$66,0)</f>
        <v>75004</v>
      </c>
    </row>
    <row r="63" spans="1:7" x14ac:dyDescent="0.25">
      <c r="A63" s="6" t="s">
        <v>34</v>
      </c>
      <c r="B63" s="3">
        <v>43467</v>
      </c>
      <c r="D63" t="s">
        <v>34</v>
      </c>
      <c r="E63" s="3">
        <f>_xlfn.XLOOKUP(D63,$A$62:$A$66,$B$62:$B$66,0)</f>
        <v>43467</v>
      </c>
    </row>
    <row r="64" spans="1:7" x14ac:dyDescent="0.25">
      <c r="A64" s="6" t="s">
        <v>48</v>
      </c>
      <c r="B64" s="3">
        <v>39140</v>
      </c>
      <c r="D64" t="s">
        <v>61</v>
      </c>
      <c r="E64" s="3">
        <f>_xlfn.XLOOKUP(D64,$A$62:$A$66,$B$62:$B$66,0)</f>
        <v>29590</v>
      </c>
    </row>
    <row r="65" spans="1:9" x14ac:dyDescent="0.25">
      <c r="A65" s="6" t="s">
        <v>61</v>
      </c>
      <c r="B65" s="3">
        <v>29590</v>
      </c>
      <c r="D65" t="s">
        <v>48</v>
      </c>
      <c r="E65" s="3">
        <f>_xlfn.XLOOKUP(D65,$A$62:$A$66,$B$62:$B$66,0)</f>
        <v>39140</v>
      </c>
    </row>
    <row r="66" spans="1:9" x14ac:dyDescent="0.25">
      <c r="A66" s="6" t="s">
        <v>41</v>
      </c>
      <c r="B66" s="3">
        <v>28895</v>
      </c>
      <c r="D66" t="s">
        <v>41</v>
      </c>
      <c r="E66" s="3">
        <f>_xlfn.XLOOKUP(D66,$A$62:$A$66,$B$62:$B$66,0)</f>
        <v>28895</v>
      </c>
    </row>
    <row r="67" spans="1:9" x14ac:dyDescent="0.25">
      <c r="A67" s="6" t="s">
        <v>141</v>
      </c>
      <c r="B67" s="3">
        <v>216096</v>
      </c>
    </row>
    <row r="72" spans="1:9" x14ac:dyDescent="0.25">
      <c r="A72" s="13" t="s">
        <v>168</v>
      </c>
      <c r="B72" s="13"/>
      <c r="C72" s="13"/>
      <c r="D72" s="13"/>
    </row>
    <row r="73" spans="1:9" x14ac:dyDescent="0.25">
      <c r="A73" s="5" t="s">
        <v>145</v>
      </c>
      <c r="B73" s="3" t="s">
        <v>156</v>
      </c>
      <c r="C73" s="3" t="s">
        <v>147</v>
      </c>
      <c r="D73" s="3" t="s">
        <v>146</v>
      </c>
      <c r="F73" t="s">
        <v>145</v>
      </c>
      <c r="G73" t="s">
        <v>156</v>
      </c>
      <c r="H73" t="s">
        <v>147</v>
      </c>
      <c r="I73" t="s">
        <v>146</v>
      </c>
    </row>
    <row r="74" spans="1:9" x14ac:dyDescent="0.25">
      <c r="A74" s="10">
        <v>38</v>
      </c>
      <c r="B74" s="3">
        <v>144829</v>
      </c>
      <c r="C74" s="3">
        <v>65467</v>
      </c>
      <c r="D74" s="3">
        <v>79362</v>
      </c>
      <c r="F74">
        <v>38</v>
      </c>
      <c r="G74" s="3">
        <f>_xlfn.XLOOKUP(F74,$A$74:$A$80,$B$74:$B$80,0)</f>
        <v>144829</v>
      </c>
      <c r="H74">
        <f>_xlfn.XLOOKUP(F74,$A$74:$A$80,$C$74:$C$80,0)</f>
        <v>65467</v>
      </c>
      <c r="I74" s="3">
        <f>_xlfn.XLOOKUP(F74,$A$74:$A$80,$D$74:$D$80,0)</f>
        <v>79362</v>
      </c>
    </row>
    <row r="75" spans="1:9" x14ac:dyDescent="0.25">
      <c r="A75" s="10">
        <v>40</v>
      </c>
      <c r="B75" s="3">
        <v>2185</v>
      </c>
      <c r="C75" s="3">
        <v>992</v>
      </c>
      <c r="D75" s="3">
        <v>1193</v>
      </c>
      <c r="F75">
        <v>40</v>
      </c>
      <c r="G75" s="3">
        <f>_xlfn.XLOOKUP(F75,$A$74:$A$80,$B$74:$B$80,0)</f>
        <v>2185</v>
      </c>
      <c r="H75">
        <f>_xlfn.XLOOKUP(F75,$A$74:$A$80,$C$74:$C$80,0)</f>
        <v>992</v>
      </c>
      <c r="I75" s="3">
        <f>_xlfn.XLOOKUP(F75,$A$74:$A$80,$D$74:$D$80,0)</f>
        <v>1193</v>
      </c>
    </row>
    <row r="76" spans="1:9" x14ac:dyDescent="0.25">
      <c r="A76" s="10">
        <v>42</v>
      </c>
      <c r="B76" s="3">
        <v>89196</v>
      </c>
      <c r="C76" s="3">
        <v>40528</v>
      </c>
      <c r="D76" s="3">
        <v>48668</v>
      </c>
      <c r="F76">
        <v>42</v>
      </c>
      <c r="G76" s="3">
        <f>_xlfn.XLOOKUP(F76,$A$74:$A$80,$B$74:$B$80,0)</f>
        <v>89196</v>
      </c>
      <c r="H76">
        <f>_xlfn.XLOOKUP(F76,$A$74:$A$80,$C$74:$C$80,0)</f>
        <v>40528</v>
      </c>
      <c r="I76" s="3">
        <f>_xlfn.XLOOKUP(F76,$A$74:$A$80,$D$74:$D$80,0)</f>
        <v>48668</v>
      </c>
    </row>
    <row r="77" spans="1:9" x14ac:dyDescent="0.25">
      <c r="A77" s="10">
        <v>44</v>
      </c>
      <c r="B77" s="3">
        <v>5560</v>
      </c>
      <c r="C77" s="3">
        <v>2468</v>
      </c>
      <c r="D77" s="3">
        <v>3092</v>
      </c>
      <c r="F77">
        <v>44</v>
      </c>
      <c r="G77" s="3">
        <f>_xlfn.XLOOKUP(F77,$A$74:$A$80,$B$74:$B$80,0)</f>
        <v>5560</v>
      </c>
      <c r="H77">
        <f>_xlfn.XLOOKUP(F77,$A$74:$A$80,$C$74:$C$80,0)</f>
        <v>2468</v>
      </c>
      <c r="I77" s="3">
        <f>_xlfn.XLOOKUP(F77,$A$74:$A$80,$D$74:$D$80,0)</f>
        <v>3092</v>
      </c>
    </row>
    <row r="78" spans="1:9" x14ac:dyDescent="0.25">
      <c r="A78" s="10">
        <v>46</v>
      </c>
      <c r="B78" s="3">
        <v>104342</v>
      </c>
      <c r="C78" s="3">
        <v>47410</v>
      </c>
      <c r="D78" s="3">
        <v>56932</v>
      </c>
      <c r="F78">
        <v>46</v>
      </c>
      <c r="G78" s="3">
        <f>_xlfn.XLOOKUP(F78,$A$74:$A$80,$B$74:$B$80,0)</f>
        <v>104342</v>
      </c>
      <c r="H78">
        <f>_xlfn.XLOOKUP(F78,$A$74:$A$80,$C$74:$C$80,0)</f>
        <v>47410</v>
      </c>
      <c r="I78" s="3">
        <f>_xlfn.XLOOKUP(F78,$A$74:$A$80,$D$74:$D$80,0)</f>
        <v>56932</v>
      </c>
    </row>
    <row r="79" spans="1:9" x14ac:dyDescent="0.25">
      <c r="A79" s="10">
        <v>48</v>
      </c>
      <c r="B79" s="3">
        <v>13500</v>
      </c>
      <c r="C79" s="3">
        <v>5908</v>
      </c>
      <c r="D79" s="3">
        <v>7592</v>
      </c>
      <c r="F79">
        <v>48</v>
      </c>
      <c r="G79" s="3">
        <f>_xlfn.XLOOKUP(F79,$A$74:$A$80,$B$74:$B$80,0)</f>
        <v>13500</v>
      </c>
      <c r="H79">
        <f>_xlfn.XLOOKUP(F79,$A$74:$A$80,$C$74:$C$80,0)</f>
        <v>5908</v>
      </c>
      <c r="I79" s="3">
        <f>_xlfn.XLOOKUP(F79,$A$74:$A$80,$D$74:$D$80,0)</f>
        <v>7592</v>
      </c>
    </row>
    <row r="80" spans="1:9" x14ac:dyDescent="0.25">
      <c r="A80" s="10">
        <v>52</v>
      </c>
      <c r="B80" s="3">
        <v>1620</v>
      </c>
      <c r="C80" s="3">
        <v>735</v>
      </c>
      <c r="D80" s="3">
        <v>885</v>
      </c>
      <c r="F80">
        <v>52</v>
      </c>
      <c r="G80" s="3">
        <f>_xlfn.XLOOKUP(F80,$A$74:$A$80,$B$74:$B$80,0)</f>
        <v>1620</v>
      </c>
      <c r="H80">
        <f>_xlfn.XLOOKUP(F80,$A$74:$A$80,$C$74:$C$80,0)</f>
        <v>735</v>
      </c>
      <c r="I80" s="3">
        <f>_xlfn.XLOOKUP(F80,$A$74:$A$80,$D$74:$D$80,0)</f>
        <v>885</v>
      </c>
    </row>
    <row r="81" spans="1:7" x14ac:dyDescent="0.25">
      <c r="A81" s="6" t="s">
        <v>141</v>
      </c>
      <c r="B81" s="3">
        <v>361232</v>
      </c>
      <c r="C81" s="3">
        <v>163508</v>
      </c>
      <c r="D81" s="3">
        <v>197724</v>
      </c>
    </row>
    <row r="86" spans="1:7" x14ac:dyDescent="0.25">
      <c r="A86" s="13" t="s">
        <v>167</v>
      </c>
      <c r="B86" s="13"/>
      <c r="C86" s="13"/>
    </row>
    <row r="87" spans="1:7" x14ac:dyDescent="0.25">
      <c r="A87" s="5" t="s">
        <v>145</v>
      </c>
      <c r="B87" s="3" t="s">
        <v>147</v>
      </c>
      <c r="C87" s="3" t="s">
        <v>146</v>
      </c>
      <c r="E87" t="s">
        <v>145</v>
      </c>
      <c r="F87" t="s">
        <v>147</v>
      </c>
      <c r="G87" t="s">
        <v>146</v>
      </c>
    </row>
    <row r="88" spans="1:7" x14ac:dyDescent="0.25">
      <c r="A88" s="6" t="s">
        <v>23</v>
      </c>
      <c r="B88" s="3">
        <v>60370</v>
      </c>
      <c r="C88" s="3">
        <v>73119</v>
      </c>
      <c r="E88" t="s">
        <v>33</v>
      </c>
      <c r="F88" s="11">
        <f>_xlfn.XLOOKUP(E88,$A$88:$A$93,$B$88:$B$93,0)</f>
        <v>50326</v>
      </c>
      <c r="G88" s="11">
        <f>_xlfn.XLOOKUP(E88,$A$88:$A$93,$C$88:$C$93,0)</f>
        <v>61180</v>
      </c>
    </row>
    <row r="89" spans="1:7" x14ac:dyDescent="0.25">
      <c r="A89" s="6" t="s">
        <v>33</v>
      </c>
      <c r="B89" s="3">
        <v>50326</v>
      </c>
      <c r="C89" s="3">
        <v>61180</v>
      </c>
      <c r="E89" t="s">
        <v>52</v>
      </c>
      <c r="F89" s="11">
        <f>_xlfn.XLOOKUP(E89,$A$88:$A$93,$B$88:$B$93,0)</f>
        <v>9123</v>
      </c>
      <c r="G89" s="11">
        <f>_xlfn.XLOOKUP(E89,$A$88:$A$93,$C$88:$C$93,0)</f>
        <v>10957</v>
      </c>
    </row>
    <row r="90" spans="1:7" x14ac:dyDescent="0.25">
      <c r="A90" s="6" t="s">
        <v>74</v>
      </c>
      <c r="B90" s="3">
        <v>20981</v>
      </c>
      <c r="C90" s="3">
        <v>25194</v>
      </c>
      <c r="E90" t="s">
        <v>74</v>
      </c>
      <c r="F90" s="11">
        <f>_xlfn.XLOOKUP(E90,$A$88:$A$93,$B$88:$B$93,0)</f>
        <v>20981</v>
      </c>
      <c r="G90" s="11">
        <f>_xlfn.XLOOKUP(E90,$A$88:$A$93,$C$88:$C$93,0)</f>
        <v>25194</v>
      </c>
    </row>
    <row r="91" spans="1:7" x14ac:dyDescent="0.25">
      <c r="A91" s="6" t="s">
        <v>45</v>
      </c>
      <c r="B91" s="3">
        <v>13636</v>
      </c>
      <c r="C91" s="3">
        <v>16374</v>
      </c>
      <c r="E91" t="s">
        <v>45</v>
      </c>
      <c r="F91" s="11">
        <f>_xlfn.XLOOKUP(E91,$A$88:$A$93,$B$88:$B$93,0)</f>
        <v>13636</v>
      </c>
      <c r="G91" s="11">
        <f>_xlfn.XLOOKUP(E91,$A$88:$A$93,$C$88:$C$93,0)</f>
        <v>16374</v>
      </c>
    </row>
    <row r="92" spans="1:7" x14ac:dyDescent="0.25">
      <c r="A92" s="6" t="s">
        <v>52</v>
      </c>
      <c r="B92" s="3">
        <v>9123</v>
      </c>
      <c r="C92" s="3">
        <v>10957</v>
      </c>
      <c r="E92" t="s">
        <v>28</v>
      </c>
      <c r="F92" s="11">
        <f>_xlfn.XLOOKUP(E92,$A$88:$A$93,$B$88:$B$93,0)</f>
        <v>9072</v>
      </c>
      <c r="G92" s="11">
        <f>_xlfn.XLOOKUP(E92,$A$88:$A$93,$C$88:$C$93,0)</f>
        <v>10900</v>
      </c>
    </row>
    <row r="93" spans="1:7" x14ac:dyDescent="0.25">
      <c r="A93" s="6" t="s">
        <v>28</v>
      </c>
      <c r="B93" s="3">
        <v>9072</v>
      </c>
      <c r="C93" s="3">
        <v>10900</v>
      </c>
      <c r="E93" t="s">
        <v>23</v>
      </c>
      <c r="F93" s="11">
        <f>_xlfn.XLOOKUP(E93,$A$88:$A$93,$B$88:$B$93,0)</f>
        <v>60370</v>
      </c>
      <c r="G93" s="11">
        <f>_xlfn.XLOOKUP(E93,$A$88:$A$93,$C$88:$C$93,0)</f>
        <v>73119</v>
      </c>
    </row>
    <row r="94" spans="1:7" x14ac:dyDescent="0.25">
      <c r="A94" s="6" t="s">
        <v>141</v>
      </c>
      <c r="B94" s="3">
        <v>163508</v>
      </c>
      <c r="C94" s="3">
        <v>197724</v>
      </c>
    </row>
    <row r="99" spans="1:7" x14ac:dyDescent="0.25">
      <c r="A99" s="13" t="s">
        <v>166</v>
      </c>
      <c r="B99" s="13"/>
      <c r="C99" s="13"/>
    </row>
    <row r="100" spans="1:7" x14ac:dyDescent="0.25">
      <c r="A100" s="5" t="s">
        <v>145</v>
      </c>
      <c r="B100" s="3" t="s">
        <v>140</v>
      </c>
      <c r="C100" s="3" t="s">
        <v>147</v>
      </c>
      <c r="E100" t="s">
        <v>145</v>
      </c>
      <c r="F100" t="s">
        <v>140</v>
      </c>
      <c r="G100" t="s">
        <v>147</v>
      </c>
    </row>
    <row r="101" spans="1:7" x14ac:dyDescent="0.25">
      <c r="A101" s="6" t="s">
        <v>53</v>
      </c>
      <c r="B101" s="3">
        <v>11</v>
      </c>
      <c r="C101" s="3">
        <v>9123</v>
      </c>
      <c r="E101" t="s">
        <v>53</v>
      </c>
      <c r="F101">
        <f>_xlfn.XLOOKUP(E101,$A$101:$A$110,$B$101:$B$110,0)</f>
        <v>11</v>
      </c>
      <c r="G101" s="3">
        <f>_xlfn.XLOOKUP(E101,$A$101:$A$110,$C$101:$C$110,0)</f>
        <v>9123</v>
      </c>
    </row>
    <row r="102" spans="1:7" x14ac:dyDescent="0.25">
      <c r="A102" s="6" t="s">
        <v>24</v>
      </c>
      <c r="B102" s="3">
        <v>43</v>
      </c>
      <c r="C102" s="3">
        <v>34079</v>
      </c>
      <c r="E102" t="s">
        <v>24</v>
      </c>
      <c r="F102">
        <f>_xlfn.XLOOKUP(E102,$A$101:$A$110,$B$101:$B$110,0)</f>
        <v>43</v>
      </c>
      <c r="G102" s="3">
        <f>_xlfn.XLOOKUP(E102,$A$101:$A$110,$C$101:$C$110,0)</f>
        <v>34079</v>
      </c>
    </row>
    <row r="103" spans="1:7" x14ac:dyDescent="0.25">
      <c r="A103" s="6" t="s">
        <v>29</v>
      </c>
      <c r="B103" s="3">
        <v>14</v>
      </c>
      <c r="C103" s="3">
        <v>9072</v>
      </c>
      <c r="E103" t="s">
        <v>29</v>
      </c>
      <c r="F103">
        <f>_xlfn.XLOOKUP(E103,$A$101:$A$110,$B$101:$B$110,0)</f>
        <v>14</v>
      </c>
      <c r="G103" s="3">
        <f>_xlfn.XLOOKUP(E103,$A$101:$A$110,$C$101:$C$110,0)</f>
        <v>9072</v>
      </c>
    </row>
    <row r="104" spans="1:7" x14ac:dyDescent="0.25">
      <c r="A104" s="6" t="s">
        <v>34</v>
      </c>
      <c r="B104" s="3">
        <v>31</v>
      </c>
      <c r="C104" s="3">
        <v>19751</v>
      </c>
      <c r="E104" t="s">
        <v>34</v>
      </c>
      <c r="F104">
        <f>_xlfn.XLOOKUP(E104,$A$101:$A$110,$B$101:$B$110,0)</f>
        <v>31</v>
      </c>
      <c r="G104" s="3">
        <f>_xlfn.XLOOKUP(E104,$A$101:$A$110,$C$101:$C$110,0)</f>
        <v>19751</v>
      </c>
    </row>
    <row r="105" spans="1:7" x14ac:dyDescent="0.25">
      <c r="A105" s="6" t="s">
        <v>46</v>
      </c>
      <c r="B105" s="3">
        <v>9</v>
      </c>
      <c r="C105" s="3">
        <v>9442</v>
      </c>
      <c r="E105" t="s">
        <v>46</v>
      </c>
      <c r="F105">
        <f>_xlfn.XLOOKUP(E105,$A$101:$A$110,$B$101:$B$110,0)</f>
        <v>9</v>
      </c>
      <c r="G105" s="3">
        <f>_xlfn.XLOOKUP(E105,$A$101:$A$110,$C$101:$C$110,0)</f>
        <v>9442</v>
      </c>
    </row>
    <row r="106" spans="1:7" x14ac:dyDescent="0.25">
      <c r="A106" s="6" t="s">
        <v>61</v>
      </c>
      <c r="B106" s="3">
        <v>11</v>
      </c>
      <c r="C106" s="3">
        <v>13220</v>
      </c>
      <c r="E106" t="s">
        <v>61</v>
      </c>
      <c r="F106">
        <f>_xlfn.XLOOKUP(E106,$A$101:$A$110,$B$101:$B$110,0)</f>
        <v>11</v>
      </c>
      <c r="G106" s="3">
        <f>_xlfn.XLOOKUP(E106,$A$101:$A$110,$C$101:$C$110,0)</f>
        <v>13220</v>
      </c>
    </row>
    <row r="107" spans="1:7" x14ac:dyDescent="0.25">
      <c r="A107" s="6" t="s">
        <v>48</v>
      </c>
      <c r="B107" s="3">
        <v>17</v>
      </c>
      <c r="C107" s="3">
        <v>17786</v>
      </c>
      <c r="E107" t="s">
        <v>48</v>
      </c>
      <c r="F107">
        <f>_xlfn.XLOOKUP(E107,$A$101:$A$110,$B$101:$B$110,0)</f>
        <v>17</v>
      </c>
      <c r="G107" s="3">
        <f>_xlfn.XLOOKUP(E107,$A$101:$A$110,$C$101:$C$110,0)</f>
        <v>17786</v>
      </c>
    </row>
    <row r="108" spans="1:7" x14ac:dyDescent="0.25">
      <c r="A108" s="6" t="s">
        <v>75</v>
      </c>
      <c r="B108" s="3">
        <v>9</v>
      </c>
      <c r="C108" s="3">
        <v>9387</v>
      </c>
      <c r="E108" t="s">
        <v>75</v>
      </c>
      <c r="F108">
        <f>_xlfn.XLOOKUP(E108,$A$101:$A$110,$B$101:$B$110,0)</f>
        <v>9</v>
      </c>
      <c r="G108" s="3">
        <f>_xlfn.XLOOKUP(E108,$A$101:$A$110,$C$101:$C$110,0)</f>
        <v>9387</v>
      </c>
    </row>
    <row r="109" spans="1:7" x14ac:dyDescent="0.25">
      <c r="A109" s="6" t="s">
        <v>64</v>
      </c>
      <c r="B109" s="3">
        <v>13</v>
      </c>
      <c r="C109" s="3">
        <v>12299</v>
      </c>
      <c r="E109" t="s">
        <v>64</v>
      </c>
      <c r="F109">
        <f>_xlfn.XLOOKUP(E109,$A$101:$A$110,$B$101:$B$110,0)</f>
        <v>13</v>
      </c>
      <c r="G109" s="3">
        <f>_xlfn.XLOOKUP(E109,$A$101:$A$110,$C$101:$C$110,0)</f>
        <v>12299</v>
      </c>
    </row>
    <row r="110" spans="1:7" x14ac:dyDescent="0.25">
      <c r="A110" s="6" t="s">
        <v>41</v>
      </c>
      <c r="B110" s="3">
        <v>12</v>
      </c>
      <c r="C110" s="3">
        <v>13071</v>
      </c>
      <c r="E110" t="s">
        <v>41</v>
      </c>
      <c r="F110">
        <f>_xlfn.XLOOKUP(E110,$A$101:$A$110,$B$101:$B$110,0)</f>
        <v>12</v>
      </c>
      <c r="G110" s="3">
        <f>_xlfn.XLOOKUP(E110,$A$101:$A$110,$C$101:$C$110,0)</f>
        <v>13071</v>
      </c>
    </row>
    <row r="111" spans="1:7" x14ac:dyDescent="0.25">
      <c r="A111" s="6" t="s">
        <v>141</v>
      </c>
      <c r="B111" s="3">
        <v>170</v>
      </c>
      <c r="C111" s="3">
        <v>147230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763F-3434-4C21-B3BF-154AAB272B46}">
  <dimension ref="A1:AI60"/>
  <sheetViews>
    <sheetView showGridLines="0" tabSelected="1" zoomScaleNormal="100" workbookViewId="0">
      <selection activeCell="P7" sqref="P7"/>
    </sheetView>
  </sheetViews>
  <sheetFormatPr defaultColWidth="0" defaultRowHeight="15" zeroHeight="1" x14ac:dyDescent="0.25"/>
  <cols>
    <col min="1" max="1" width="9.140625" style="12" customWidth="1"/>
    <col min="2" max="2" width="10.140625" style="12" customWidth="1"/>
    <col min="3" max="20" width="9.140625" customWidth="1"/>
    <col min="21" max="21" width="3.28515625" customWidth="1"/>
    <col min="22" max="34" width="0" hidden="1" customWidth="1"/>
    <col min="36" max="16384" width="9.140625" hidden="1"/>
  </cols>
  <sheetData>
    <row r="1" spans="3:34" x14ac:dyDescent="0.25">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3:34" x14ac:dyDescent="0.25">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3:34" x14ac:dyDescent="0.25">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spans="3:34" x14ac:dyDescent="0.25">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spans="3:34" x14ac:dyDescent="0.25">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3:34" x14ac:dyDescent="0.25">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spans="3:34" x14ac:dyDescent="0.25">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spans="3:34" x14ac:dyDescent="0.25">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3:34" x14ac:dyDescent="0.25">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3:34" x14ac:dyDescent="0.25">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3:34" x14ac:dyDescent="0.25">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3:34" x14ac:dyDescent="0.25">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3:34" x14ac:dyDescent="0.25">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3:34" x14ac:dyDescent="0.25">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3:34" x14ac:dyDescent="0.25">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3:34" x14ac:dyDescent="0.25">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x14ac:dyDescent="0.25">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x14ac:dyDescent="0.25">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x14ac:dyDescent="0.25">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x14ac:dyDescent="0.25">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x14ac:dyDescent="0.25">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x14ac:dyDescent="0.25">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x14ac:dyDescent="0.25">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x14ac:dyDescent="0.25">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x14ac:dyDescent="0.25">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x14ac:dyDescent="0.25">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hidden="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hidden="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hidden="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hidden="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hidden="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hidden="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hidden="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hidden="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spans="1:34" hidden="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spans="1:34" hidden="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hidden="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spans="1:34" hidden="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spans="1:34" hidden="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spans="1:34" hidden="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spans="1:34" hidden="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spans="1:34" hidden="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34" hidden="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spans="1:34" hidden="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spans="1:34" hidden="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spans="1:34" hidden="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spans="1:34" hidden="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spans="1:34" hidden="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spans="1:34" hidden="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spans="1:34" hidden="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spans="1:34" hidden="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spans="1:34" hidden="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spans="1:34" hidden="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spans="1:34" hidden="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spans="1:34" hidden="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spans="1:34" x14ac:dyDescent="0.25"/>
    <row r="58" spans="1:34" x14ac:dyDescent="0.25"/>
    <row r="59" spans="1:34" x14ac:dyDescent="0.25"/>
    <row r="60" spans="1:34"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9"/>
  <sheetViews>
    <sheetView zoomScaleNormal="100" workbookViewId="0">
      <selection activeCell="H2" sqref="H2"/>
    </sheetView>
  </sheetViews>
  <sheetFormatPr defaultRowHeight="15" x14ac:dyDescent="0.25"/>
  <cols>
    <col min="1" max="1" width="15.28515625" customWidth="1"/>
    <col min="2" max="2" width="10.7109375" bestFit="1" customWidth="1"/>
    <col min="4" max="4" width="10.140625" bestFit="1" customWidth="1"/>
    <col min="6" max="6" width="16.140625" customWidth="1"/>
    <col min="7" max="7" width="19.7109375" bestFit="1" customWidth="1"/>
    <col min="8" max="9" width="19.7109375" customWidth="1"/>
    <col min="10" max="10" width="19.42578125" customWidth="1"/>
    <col min="11" max="11" width="15.42578125" bestFit="1" customWidth="1"/>
    <col min="12" max="12" width="19.85546875" bestFit="1" customWidth="1"/>
    <col min="13" max="13" width="18.85546875" customWidth="1"/>
    <col min="14" max="14" width="15.28515625" customWidth="1"/>
    <col min="15" max="15" width="25" bestFit="1" customWidth="1"/>
    <col min="16" max="17" width="25" customWidth="1"/>
    <col min="18" max="18" width="17" customWidth="1"/>
    <col min="19" max="19" width="12.7109375" customWidth="1"/>
    <col min="20" max="20" width="13.28515625" customWidth="1"/>
    <col min="21" max="22" width="9.85546875" bestFit="1" customWidth="1"/>
    <col min="23" max="23" width="11" customWidth="1"/>
    <col min="24" max="24" width="9.85546875" bestFit="1" customWidth="1"/>
  </cols>
  <sheetData>
    <row r="1" spans="1:23" x14ac:dyDescent="0.25">
      <c r="A1" t="s">
        <v>0</v>
      </c>
      <c r="B1" t="s">
        <v>1</v>
      </c>
      <c r="C1" t="s">
        <v>2</v>
      </c>
      <c r="D1" t="s">
        <v>3</v>
      </c>
      <c r="E1" t="s">
        <v>4</v>
      </c>
      <c r="F1" t="s">
        <v>5</v>
      </c>
      <c r="G1" t="s">
        <v>6</v>
      </c>
      <c r="H1" t="s">
        <v>160</v>
      </c>
      <c r="I1" t="s">
        <v>157</v>
      </c>
      <c r="J1" t="s">
        <v>7</v>
      </c>
      <c r="K1" t="s">
        <v>8</v>
      </c>
      <c r="L1" t="s">
        <v>9</v>
      </c>
      <c r="M1" t="s">
        <v>10</v>
      </c>
      <c r="N1" t="s">
        <v>11</v>
      </c>
      <c r="O1" t="s">
        <v>12</v>
      </c>
      <c r="P1" t="s">
        <v>155</v>
      </c>
      <c r="Q1" t="s">
        <v>154</v>
      </c>
      <c r="R1" t="s">
        <v>13</v>
      </c>
      <c r="S1" t="s">
        <v>14</v>
      </c>
      <c r="T1" t="s">
        <v>15</v>
      </c>
      <c r="U1" t="s">
        <v>16</v>
      </c>
      <c r="V1" t="s">
        <v>17</v>
      </c>
      <c r="W1" t="s">
        <v>18</v>
      </c>
    </row>
    <row r="2" spans="1:23" x14ac:dyDescent="0.25">
      <c r="A2" t="s">
        <v>59</v>
      </c>
      <c r="B2">
        <v>44538</v>
      </c>
      <c r="C2">
        <v>8</v>
      </c>
      <c r="D2" t="s">
        <v>20</v>
      </c>
      <c r="E2">
        <v>2021</v>
      </c>
      <c r="F2">
        <v>30</v>
      </c>
      <c r="G2" t="s">
        <v>32</v>
      </c>
      <c r="H2" t="s">
        <v>159</v>
      </c>
      <c r="I2">
        <f t="shared" ref="I2:I33" si="0">(25+34)/2</f>
        <v>29.5</v>
      </c>
      <c r="J2" t="s">
        <v>22</v>
      </c>
      <c r="K2" t="s">
        <v>52</v>
      </c>
      <c r="L2" t="s">
        <v>53</v>
      </c>
      <c r="M2" t="s">
        <v>25</v>
      </c>
      <c r="N2" t="s">
        <v>26</v>
      </c>
      <c r="O2" t="s">
        <v>148</v>
      </c>
      <c r="P2" t="s">
        <v>150</v>
      </c>
      <c r="Q2">
        <v>38</v>
      </c>
      <c r="R2">
        <v>4</v>
      </c>
      <c r="S2">
        <v>1266</v>
      </c>
      <c r="T2">
        <v>2320</v>
      </c>
      <c r="U2">
        <v>4216</v>
      </c>
      <c r="V2">
        <f t="shared" ref="V2:V33" si="1">R2*S2</f>
        <v>5064</v>
      </c>
      <c r="W2">
        <f t="shared" ref="W2:W33" si="2">R2*T2</f>
        <v>9280</v>
      </c>
    </row>
    <row r="3" spans="1:23" x14ac:dyDescent="0.25">
      <c r="A3" t="s">
        <v>51</v>
      </c>
      <c r="B3">
        <v>44536</v>
      </c>
      <c r="C3">
        <v>6</v>
      </c>
      <c r="D3" t="s">
        <v>20</v>
      </c>
      <c r="E3">
        <v>2021</v>
      </c>
      <c r="F3">
        <v>27</v>
      </c>
      <c r="G3" t="s">
        <v>32</v>
      </c>
      <c r="H3" t="s">
        <v>159</v>
      </c>
      <c r="I3">
        <f t="shared" si="0"/>
        <v>29.5</v>
      </c>
      <c r="J3" t="s">
        <v>27</v>
      </c>
      <c r="K3" t="s">
        <v>52</v>
      </c>
      <c r="L3" t="s">
        <v>53</v>
      </c>
      <c r="M3" t="s">
        <v>25</v>
      </c>
      <c r="N3" t="s">
        <v>26</v>
      </c>
      <c r="O3" t="s">
        <v>148</v>
      </c>
      <c r="P3" t="s">
        <v>149</v>
      </c>
      <c r="Q3">
        <v>46</v>
      </c>
      <c r="R3">
        <v>1</v>
      </c>
      <c r="S3">
        <v>1252</v>
      </c>
      <c r="T3">
        <v>2295</v>
      </c>
      <c r="U3">
        <v>1043</v>
      </c>
      <c r="V3">
        <f t="shared" si="1"/>
        <v>1252</v>
      </c>
      <c r="W3">
        <f t="shared" si="2"/>
        <v>2295</v>
      </c>
    </row>
    <row r="4" spans="1:23" x14ac:dyDescent="0.25">
      <c r="A4" t="s">
        <v>77</v>
      </c>
      <c r="B4">
        <v>44541</v>
      </c>
      <c r="C4">
        <v>11</v>
      </c>
      <c r="D4" t="s">
        <v>20</v>
      </c>
      <c r="E4">
        <v>2021</v>
      </c>
      <c r="F4">
        <v>27</v>
      </c>
      <c r="G4" t="s">
        <v>32</v>
      </c>
      <c r="H4" t="s">
        <v>159</v>
      </c>
      <c r="I4">
        <f t="shared" si="0"/>
        <v>29.5</v>
      </c>
      <c r="J4" t="s">
        <v>27</v>
      </c>
      <c r="K4" t="s">
        <v>52</v>
      </c>
      <c r="L4" t="s">
        <v>53</v>
      </c>
      <c r="M4" t="s">
        <v>25</v>
      </c>
      <c r="N4" t="s">
        <v>26</v>
      </c>
      <c r="O4" t="s">
        <v>148</v>
      </c>
      <c r="P4" t="s">
        <v>149</v>
      </c>
      <c r="Q4">
        <v>46</v>
      </c>
      <c r="R4">
        <v>1</v>
      </c>
      <c r="S4">
        <v>1252</v>
      </c>
      <c r="T4">
        <v>2295</v>
      </c>
      <c r="U4">
        <v>1043</v>
      </c>
      <c r="V4">
        <f t="shared" si="1"/>
        <v>1252</v>
      </c>
      <c r="W4">
        <f t="shared" si="2"/>
        <v>2295</v>
      </c>
    </row>
    <row r="5" spans="1:23" x14ac:dyDescent="0.25">
      <c r="A5" t="s">
        <v>133</v>
      </c>
      <c r="B5">
        <v>44552</v>
      </c>
      <c r="C5">
        <v>22</v>
      </c>
      <c r="D5" t="s">
        <v>20</v>
      </c>
      <c r="E5">
        <v>2021</v>
      </c>
      <c r="F5">
        <v>27</v>
      </c>
      <c r="G5" t="s">
        <v>32</v>
      </c>
      <c r="H5" t="s">
        <v>159</v>
      </c>
      <c r="I5">
        <f t="shared" si="0"/>
        <v>29.5</v>
      </c>
      <c r="J5" t="s">
        <v>22</v>
      </c>
      <c r="K5" t="s">
        <v>52</v>
      </c>
      <c r="L5" t="s">
        <v>53</v>
      </c>
      <c r="M5" t="s">
        <v>25</v>
      </c>
      <c r="N5" t="s">
        <v>26</v>
      </c>
      <c r="O5" t="s">
        <v>148</v>
      </c>
      <c r="P5" t="s">
        <v>149</v>
      </c>
      <c r="Q5">
        <v>46</v>
      </c>
      <c r="R5">
        <v>1</v>
      </c>
      <c r="S5">
        <v>1252</v>
      </c>
      <c r="T5">
        <v>2295</v>
      </c>
      <c r="U5">
        <v>1043</v>
      </c>
      <c r="V5">
        <f t="shared" si="1"/>
        <v>1252</v>
      </c>
      <c r="W5">
        <f t="shared" si="2"/>
        <v>2295</v>
      </c>
    </row>
    <row r="6" spans="1:23" x14ac:dyDescent="0.25">
      <c r="A6" t="s">
        <v>136</v>
      </c>
      <c r="B6">
        <v>44553</v>
      </c>
      <c r="C6">
        <v>23</v>
      </c>
      <c r="D6" t="s">
        <v>20</v>
      </c>
      <c r="E6">
        <v>2021</v>
      </c>
      <c r="F6">
        <v>31</v>
      </c>
      <c r="G6" t="s">
        <v>32</v>
      </c>
      <c r="H6" t="s">
        <v>159</v>
      </c>
      <c r="I6">
        <f t="shared" si="0"/>
        <v>29.5</v>
      </c>
      <c r="J6" t="s">
        <v>22</v>
      </c>
      <c r="K6" t="s">
        <v>52</v>
      </c>
      <c r="L6" t="s">
        <v>53</v>
      </c>
      <c r="M6" t="s">
        <v>25</v>
      </c>
      <c r="N6" t="s">
        <v>26</v>
      </c>
      <c r="O6" t="s">
        <v>148</v>
      </c>
      <c r="P6" t="s">
        <v>149</v>
      </c>
      <c r="Q6">
        <v>42</v>
      </c>
      <c r="R6">
        <v>1</v>
      </c>
      <c r="S6">
        <v>1252</v>
      </c>
      <c r="T6">
        <v>2295</v>
      </c>
      <c r="U6">
        <v>1043</v>
      </c>
      <c r="V6">
        <f t="shared" si="1"/>
        <v>1252</v>
      </c>
      <c r="W6">
        <f t="shared" si="2"/>
        <v>2295</v>
      </c>
    </row>
    <row r="7" spans="1:23" x14ac:dyDescent="0.25">
      <c r="A7" t="s">
        <v>123</v>
      </c>
      <c r="B7">
        <v>44550</v>
      </c>
      <c r="C7">
        <v>20</v>
      </c>
      <c r="D7" t="s">
        <v>20</v>
      </c>
      <c r="E7">
        <v>2021</v>
      </c>
      <c r="F7">
        <v>29</v>
      </c>
      <c r="G7" t="s">
        <v>32</v>
      </c>
      <c r="H7" t="s">
        <v>159</v>
      </c>
      <c r="I7">
        <f t="shared" si="0"/>
        <v>29.5</v>
      </c>
      <c r="J7" t="s">
        <v>27</v>
      </c>
      <c r="K7" t="s">
        <v>52</v>
      </c>
      <c r="L7" t="s">
        <v>53</v>
      </c>
      <c r="M7" t="s">
        <v>25</v>
      </c>
      <c r="N7" t="s">
        <v>26</v>
      </c>
      <c r="O7" t="s">
        <v>152</v>
      </c>
      <c r="P7" t="s">
        <v>149</v>
      </c>
      <c r="Q7">
        <v>52</v>
      </c>
      <c r="R7">
        <v>3</v>
      </c>
      <c r="S7">
        <v>295</v>
      </c>
      <c r="T7">
        <v>540</v>
      </c>
      <c r="U7">
        <v>735</v>
      </c>
      <c r="V7">
        <f t="shared" si="1"/>
        <v>885</v>
      </c>
      <c r="W7">
        <f t="shared" si="2"/>
        <v>1620</v>
      </c>
    </row>
    <row r="8" spans="1:23" x14ac:dyDescent="0.25">
      <c r="A8" t="s">
        <v>139</v>
      </c>
      <c r="B8">
        <v>44531</v>
      </c>
      <c r="C8">
        <v>1</v>
      </c>
      <c r="D8" t="s">
        <v>20</v>
      </c>
      <c r="E8">
        <v>2021</v>
      </c>
      <c r="F8">
        <v>39</v>
      </c>
      <c r="G8" t="s">
        <v>21</v>
      </c>
      <c r="H8" t="s">
        <v>158</v>
      </c>
      <c r="I8">
        <f t="shared" si="0"/>
        <v>29.5</v>
      </c>
      <c r="J8" t="s">
        <v>22</v>
      </c>
      <c r="K8" t="s">
        <v>23</v>
      </c>
      <c r="L8" t="s">
        <v>24</v>
      </c>
      <c r="M8" t="s">
        <v>25</v>
      </c>
      <c r="N8" t="s">
        <v>26</v>
      </c>
      <c r="O8" t="s">
        <v>148</v>
      </c>
      <c r="P8" t="s">
        <v>149</v>
      </c>
      <c r="Q8">
        <v>46</v>
      </c>
      <c r="R8">
        <v>4</v>
      </c>
      <c r="S8">
        <v>1252</v>
      </c>
      <c r="T8">
        <v>2295</v>
      </c>
      <c r="U8">
        <v>4172</v>
      </c>
      <c r="V8">
        <f t="shared" si="1"/>
        <v>5008</v>
      </c>
      <c r="W8">
        <f t="shared" si="2"/>
        <v>9180</v>
      </c>
    </row>
    <row r="9" spans="1:23" x14ac:dyDescent="0.25">
      <c r="A9" t="s">
        <v>43</v>
      </c>
      <c r="B9">
        <v>44535</v>
      </c>
      <c r="C9">
        <v>5</v>
      </c>
      <c r="D9" t="s">
        <v>20</v>
      </c>
      <c r="E9">
        <v>2021</v>
      </c>
      <c r="F9">
        <v>39</v>
      </c>
      <c r="G9" t="s">
        <v>21</v>
      </c>
      <c r="H9" t="s">
        <v>158</v>
      </c>
      <c r="I9">
        <f t="shared" si="0"/>
        <v>29.5</v>
      </c>
      <c r="J9" t="s">
        <v>22</v>
      </c>
      <c r="K9" t="s">
        <v>23</v>
      </c>
      <c r="L9" t="s">
        <v>24</v>
      </c>
      <c r="M9" t="s">
        <v>25</v>
      </c>
      <c r="N9" t="s">
        <v>26</v>
      </c>
      <c r="O9" t="s">
        <v>148</v>
      </c>
      <c r="P9" t="s">
        <v>149</v>
      </c>
      <c r="Q9">
        <v>46</v>
      </c>
      <c r="R9">
        <v>4</v>
      </c>
      <c r="S9">
        <v>1252</v>
      </c>
      <c r="T9">
        <v>2295</v>
      </c>
      <c r="U9">
        <v>4172</v>
      </c>
      <c r="V9">
        <f t="shared" si="1"/>
        <v>5008</v>
      </c>
      <c r="W9">
        <f t="shared" si="2"/>
        <v>9180</v>
      </c>
    </row>
    <row r="10" spans="1:23" x14ac:dyDescent="0.25">
      <c r="A10" t="s">
        <v>114</v>
      </c>
      <c r="B10">
        <v>44549</v>
      </c>
      <c r="C10">
        <v>19</v>
      </c>
      <c r="D10" t="s">
        <v>20</v>
      </c>
      <c r="E10">
        <v>2021</v>
      </c>
      <c r="F10">
        <v>39</v>
      </c>
      <c r="G10" t="s">
        <v>21</v>
      </c>
      <c r="H10" t="s">
        <v>158</v>
      </c>
      <c r="I10">
        <f t="shared" si="0"/>
        <v>29.5</v>
      </c>
      <c r="J10" t="s">
        <v>22</v>
      </c>
      <c r="K10" t="s">
        <v>23</v>
      </c>
      <c r="L10" t="s">
        <v>24</v>
      </c>
      <c r="M10" t="s">
        <v>25</v>
      </c>
      <c r="N10" t="s">
        <v>26</v>
      </c>
      <c r="O10" t="s">
        <v>148</v>
      </c>
      <c r="P10" t="s">
        <v>149</v>
      </c>
      <c r="Q10">
        <v>46</v>
      </c>
      <c r="R10">
        <v>4</v>
      </c>
      <c r="S10">
        <v>1252</v>
      </c>
      <c r="T10">
        <v>2295</v>
      </c>
      <c r="U10">
        <v>4172</v>
      </c>
      <c r="V10">
        <f t="shared" si="1"/>
        <v>5008</v>
      </c>
      <c r="W10">
        <f t="shared" si="2"/>
        <v>9180</v>
      </c>
    </row>
    <row r="11" spans="1:23" x14ac:dyDescent="0.25">
      <c r="A11" t="s">
        <v>105</v>
      </c>
      <c r="B11">
        <v>44548</v>
      </c>
      <c r="C11">
        <v>18</v>
      </c>
      <c r="D11" t="s">
        <v>20</v>
      </c>
      <c r="E11">
        <v>2021</v>
      </c>
      <c r="F11">
        <v>39</v>
      </c>
      <c r="G11" t="s">
        <v>21</v>
      </c>
      <c r="H11" t="s">
        <v>158</v>
      </c>
      <c r="I11">
        <f t="shared" si="0"/>
        <v>29.5</v>
      </c>
      <c r="J11" t="s">
        <v>27</v>
      </c>
      <c r="K11" t="s">
        <v>23</v>
      </c>
      <c r="L11" t="s">
        <v>24</v>
      </c>
      <c r="M11" t="s">
        <v>25</v>
      </c>
      <c r="N11" t="s">
        <v>26</v>
      </c>
      <c r="O11" t="s">
        <v>148</v>
      </c>
      <c r="P11" t="s">
        <v>149</v>
      </c>
      <c r="Q11">
        <v>42</v>
      </c>
      <c r="R11">
        <v>3</v>
      </c>
      <c r="S11">
        <v>1252</v>
      </c>
      <c r="T11">
        <v>2295</v>
      </c>
      <c r="U11">
        <v>3129</v>
      </c>
      <c r="V11">
        <f t="shared" si="1"/>
        <v>3756</v>
      </c>
      <c r="W11">
        <f t="shared" si="2"/>
        <v>6885</v>
      </c>
    </row>
    <row r="12" spans="1:23" x14ac:dyDescent="0.25">
      <c r="A12" t="s">
        <v>130</v>
      </c>
      <c r="B12">
        <v>44552</v>
      </c>
      <c r="C12">
        <v>22</v>
      </c>
      <c r="D12" t="s">
        <v>20</v>
      </c>
      <c r="E12">
        <v>2021</v>
      </c>
      <c r="F12">
        <v>41</v>
      </c>
      <c r="G12" t="s">
        <v>21</v>
      </c>
      <c r="H12" t="s">
        <v>158</v>
      </c>
      <c r="I12">
        <f t="shared" si="0"/>
        <v>29.5</v>
      </c>
      <c r="J12" t="s">
        <v>27</v>
      </c>
      <c r="K12" t="s">
        <v>23</v>
      </c>
      <c r="L12" t="s">
        <v>24</v>
      </c>
      <c r="M12" t="s">
        <v>25</v>
      </c>
      <c r="N12" t="s">
        <v>26</v>
      </c>
      <c r="O12" t="s">
        <v>148</v>
      </c>
      <c r="P12" t="s">
        <v>149</v>
      </c>
      <c r="Q12">
        <v>42</v>
      </c>
      <c r="R12">
        <v>3</v>
      </c>
      <c r="S12">
        <v>1252</v>
      </c>
      <c r="T12">
        <v>2295</v>
      </c>
      <c r="U12">
        <v>3129</v>
      </c>
      <c r="V12">
        <f t="shared" si="1"/>
        <v>3756</v>
      </c>
      <c r="W12">
        <f t="shared" si="2"/>
        <v>6885</v>
      </c>
    </row>
    <row r="13" spans="1:23" x14ac:dyDescent="0.25">
      <c r="A13" t="s">
        <v>57</v>
      </c>
      <c r="B13">
        <v>44537</v>
      </c>
      <c r="C13">
        <v>7</v>
      </c>
      <c r="D13" t="s">
        <v>20</v>
      </c>
      <c r="E13">
        <v>2021</v>
      </c>
      <c r="F13">
        <v>38</v>
      </c>
      <c r="G13" t="s">
        <v>21</v>
      </c>
      <c r="H13" t="s">
        <v>158</v>
      </c>
      <c r="I13">
        <f t="shared" si="0"/>
        <v>29.5</v>
      </c>
      <c r="J13" t="s">
        <v>27</v>
      </c>
      <c r="K13" t="s">
        <v>23</v>
      </c>
      <c r="L13" t="s">
        <v>24</v>
      </c>
      <c r="M13" t="s">
        <v>25</v>
      </c>
      <c r="N13" t="s">
        <v>26</v>
      </c>
      <c r="O13" t="s">
        <v>148</v>
      </c>
      <c r="P13" t="s">
        <v>150</v>
      </c>
      <c r="Q13">
        <v>42</v>
      </c>
      <c r="R13">
        <v>2</v>
      </c>
      <c r="S13">
        <v>1266</v>
      </c>
      <c r="T13">
        <v>2320</v>
      </c>
      <c r="U13">
        <v>2108</v>
      </c>
      <c r="V13">
        <f t="shared" si="1"/>
        <v>2532</v>
      </c>
      <c r="W13">
        <f t="shared" si="2"/>
        <v>4640</v>
      </c>
    </row>
    <row r="14" spans="1:23" x14ac:dyDescent="0.25">
      <c r="A14" t="s">
        <v>35</v>
      </c>
      <c r="B14">
        <v>44533</v>
      </c>
      <c r="C14">
        <v>3</v>
      </c>
      <c r="D14" t="s">
        <v>20</v>
      </c>
      <c r="E14">
        <v>2021</v>
      </c>
      <c r="F14">
        <v>37</v>
      </c>
      <c r="G14" t="s">
        <v>21</v>
      </c>
      <c r="H14" t="s">
        <v>158</v>
      </c>
      <c r="I14">
        <f t="shared" si="0"/>
        <v>29.5</v>
      </c>
      <c r="J14" t="s">
        <v>22</v>
      </c>
      <c r="K14" t="s">
        <v>23</v>
      </c>
      <c r="L14" t="s">
        <v>24</v>
      </c>
      <c r="M14" t="s">
        <v>25</v>
      </c>
      <c r="N14" t="s">
        <v>26</v>
      </c>
      <c r="O14" t="s">
        <v>148</v>
      </c>
      <c r="P14" t="s">
        <v>149</v>
      </c>
      <c r="Q14">
        <v>46</v>
      </c>
      <c r="R14">
        <v>2</v>
      </c>
      <c r="S14">
        <v>1252</v>
      </c>
      <c r="T14">
        <v>2295</v>
      </c>
      <c r="U14">
        <v>2086</v>
      </c>
      <c r="V14">
        <f t="shared" si="1"/>
        <v>2504</v>
      </c>
      <c r="W14">
        <f t="shared" si="2"/>
        <v>4590</v>
      </c>
    </row>
    <row r="15" spans="1:23" x14ac:dyDescent="0.25">
      <c r="A15" t="s">
        <v>67</v>
      </c>
      <c r="B15">
        <v>44540</v>
      </c>
      <c r="C15">
        <v>10</v>
      </c>
      <c r="D15" t="s">
        <v>20</v>
      </c>
      <c r="E15">
        <v>2021</v>
      </c>
      <c r="F15">
        <v>34</v>
      </c>
      <c r="G15" t="s">
        <v>32</v>
      </c>
      <c r="H15" t="s">
        <v>159</v>
      </c>
      <c r="I15">
        <f t="shared" si="0"/>
        <v>29.5</v>
      </c>
      <c r="J15" t="s">
        <v>22</v>
      </c>
      <c r="K15" t="s">
        <v>23</v>
      </c>
      <c r="L15" t="s">
        <v>24</v>
      </c>
      <c r="M15" t="s">
        <v>25</v>
      </c>
      <c r="N15" t="s">
        <v>26</v>
      </c>
      <c r="O15" t="s">
        <v>148</v>
      </c>
      <c r="P15" t="s">
        <v>149</v>
      </c>
      <c r="Q15">
        <v>42</v>
      </c>
      <c r="R15">
        <v>2</v>
      </c>
      <c r="S15">
        <v>1252</v>
      </c>
      <c r="T15">
        <v>2295</v>
      </c>
      <c r="U15">
        <v>2086</v>
      </c>
      <c r="V15">
        <f t="shared" si="1"/>
        <v>2504</v>
      </c>
      <c r="W15">
        <f t="shared" si="2"/>
        <v>4590</v>
      </c>
    </row>
    <row r="16" spans="1:23" x14ac:dyDescent="0.25">
      <c r="A16" t="s">
        <v>56</v>
      </c>
      <c r="B16">
        <v>44537</v>
      </c>
      <c r="C16">
        <v>7</v>
      </c>
      <c r="D16" t="s">
        <v>20</v>
      </c>
      <c r="E16">
        <v>2021</v>
      </c>
      <c r="F16">
        <v>30</v>
      </c>
      <c r="G16" t="s">
        <v>32</v>
      </c>
      <c r="H16" t="s">
        <v>159</v>
      </c>
      <c r="I16">
        <f t="shared" si="0"/>
        <v>29.5</v>
      </c>
      <c r="J16" t="s">
        <v>27</v>
      </c>
      <c r="K16" t="s">
        <v>23</v>
      </c>
      <c r="L16" t="s">
        <v>24</v>
      </c>
      <c r="M16" t="s">
        <v>25</v>
      </c>
      <c r="N16" t="s">
        <v>26</v>
      </c>
      <c r="O16" t="s">
        <v>151</v>
      </c>
      <c r="P16" t="s">
        <v>150</v>
      </c>
      <c r="Q16">
        <v>38</v>
      </c>
      <c r="R16">
        <v>4</v>
      </c>
      <c r="S16">
        <v>420</v>
      </c>
      <c r="T16">
        <v>769</v>
      </c>
      <c r="U16">
        <v>1396</v>
      </c>
      <c r="V16">
        <f t="shared" si="1"/>
        <v>1680</v>
      </c>
      <c r="W16">
        <f t="shared" si="2"/>
        <v>3076</v>
      </c>
    </row>
    <row r="17" spans="1:23" x14ac:dyDescent="0.25">
      <c r="A17" t="s">
        <v>81</v>
      </c>
      <c r="B17">
        <v>44542</v>
      </c>
      <c r="C17">
        <v>12</v>
      </c>
      <c r="D17" t="s">
        <v>20</v>
      </c>
      <c r="E17">
        <v>2021</v>
      </c>
      <c r="F17">
        <v>37</v>
      </c>
      <c r="G17" t="s">
        <v>21</v>
      </c>
      <c r="H17" t="s">
        <v>158</v>
      </c>
      <c r="I17">
        <f t="shared" si="0"/>
        <v>29.5</v>
      </c>
      <c r="J17" t="s">
        <v>27</v>
      </c>
      <c r="K17" t="s">
        <v>23</v>
      </c>
      <c r="L17" t="s">
        <v>24</v>
      </c>
      <c r="M17" t="s">
        <v>25</v>
      </c>
      <c r="N17" t="s">
        <v>26</v>
      </c>
      <c r="O17" t="s">
        <v>151</v>
      </c>
      <c r="P17" t="s">
        <v>150</v>
      </c>
      <c r="Q17">
        <v>46</v>
      </c>
      <c r="R17">
        <v>4</v>
      </c>
      <c r="S17">
        <v>420</v>
      </c>
      <c r="T17">
        <v>769</v>
      </c>
      <c r="U17">
        <v>1396</v>
      </c>
      <c r="V17">
        <f t="shared" si="1"/>
        <v>1680</v>
      </c>
      <c r="W17">
        <f t="shared" si="2"/>
        <v>3076</v>
      </c>
    </row>
    <row r="18" spans="1:23" x14ac:dyDescent="0.25">
      <c r="A18" t="s">
        <v>79</v>
      </c>
      <c r="B18">
        <v>44541</v>
      </c>
      <c r="C18">
        <v>11</v>
      </c>
      <c r="D18" t="s">
        <v>20</v>
      </c>
      <c r="E18">
        <v>2021</v>
      </c>
      <c r="F18">
        <v>38</v>
      </c>
      <c r="G18" t="s">
        <v>21</v>
      </c>
      <c r="H18" t="s">
        <v>158</v>
      </c>
      <c r="I18">
        <f t="shared" si="0"/>
        <v>29.5</v>
      </c>
      <c r="J18" t="s">
        <v>22</v>
      </c>
      <c r="K18" t="s">
        <v>23</v>
      </c>
      <c r="L18" t="s">
        <v>24</v>
      </c>
      <c r="M18" t="s">
        <v>25</v>
      </c>
      <c r="N18" t="s">
        <v>26</v>
      </c>
      <c r="O18" t="s">
        <v>148</v>
      </c>
      <c r="P18" t="s">
        <v>150</v>
      </c>
      <c r="Q18">
        <v>38</v>
      </c>
      <c r="R18">
        <v>1</v>
      </c>
      <c r="S18">
        <v>1266</v>
      </c>
      <c r="T18">
        <v>2320</v>
      </c>
      <c r="U18">
        <v>1054</v>
      </c>
      <c r="V18">
        <f t="shared" si="1"/>
        <v>1266</v>
      </c>
      <c r="W18">
        <f t="shared" si="2"/>
        <v>2320</v>
      </c>
    </row>
    <row r="19" spans="1:23" x14ac:dyDescent="0.25">
      <c r="A19" t="s">
        <v>92</v>
      </c>
      <c r="B19">
        <v>44545</v>
      </c>
      <c r="C19">
        <v>15</v>
      </c>
      <c r="D19" t="s">
        <v>20</v>
      </c>
      <c r="E19">
        <v>2021</v>
      </c>
      <c r="F19">
        <v>29</v>
      </c>
      <c r="G19" t="s">
        <v>32</v>
      </c>
      <c r="H19" t="s">
        <v>159</v>
      </c>
      <c r="I19">
        <f t="shared" si="0"/>
        <v>29.5</v>
      </c>
      <c r="J19" t="s">
        <v>22</v>
      </c>
      <c r="K19" t="s">
        <v>23</v>
      </c>
      <c r="L19" t="s">
        <v>24</v>
      </c>
      <c r="M19" t="s">
        <v>25</v>
      </c>
      <c r="N19" t="s">
        <v>26</v>
      </c>
      <c r="O19" t="s">
        <v>148</v>
      </c>
      <c r="P19" t="s">
        <v>150</v>
      </c>
      <c r="Q19">
        <v>42</v>
      </c>
      <c r="R19">
        <v>1</v>
      </c>
      <c r="S19">
        <v>1266</v>
      </c>
      <c r="T19">
        <v>2320</v>
      </c>
      <c r="U19">
        <v>1054</v>
      </c>
      <c r="V19">
        <f t="shared" si="1"/>
        <v>1266</v>
      </c>
      <c r="W19">
        <f t="shared" si="2"/>
        <v>2320</v>
      </c>
    </row>
    <row r="20" spans="1:23" x14ac:dyDescent="0.25">
      <c r="A20" t="s">
        <v>49</v>
      </c>
      <c r="B20">
        <v>44535</v>
      </c>
      <c r="C20">
        <v>5</v>
      </c>
      <c r="D20" t="s">
        <v>20</v>
      </c>
      <c r="E20">
        <v>2021</v>
      </c>
      <c r="F20">
        <v>37</v>
      </c>
      <c r="G20" t="s">
        <v>21</v>
      </c>
      <c r="H20" t="s">
        <v>158</v>
      </c>
      <c r="I20">
        <f t="shared" si="0"/>
        <v>29.5</v>
      </c>
      <c r="J20" t="s">
        <v>22</v>
      </c>
      <c r="K20" t="s">
        <v>23</v>
      </c>
      <c r="L20" t="s">
        <v>24</v>
      </c>
      <c r="M20" t="s">
        <v>25</v>
      </c>
      <c r="N20" t="s">
        <v>26</v>
      </c>
      <c r="O20" t="s">
        <v>148</v>
      </c>
      <c r="P20" t="s">
        <v>149</v>
      </c>
      <c r="Q20">
        <v>46</v>
      </c>
      <c r="R20">
        <v>1</v>
      </c>
      <c r="S20">
        <v>1252</v>
      </c>
      <c r="T20">
        <v>2295</v>
      </c>
      <c r="U20">
        <v>1043</v>
      </c>
      <c r="V20">
        <f t="shared" si="1"/>
        <v>1252</v>
      </c>
      <c r="W20">
        <f t="shared" si="2"/>
        <v>2295</v>
      </c>
    </row>
    <row r="21" spans="1:23" x14ac:dyDescent="0.25">
      <c r="A21" t="s">
        <v>90</v>
      </c>
      <c r="B21">
        <v>44544</v>
      </c>
      <c r="C21">
        <v>14</v>
      </c>
      <c r="D21" t="s">
        <v>20</v>
      </c>
      <c r="E21">
        <v>2021</v>
      </c>
      <c r="F21">
        <v>32</v>
      </c>
      <c r="G21" t="s">
        <v>32</v>
      </c>
      <c r="H21" t="s">
        <v>159</v>
      </c>
      <c r="I21">
        <f t="shared" si="0"/>
        <v>29.5</v>
      </c>
      <c r="J21" t="s">
        <v>27</v>
      </c>
      <c r="K21" t="s">
        <v>23</v>
      </c>
      <c r="L21" t="s">
        <v>24</v>
      </c>
      <c r="M21" t="s">
        <v>25</v>
      </c>
      <c r="N21" t="s">
        <v>26</v>
      </c>
      <c r="O21" t="s">
        <v>148</v>
      </c>
      <c r="P21" t="s">
        <v>149</v>
      </c>
      <c r="Q21">
        <v>46</v>
      </c>
      <c r="R21">
        <v>1</v>
      </c>
      <c r="S21">
        <v>1252</v>
      </c>
      <c r="T21">
        <v>2295</v>
      </c>
      <c r="U21">
        <v>1043</v>
      </c>
      <c r="V21">
        <f t="shared" si="1"/>
        <v>1252</v>
      </c>
      <c r="W21">
        <f t="shared" si="2"/>
        <v>2295</v>
      </c>
    </row>
    <row r="22" spans="1:23" x14ac:dyDescent="0.25">
      <c r="A22" t="s">
        <v>30</v>
      </c>
      <c r="B22">
        <v>44532</v>
      </c>
      <c r="C22">
        <v>2</v>
      </c>
      <c r="D22" t="s">
        <v>20</v>
      </c>
      <c r="E22">
        <v>2021</v>
      </c>
      <c r="F22">
        <v>37</v>
      </c>
      <c r="G22" t="s">
        <v>21</v>
      </c>
      <c r="H22" t="s">
        <v>158</v>
      </c>
      <c r="I22">
        <f t="shared" si="0"/>
        <v>29.5</v>
      </c>
      <c r="J22" t="s">
        <v>27</v>
      </c>
      <c r="K22" t="s">
        <v>23</v>
      </c>
      <c r="L22" t="s">
        <v>24</v>
      </c>
      <c r="M22" t="s">
        <v>25</v>
      </c>
      <c r="N22" t="s">
        <v>26</v>
      </c>
      <c r="O22" t="s">
        <v>151</v>
      </c>
      <c r="P22" t="s">
        <v>150</v>
      </c>
      <c r="Q22">
        <v>46</v>
      </c>
      <c r="R22">
        <v>2</v>
      </c>
      <c r="S22">
        <v>420</v>
      </c>
      <c r="T22">
        <v>769</v>
      </c>
      <c r="U22">
        <v>698</v>
      </c>
      <c r="V22">
        <f t="shared" si="1"/>
        <v>840</v>
      </c>
      <c r="W22">
        <f t="shared" si="2"/>
        <v>1538</v>
      </c>
    </row>
    <row r="23" spans="1:23" x14ac:dyDescent="0.25">
      <c r="A23" t="s">
        <v>78</v>
      </c>
      <c r="B23">
        <v>44541</v>
      </c>
      <c r="C23">
        <v>11</v>
      </c>
      <c r="D23" t="s">
        <v>20</v>
      </c>
      <c r="E23">
        <v>2021</v>
      </c>
      <c r="F23">
        <v>37</v>
      </c>
      <c r="G23" t="s">
        <v>21</v>
      </c>
      <c r="H23" t="s">
        <v>158</v>
      </c>
      <c r="I23">
        <f t="shared" si="0"/>
        <v>29.5</v>
      </c>
      <c r="J23" t="s">
        <v>27</v>
      </c>
      <c r="K23" t="s">
        <v>23</v>
      </c>
      <c r="L23" t="s">
        <v>24</v>
      </c>
      <c r="M23" t="s">
        <v>25</v>
      </c>
      <c r="N23" t="s">
        <v>26</v>
      </c>
      <c r="O23" t="s">
        <v>151</v>
      </c>
      <c r="P23" t="s">
        <v>150</v>
      </c>
      <c r="Q23">
        <v>46</v>
      </c>
      <c r="R23">
        <v>1</v>
      </c>
      <c r="S23">
        <v>420</v>
      </c>
      <c r="T23">
        <v>769</v>
      </c>
      <c r="U23">
        <v>349</v>
      </c>
      <c r="V23">
        <f t="shared" si="1"/>
        <v>420</v>
      </c>
      <c r="W23">
        <f t="shared" si="2"/>
        <v>769</v>
      </c>
    </row>
    <row r="24" spans="1:23" x14ac:dyDescent="0.25">
      <c r="A24" t="s">
        <v>86</v>
      </c>
      <c r="B24">
        <v>44543</v>
      </c>
      <c r="C24">
        <v>13</v>
      </c>
      <c r="D24" t="s">
        <v>20</v>
      </c>
      <c r="E24">
        <v>2021</v>
      </c>
      <c r="F24">
        <v>40</v>
      </c>
      <c r="G24" t="s">
        <v>21</v>
      </c>
      <c r="H24" t="s">
        <v>158</v>
      </c>
      <c r="I24">
        <f t="shared" si="0"/>
        <v>29.5</v>
      </c>
      <c r="J24" t="s">
        <v>22</v>
      </c>
      <c r="K24" t="s">
        <v>23</v>
      </c>
      <c r="L24" t="s">
        <v>24</v>
      </c>
      <c r="M24" t="s">
        <v>25</v>
      </c>
      <c r="N24" t="s">
        <v>26</v>
      </c>
      <c r="O24" t="s">
        <v>152</v>
      </c>
      <c r="P24" t="s">
        <v>150</v>
      </c>
      <c r="Q24">
        <v>40</v>
      </c>
      <c r="R24">
        <v>1</v>
      </c>
      <c r="S24">
        <v>308</v>
      </c>
      <c r="T24">
        <v>565</v>
      </c>
      <c r="U24">
        <v>257</v>
      </c>
      <c r="V24">
        <f t="shared" si="1"/>
        <v>308</v>
      </c>
      <c r="W24">
        <f t="shared" si="2"/>
        <v>565</v>
      </c>
    </row>
    <row r="25" spans="1:23" x14ac:dyDescent="0.25">
      <c r="A25" t="s">
        <v>62</v>
      </c>
      <c r="B25">
        <v>44538</v>
      </c>
      <c r="C25">
        <v>8</v>
      </c>
      <c r="D25" t="s">
        <v>20</v>
      </c>
      <c r="E25">
        <v>2021</v>
      </c>
      <c r="F25">
        <v>35</v>
      </c>
      <c r="G25" t="s">
        <v>21</v>
      </c>
      <c r="H25" t="s">
        <v>158</v>
      </c>
      <c r="I25">
        <f t="shared" si="0"/>
        <v>29.5</v>
      </c>
      <c r="J25" t="s">
        <v>22</v>
      </c>
      <c r="K25" t="s">
        <v>23</v>
      </c>
      <c r="L25" t="s">
        <v>24</v>
      </c>
      <c r="M25" t="s">
        <v>25</v>
      </c>
      <c r="N25" t="s">
        <v>26</v>
      </c>
      <c r="O25" t="s">
        <v>152</v>
      </c>
      <c r="P25" t="s">
        <v>149</v>
      </c>
      <c r="Q25">
        <v>42</v>
      </c>
      <c r="R25">
        <v>1</v>
      </c>
      <c r="S25">
        <v>295</v>
      </c>
      <c r="T25">
        <v>540</v>
      </c>
      <c r="U25">
        <v>245</v>
      </c>
      <c r="V25">
        <f t="shared" si="1"/>
        <v>295</v>
      </c>
      <c r="W25">
        <f t="shared" si="2"/>
        <v>540</v>
      </c>
    </row>
    <row r="26" spans="1:23" x14ac:dyDescent="0.25">
      <c r="A26" t="s">
        <v>70</v>
      </c>
      <c r="B26">
        <v>44540</v>
      </c>
      <c r="C26">
        <v>10</v>
      </c>
      <c r="D26" t="s">
        <v>20</v>
      </c>
      <c r="E26">
        <v>2021</v>
      </c>
      <c r="F26">
        <v>34</v>
      </c>
      <c r="G26" t="s">
        <v>32</v>
      </c>
      <c r="H26" t="s">
        <v>159</v>
      </c>
      <c r="I26">
        <f t="shared" si="0"/>
        <v>29.5</v>
      </c>
      <c r="J26" t="s">
        <v>27</v>
      </c>
      <c r="K26" t="s">
        <v>23</v>
      </c>
      <c r="L26" t="s">
        <v>24</v>
      </c>
      <c r="M26" t="s">
        <v>25</v>
      </c>
      <c r="N26" t="s">
        <v>26</v>
      </c>
      <c r="O26" t="s">
        <v>152</v>
      </c>
      <c r="P26" t="s">
        <v>149</v>
      </c>
      <c r="Q26">
        <v>40</v>
      </c>
      <c r="R26">
        <v>1</v>
      </c>
      <c r="S26">
        <v>295</v>
      </c>
      <c r="T26">
        <v>540</v>
      </c>
      <c r="U26">
        <v>245</v>
      </c>
      <c r="V26">
        <f t="shared" si="1"/>
        <v>295</v>
      </c>
      <c r="W26">
        <f t="shared" si="2"/>
        <v>540</v>
      </c>
    </row>
    <row r="27" spans="1:23" x14ac:dyDescent="0.25">
      <c r="A27" t="s">
        <v>137</v>
      </c>
      <c r="B27">
        <v>44553</v>
      </c>
      <c r="C27">
        <v>23</v>
      </c>
      <c r="D27" t="s">
        <v>20</v>
      </c>
      <c r="E27">
        <v>2021</v>
      </c>
      <c r="F27">
        <v>35</v>
      </c>
      <c r="G27" t="s">
        <v>21</v>
      </c>
      <c r="H27" t="s">
        <v>158</v>
      </c>
      <c r="I27">
        <f t="shared" si="0"/>
        <v>29.5</v>
      </c>
      <c r="J27" t="s">
        <v>22</v>
      </c>
      <c r="K27" t="s">
        <v>23</v>
      </c>
      <c r="L27" t="s">
        <v>24</v>
      </c>
      <c r="M27" t="s">
        <v>25</v>
      </c>
      <c r="N27" t="s">
        <v>26</v>
      </c>
      <c r="O27" t="s">
        <v>152</v>
      </c>
      <c r="P27" t="s">
        <v>149</v>
      </c>
      <c r="Q27">
        <v>42</v>
      </c>
      <c r="R27">
        <v>1</v>
      </c>
      <c r="S27">
        <v>295</v>
      </c>
      <c r="T27">
        <v>540</v>
      </c>
      <c r="U27">
        <v>245</v>
      </c>
      <c r="V27">
        <f t="shared" si="1"/>
        <v>295</v>
      </c>
      <c r="W27">
        <f t="shared" si="2"/>
        <v>540</v>
      </c>
    </row>
    <row r="28" spans="1:23" x14ac:dyDescent="0.25">
      <c r="A28" t="s">
        <v>19</v>
      </c>
      <c r="B28">
        <v>44531</v>
      </c>
      <c r="C28">
        <v>1</v>
      </c>
      <c r="D28" t="s">
        <v>20</v>
      </c>
      <c r="E28">
        <v>2021</v>
      </c>
      <c r="F28">
        <v>44</v>
      </c>
      <c r="G28" t="s">
        <v>21</v>
      </c>
      <c r="H28" t="s">
        <v>158</v>
      </c>
      <c r="I28">
        <f t="shared" si="0"/>
        <v>29.5</v>
      </c>
      <c r="J28" t="s">
        <v>27</v>
      </c>
      <c r="K28" t="s">
        <v>28</v>
      </c>
      <c r="L28" t="s">
        <v>29</v>
      </c>
      <c r="M28" t="s">
        <v>25</v>
      </c>
      <c r="N28" t="s">
        <v>26</v>
      </c>
      <c r="O28" t="s">
        <v>148</v>
      </c>
      <c r="P28" t="s">
        <v>150</v>
      </c>
      <c r="Q28">
        <v>42</v>
      </c>
      <c r="R28">
        <v>1</v>
      </c>
      <c r="S28">
        <v>1266</v>
      </c>
      <c r="T28">
        <v>2320</v>
      </c>
      <c r="U28">
        <v>1054</v>
      </c>
      <c r="V28">
        <f t="shared" si="1"/>
        <v>1266</v>
      </c>
      <c r="W28">
        <f t="shared" si="2"/>
        <v>2320</v>
      </c>
    </row>
    <row r="29" spans="1:23" x14ac:dyDescent="0.25">
      <c r="A29" t="s">
        <v>55</v>
      </c>
      <c r="B29">
        <v>44536</v>
      </c>
      <c r="C29">
        <v>6</v>
      </c>
      <c r="D29" t="s">
        <v>20</v>
      </c>
      <c r="E29">
        <v>2021</v>
      </c>
      <c r="F29">
        <v>47</v>
      </c>
      <c r="G29" t="s">
        <v>21</v>
      </c>
      <c r="H29" t="s">
        <v>158</v>
      </c>
      <c r="I29">
        <f t="shared" si="0"/>
        <v>29.5</v>
      </c>
      <c r="J29" t="s">
        <v>27</v>
      </c>
      <c r="K29" t="s">
        <v>28</v>
      </c>
      <c r="L29" t="s">
        <v>29</v>
      </c>
      <c r="M29" t="s">
        <v>25</v>
      </c>
      <c r="N29" t="s">
        <v>26</v>
      </c>
      <c r="O29" t="s">
        <v>148</v>
      </c>
      <c r="P29" t="s">
        <v>150</v>
      </c>
      <c r="Q29">
        <v>38</v>
      </c>
      <c r="R29">
        <v>1</v>
      </c>
      <c r="S29">
        <v>1266</v>
      </c>
      <c r="T29">
        <v>2320</v>
      </c>
      <c r="U29">
        <v>1054</v>
      </c>
      <c r="V29">
        <f t="shared" si="1"/>
        <v>1266</v>
      </c>
      <c r="W29">
        <f t="shared" si="2"/>
        <v>2320</v>
      </c>
    </row>
    <row r="30" spans="1:23" x14ac:dyDescent="0.25">
      <c r="A30" t="s">
        <v>50</v>
      </c>
      <c r="B30">
        <v>44536</v>
      </c>
      <c r="C30">
        <v>6</v>
      </c>
      <c r="D30" t="s">
        <v>20</v>
      </c>
      <c r="E30">
        <v>2021</v>
      </c>
      <c r="F30">
        <v>23</v>
      </c>
      <c r="G30" t="s">
        <v>38</v>
      </c>
      <c r="H30" t="s">
        <v>161</v>
      </c>
      <c r="I30">
        <f t="shared" si="0"/>
        <v>29.5</v>
      </c>
      <c r="J30" t="s">
        <v>27</v>
      </c>
      <c r="K30" t="s">
        <v>28</v>
      </c>
      <c r="L30" t="s">
        <v>29</v>
      </c>
      <c r="M30" t="s">
        <v>25</v>
      </c>
      <c r="N30" t="s">
        <v>26</v>
      </c>
      <c r="O30" t="s">
        <v>151</v>
      </c>
      <c r="P30" t="s">
        <v>150</v>
      </c>
      <c r="Q30">
        <v>46</v>
      </c>
      <c r="R30">
        <v>3</v>
      </c>
      <c r="S30">
        <v>420</v>
      </c>
      <c r="T30">
        <v>769</v>
      </c>
      <c r="U30">
        <v>1047</v>
      </c>
      <c r="V30">
        <f t="shared" si="1"/>
        <v>1260</v>
      </c>
      <c r="W30">
        <f t="shared" si="2"/>
        <v>2307</v>
      </c>
    </row>
    <row r="31" spans="1:23" x14ac:dyDescent="0.25">
      <c r="A31" t="s">
        <v>104</v>
      </c>
      <c r="B31">
        <v>44548</v>
      </c>
      <c r="C31">
        <v>18</v>
      </c>
      <c r="D31" t="s">
        <v>20</v>
      </c>
      <c r="E31">
        <v>2021</v>
      </c>
      <c r="F31">
        <v>26</v>
      </c>
      <c r="G31" t="s">
        <v>32</v>
      </c>
      <c r="H31" t="s">
        <v>159</v>
      </c>
      <c r="I31">
        <f t="shared" si="0"/>
        <v>29.5</v>
      </c>
      <c r="J31" t="s">
        <v>22</v>
      </c>
      <c r="K31" t="s">
        <v>28</v>
      </c>
      <c r="L31" t="s">
        <v>29</v>
      </c>
      <c r="M31" t="s">
        <v>25</v>
      </c>
      <c r="N31" t="s">
        <v>26</v>
      </c>
      <c r="O31" t="s">
        <v>151</v>
      </c>
      <c r="P31" t="s">
        <v>150</v>
      </c>
      <c r="Q31">
        <v>42</v>
      </c>
      <c r="R31">
        <v>3</v>
      </c>
      <c r="S31">
        <v>420</v>
      </c>
      <c r="T31">
        <v>769</v>
      </c>
      <c r="U31">
        <v>1047</v>
      </c>
      <c r="V31">
        <f t="shared" si="1"/>
        <v>1260</v>
      </c>
      <c r="W31">
        <f t="shared" si="2"/>
        <v>2307</v>
      </c>
    </row>
    <row r="32" spans="1:23" x14ac:dyDescent="0.25">
      <c r="A32" t="s">
        <v>37</v>
      </c>
      <c r="B32">
        <v>44533</v>
      </c>
      <c r="C32">
        <v>3</v>
      </c>
      <c r="D32" t="s">
        <v>20</v>
      </c>
      <c r="E32">
        <v>2021</v>
      </c>
      <c r="F32">
        <v>24</v>
      </c>
      <c r="G32" t="s">
        <v>38</v>
      </c>
      <c r="H32" t="s">
        <v>161</v>
      </c>
      <c r="I32">
        <f t="shared" si="0"/>
        <v>29.5</v>
      </c>
      <c r="J32" t="s">
        <v>22</v>
      </c>
      <c r="K32" t="s">
        <v>28</v>
      </c>
      <c r="L32" t="s">
        <v>29</v>
      </c>
      <c r="M32" t="s">
        <v>25</v>
      </c>
      <c r="N32" t="s">
        <v>26</v>
      </c>
      <c r="O32" t="s">
        <v>148</v>
      </c>
      <c r="P32" t="s">
        <v>149</v>
      </c>
      <c r="Q32">
        <v>38</v>
      </c>
      <c r="R32">
        <v>1</v>
      </c>
      <c r="S32">
        <v>1252</v>
      </c>
      <c r="T32">
        <v>2295</v>
      </c>
      <c r="U32">
        <v>1043</v>
      </c>
      <c r="V32">
        <f t="shared" si="1"/>
        <v>1252</v>
      </c>
      <c r="W32">
        <f t="shared" si="2"/>
        <v>2295</v>
      </c>
    </row>
    <row r="33" spans="1:23" x14ac:dyDescent="0.25">
      <c r="A33" t="s">
        <v>69</v>
      </c>
      <c r="B33">
        <v>44540</v>
      </c>
      <c r="C33">
        <v>10</v>
      </c>
      <c r="D33" t="s">
        <v>20</v>
      </c>
      <c r="E33">
        <v>2021</v>
      </c>
      <c r="F33">
        <v>26</v>
      </c>
      <c r="G33" t="s">
        <v>32</v>
      </c>
      <c r="H33" t="s">
        <v>159</v>
      </c>
      <c r="I33">
        <f t="shared" si="0"/>
        <v>29.5</v>
      </c>
      <c r="J33" t="s">
        <v>27</v>
      </c>
      <c r="K33" t="s">
        <v>28</v>
      </c>
      <c r="L33" t="s">
        <v>29</v>
      </c>
      <c r="M33" t="s">
        <v>25</v>
      </c>
      <c r="N33" t="s">
        <v>26</v>
      </c>
      <c r="O33" t="s">
        <v>148</v>
      </c>
      <c r="P33" t="s">
        <v>149</v>
      </c>
      <c r="Q33">
        <v>38</v>
      </c>
      <c r="R33">
        <v>1</v>
      </c>
      <c r="S33">
        <v>1252</v>
      </c>
      <c r="T33">
        <v>2295</v>
      </c>
      <c r="U33">
        <v>1043</v>
      </c>
      <c r="V33">
        <f t="shared" si="1"/>
        <v>1252</v>
      </c>
      <c r="W33">
        <f t="shared" si="2"/>
        <v>2295</v>
      </c>
    </row>
    <row r="34" spans="1:23" x14ac:dyDescent="0.25">
      <c r="A34" t="s">
        <v>87</v>
      </c>
      <c r="B34">
        <v>44543</v>
      </c>
      <c r="C34">
        <v>13</v>
      </c>
      <c r="D34" t="s">
        <v>20</v>
      </c>
      <c r="E34">
        <v>2021</v>
      </c>
      <c r="F34">
        <v>44</v>
      </c>
      <c r="G34" t="s">
        <v>21</v>
      </c>
      <c r="H34" t="s">
        <v>158</v>
      </c>
      <c r="I34">
        <f t="shared" ref="I34:I65" si="3">(25+34)/2</f>
        <v>29.5</v>
      </c>
      <c r="J34" t="s">
        <v>22</v>
      </c>
      <c r="K34" t="s">
        <v>28</v>
      </c>
      <c r="L34" t="s">
        <v>29</v>
      </c>
      <c r="M34" t="s">
        <v>25</v>
      </c>
      <c r="N34" t="s">
        <v>26</v>
      </c>
      <c r="O34" t="s">
        <v>148</v>
      </c>
      <c r="P34" t="s">
        <v>149</v>
      </c>
      <c r="Q34">
        <v>38</v>
      </c>
      <c r="R34">
        <v>1</v>
      </c>
      <c r="S34">
        <v>1252</v>
      </c>
      <c r="T34">
        <v>2295</v>
      </c>
      <c r="U34">
        <v>1043</v>
      </c>
      <c r="V34">
        <f t="shared" ref="V34:V65" si="4">R34*S34</f>
        <v>1252</v>
      </c>
      <c r="W34">
        <f t="shared" ref="W34:W65" si="5">R34*T34</f>
        <v>2295</v>
      </c>
    </row>
    <row r="35" spans="1:23" x14ac:dyDescent="0.25">
      <c r="A35" t="s">
        <v>88</v>
      </c>
      <c r="B35">
        <v>44543</v>
      </c>
      <c r="C35">
        <v>13</v>
      </c>
      <c r="D35" t="s">
        <v>20</v>
      </c>
      <c r="E35">
        <v>2021</v>
      </c>
      <c r="F35">
        <v>49</v>
      </c>
      <c r="G35" t="s">
        <v>21</v>
      </c>
      <c r="H35" t="s">
        <v>158</v>
      </c>
      <c r="I35">
        <f t="shared" si="3"/>
        <v>29.5</v>
      </c>
      <c r="J35" t="s">
        <v>27</v>
      </c>
      <c r="K35" t="s">
        <v>28</v>
      </c>
      <c r="L35" t="s">
        <v>29</v>
      </c>
      <c r="M35" t="s">
        <v>25</v>
      </c>
      <c r="N35" t="s">
        <v>26</v>
      </c>
      <c r="O35" t="s">
        <v>148</v>
      </c>
      <c r="P35" t="s">
        <v>149</v>
      </c>
      <c r="Q35">
        <v>38</v>
      </c>
      <c r="R35">
        <v>1</v>
      </c>
      <c r="S35">
        <v>1252</v>
      </c>
      <c r="T35">
        <v>2295</v>
      </c>
      <c r="U35">
        <v>1043</v>
      </c>
      <c r="V35">
        <f t="shared" si="4"/>
        <v>1252</v>
      </c>
      <c r="W35">
        <f t="shared" si="5"/>
        <v>2295</v>
      </c>
    </row>
    <row r="36" spans="1:23" x14ac:dyDescent="0.25">
      <c r="A36" t="s">
        <v>128</v>
      </c>
      <c r="B36">
        <v>44551</v>
      </c>
      <c r="C36">
        <v>21</v>
      </c>
      <c r="D36" t="s">
        <v>20</v>
      </c>
      <c r="E36">
        <v>2021</v>
      </c>
      <c r="F36">
        <v>23</v>
      </c>
      <c r="G36" t="s">
        <v>38</v>
      </c>
      <c r="H36" t="s">
        <v>161</v>
      </c>
      <c r="I36">
        <f t="shared" si="3"/>
        <v>29.5</v>
      </c>
      <c r="J36" t="s">
        <v>27</v>
      </c>
      <c r="K36" t="s">
        <v>28</v>
      </c>
      <c r="L36" t="s">
        <v>29</v>
      </c>
      <c r="M36" t="s">
        <v>25</v>
      </c>
      <c r="N36" t="s">
        <v>26</v>
      </c>
      <c r="O36" t="s">
        <v>151</v>
      </c>
      <c r="P36" t="s">
        <v>150</v>
      </c>
      <c r="Q36">
        <v>46</v>
      </c>
      <c r="R36">
        <v>2</v>
      </c>
      <c r="S36">
        <v>420</v>
      </c>
      <c r="T36">
        <v>769</v>
      </c>
      <c r="U36">
        <v>698</v>
      </c>
      <c r="V36">
        <f t="shared" si="4"/>
        <v>840</v>
      </c>
      <c r="W36">
        <f t="shared" si="5"/>
        <v>1538</v>
      </c>
    </row>
    <row r="37" spans="1:23" x14ac:dyDescent="0.25">
      <c r="A37" t="s">
        <v>65</v>
      </c>
      <c r="B37">
        <v>44539</v>
      </c>
      <c r="C37">
        <v>9</v>
      </c>
      <c r="D37" t="s">
        <v>20</v>
      </c>
      <c r="E37">
        <v>2021</v>
      </c>
      <c r="F37">
        <v>41</v>
      </c>
      <c r="G37" t="s">
        <v>21</v>
      </c>
      <c r="H37" t="s">
        <v>158</v>
      </c>
      <c r="I37">
        <f t="shared" si="3"/>
        <v>29.5</v>
      </c>
      <c r="J37" t="s">
        <v>22</v>
      </c>
      <c r="K37" t="s">
        <v>45</v>
      </c>
      <c r="L37" t="s">
        <v>66</v>
      </c>
      <c r="M37" t="s">
        <v>25</v>
      </c>
      <c r="N37" t="s">
        <v>26</v>
      </c>
      <c r="O37" t="s">
        <v>148</v>
      </c>
      <c r="P37" t="s">
        <v>150</v>
      </c>
      <c r="Q37">
        <v>42</v>
      </c>
      <c r="R37">
        <v>1</v>
      </c>
      <c r="S37">
        <v>1266</v>
      </c>
      <c r="T37">
        <v>2320</v>
      </c>
      <c r="U37">
        <v>1054</v>
      </c>
      <c r="V37">
        <f t="shared" si="4"/>
        <v>1266</v>
      </c>
      <c r="W37">
        <f t="shared" si="5"/>
        <v>2320</v>
      </c>
    </row>
    <row r="38" spans="1:23" x14ac:dyDescent="0.25">
      <c r="A38" t="s">
        <v>118</v>
      </c>
      <c r="B38">
        <v>44549</v>
      </c>
      <c r="C38">
        <v>19</v>
      </c>
      <c r="D38" t="s">
        <v>20</v>
      </c>
      <c r="E38">
        <v>2021</v>
      </c>
      <c r="F38">
        <v>56</v>
      </c>
      <c r="G38" t="s">
        <v>21</v>
      </c>
      <c r="H38" t="s">
        <v>158</v>
      </c>
      <c r="I38">
        <f t="shared" si="3"/>
        <v>29.5</v>
      </c>
      <c r="J38" t="s">
        <v>22</v>
      </c>
      <c r="K38" t="s">
        <v>45</v>
      </c>
      <c r="L38" t="s">
        <v>119</v>
      </c>
      <c r="M38" t="s">
        <v>25</v>
      </c>
      <c r="N38" t="s">
        <v>26</v>
      </c>
      <c r="O38" t="s">
        <v>148</v>
      </c>
      <c r="P38" t="s">
        <v>149</v>
      </c>
      <c r="Q38">
        <v>46</v>
      </c>
      <c r="R38">
        <v>2</v>
      </c>
      <c r="S38">
        <v>1252</v>
      </c>
      <c r="T38">
        <v>2295</v>
      </c>
      <c r="U38">
        <v>2086</v>
      </c>
      <c r="V38">
        <f t="shared" si="4"/>
        <v>2504</v>
      </c>
      <c r="W38">
        <f t="shared" si="5"/>
        <v>4590</v>
      </c>
    </row>
    <row r="39" spans="1:23" x14ac:dyDescent="0.25">
      <c r="A39" t="s">
        <v>134</v>
      </c>
      <c r="B39">
        <v>44552</v>
      </c>
      <c r="C39">
        <v>22</v>
      </c>
      <c r="D39" t="s">
        <v>20</v>
      </c>
      <c r="E39">
        <v>2021</v>
      </c>
      <c r="F39">
        <v>41</v>
      </c>
      <c r="G39" t="s">
        <v>21</v>
      </c>
      <c r="H39" t="s">
        <v>158</v>
      </c>
      <c r="I39">
        <f t="shared" si="3"/>
        <v>29.5</v>
      </c>
      <c r="J39" t="s">
        <v>27</v>
      </c>
      <c r="K39" t="s">
        <v>45</v>
      </c>
      <c r="L39" t="s">
        <v>119</v>
      </c>
      <c r="M39" t="s">
        <v>25</v>
      </c>
      <c r="N39" t="s">
        <v>26</v>
      </c>
      <c r="O39" t="s">
        <v>148</v>
      </c>
      <c r="P39" t="s">
        <v>150</v>
      </c>
      <c r="Q39">
        <v>38</v>
      </c>
      <c r="R39">
        <v>1</v>
      </c>
      <c r="S39">
        <v>1266</v>
      </c>
      <c r="T39">
        <v>2320</v>
      </c>
      <c r="U39">
        <v>1054</v>
      </c>
      <c r="V39">
        <f t="shared" si="4"/>
        <v>1266</v>
      </c>
      <c r="W39">
        <f t="shared" si="5"/>
        <v>2320</v>
      </c>
    </row>
    <row r="40" spans="1:23" x14ac:dyDescent="0.25">
      <c r="A40" t="s">
        <v>80</v>
      </c>
      <c r="B40">
        <v>44542</v>
      </c>
      <c r="C40">
        <v>12</v>
      </c>
      <c r="D40" t="s">
        <v>20</v>
      </c>
      <c r="E40">
        <v>2021</v>
      </c>
      <c r="F40">
        <v>36</v>
      </c>
      <c r="G40" t="s">
        <v>21</v>
      </c>
      <c r="H40" t="s">
        <v>158</v>
      </c>
      <c r="I40">
        <f t="shared" si="3"/>
        <v>29.5</v>
      </c>
      <c r="J40" t="s">
        <v>22</v>
      </c>
      <c r="K40" t="s">
        <v>33</v>
      </c>
      <c r="L40" t="s">
        <v>34</v>
      </c>
      <c r="M40" t="s">
        <v>25</v>
      </c>
      <c r="N40" t="s">
        <v>26</v>
      </c>
      <c r="O40" t="s">
        <v>148</v>
      </c>
      <c r="P40" t="s">
        <v>150</v>
      </c>
      <c r="Q40">
        <v>42</v>
      </c>
      <c r="R40">
        <v>4</v>
      </c>
      <c r="S40">
        <v>1266</v>
      </c>
      <c r="T40">
        <v>2320</v>
      </c>
      <c r="U40">
        <v>4216</v>
      </c>
      <c r="V40">
        <f t="shared" si="4"/>
        <v>5064</v>
      </c>
      <c r="W40">
        <f t="shared" si="5"/>
        <v>9280</v>
      </c>
    </row>
    <row r="41" spans="1:23" x14ac:dyDescent="0.25">
      <c r="A41" t="s">
        <v>68</v>
      </c>
      <c r="B41">
        <v>44540</v>
      </c>
      <c r="C41">
        <v>10</v>
      </c>
      <c r="D41" t="s">
        <v>20</v>
      </c>
      <c r="E41">
        <v>2021</v>
      </c>
      <c r="F41">
        <v>40</v>
      </c>
      <c r="G41" t="s">
        <v>21</v>
      </c>
      <c r="H41" t="s">
        <v>158</v>
      </c>
      <c r="I41">
        <f t="shared" si="3"/>
        <v>29.5</v>
      </c>
      <c r="J41" t="s">
        <v>27</v>
      </c>
      <c r="K41" t="s">
        <v>33</v>
      </c>
      <c r="L41" t="s">
        <v>34</v>
      </c>
      <c r="M41" t="s">
        <v>25</v>
      </c>
      <c r="N41" t="s">
        <v>26</v>
      </c>
      <c r="O41" t="s">
        <v>148</v>
      </c>
      <c r="P41" t="s">
        <v>149</v>
      </c>
      <c r="Q41">
        <v>42</v>
      </c>
      <c r="R41">
        <v>2</v>
      </c>
      <c r="S41">
        <v>1252</v>
      </c>
      <c r="T41">
        <v>2295</v>
      </c>
      <c r="U41">
        <v>2086</v>
      </c>
      <c r="V41">
        <f t="shared" si="4"/>
        <v>2504</v>
      </c>
      <c r="W41">
        <f t="shared" si="5"/>
        <v>4590</v>
      </c>
    </row>
    <row r="42" spans="1:23" x14ac:dyDescent="0.25">
      <c r="A42" t="s">
        <v>82</v>
      </c>
      <c r="B42">
        <v>44542</v>
      </c>
      <c r="C42">
        <v>12</v>
      </c>
      <c r="D42" t="s">
        <v>20</v>
      </c>
      <c r="E42">
        <v>2021</v>
      </c>
      <c r="F42">
        <v>34</v>
      </c>
      <c r="G42" t="s">
        <v>32</v>
      </c>
      <c r="H42" t="s">
        <v>159</v>
      </c>
      <c r="I42">
        <f t="shared" si="3"/>
        <v>29.5</v>
      </c>
      <c r="J42" t="s">
        <v>27</v>
      </c>
      <c r="K42" t="s">
        <v>33</v>
      </c>
      <c r="L42" t="s">
        <v>34</v>
      </c>
      <c r="M42" t="s">
        <v>25</v>
      </c>
      <c r="N42" t="s">
        <v>26</v>
      </c>
      <c r="O42" t="s">
        <v>148</v>
      </c>
      <c r="P42" t="s">
        <v>149</v>
      </c>
      <c r="Q42">
        <v>38</v>
      </c>
      <c r="R42">
        <v>2</v>
      </c>
      <c r="S42">
        <v>1252</v>
      </c>
      <c r="T42">
        <v>2295</v>
      </c>
      <c r="U42">
        <v>2086</v>
      </c>
      <c r="V42">
        <f t="shared" si="4"/>
        <v>2504</v>
      </c>
      <c r="W42">
        <f t="shared" si="5"/>
        <v>4590</v>
      </c>
    </row>
    <row r="43" spans="1:23" x14ac:dyDescent="0.25">
      <c r="A43" t="s">
        <v>93</v>
      </c>
      <c r="B43">
        <v>44546</v>
      </c>
      <c r="C43">
        <v>16</v>
      </c>
      <c r="D43" t="s">
        <v>20</v>
      </c>
      <c r="E43">
        <v>2021</v>
      </c>
      <c r="F43">
        <v>33</v>
      </c>
      <c r="G43" t="s">
        <v>32</v>
      </c>
      <c r="H43" t="s">
        <v>159</v>
      </c>
      <c r="I43">
        <f t="shared" si="3"/>
        <v>29.5</v>
      </c>
      <c r="J43" t="s">
        <v>22</v>
      </c>
      <c r="K43" t="s">
        <v>33</v>
      </c>
      <c r="L43" t="s">
        <v>34</v>
      </c>
      <c r="M43" t="s">
        <v>25</v>
      </c>
      <c r="N43" t="s">
        <v>26</v>
      </c>
      <c r="O43" t="s">
        <v>148</v>
      </c>
      <c r="P43" t="s">
        <v>149</v>
      </c>
      <c r="Q43">
        <v>38</v>
      </c>
      <c r="R43">
        <v>2</v>
      </c>
      <c r="S43">
        <v>1252</v>
      </c>
      <c r="T43">
        <v>2295</v>
      </c>
      <c r="U43">
        <v>2086</v>
      </c>
      <c r="V43">
        <f t="shared" si="4"/>
        <v>2504</v>
      </c>
      <c r="W43">
        <f t="shared" si="5"/>
        <v>4590</v>
      </c>
    </row>
    <row r="44" spans="1:23" x14ac:dyDescent="0.25">
      <c r="A44" t="s">
        <v>94</v>
      </c>
      <c r="B44">
        <v>44546</v>
      </c>
      <c r="C44">
        <v>16</v>
      </c>
      <c r="D44" t="s">
        <v>20</v>
      </c>
      <c r="E44">
        <v>2021</v>
      </c>
      <c r="F44">
        <v>38</v>
      </c>
      <c r="G44" t="s">
        <v>21</v>
      </c>
      <c r="H44" t="s">
        <v>158</v>
      </c>
      <c r="I44">
        <f t="shared" si="3"/>
        <v>29.5</v>
      </c>
      <c r="J44" t="s">
        <v>27</v>
      </c>
      <c r="K44" t="s">
        <v>33</v>
      </c>
      <c r="L44" t="s">
        <v>34</v>
      </c>
      <c r="M44" t="s">
        <v>25</v>
      </c>
      <c r="N44" t="s">
        <v>26</v>
      </c>
      <c r="O44" t="s">
        <v>148</v>
      </c>
      <c r="P44" t="s">
        <v>149</v>
      </c>
      <c r="Q44">
        <v>38</v>
      </c>
      <c r="R44">
        <v>2</v>
      </c>
      <c r="S44">
        <v>1252</v>
      </c>
      <c r="T44">
        <v>2295</v>
      </c>
      <c r="U44">
        <v>2086</v>
      </c>
      <c r="V44">
        <f t="shared" si="4"/>
        <v>2504</v>
      </c>
      <c r="W44">
        <f t="shared" si="5"/>
        <v>4590</v>
      </c>
    </row>
    <row r="45" spans="1:23" x14ac:dyDescent="0.25">
      <c r="A45" t="s">
        <v>42</v>
      </c>
      <c r="B45">
        <v>44534</v>
      </c>
      <c r="C45">
        <v>4</v>
      </c>
      <c r="D45" t="s">
        <v>20</v>
      </c>
      <c r="E45">
        <v>2021</v>
      </c>
      <c r="F45">
        <v>31</v>
      </c>
      <c r="G45" t="s">
        <v>32</v>
      </c>
      <c r="H45" t="s">
        <v>159</v>
      </c>
      <c r="I45">
        <f t="shared" si="3"/>
        <v>29.5</v>
      </c>
      <c r="J45" t="s">
        <v>22</v>
      </c>
      <c r="K45" t="s">
        <v>33</v>
      </c>
      <c r="L45" t="s">
        <v>34</v>
      </c>
      <c r="M45" t="s">
        <v>25</v>
      </c>
      <c r="N45" t="s">
        <v>26</v>
      </c>
      <c r="O45" t="s">
        <v>151</v>
      </c>
      <c r="P45" t="s">
        <v>150</v>
      </c>
      <c r="Q45">
        <v>42</v>
      </c>
      <c r="R45">
        <v>4</v>
      </c>
      <c r="S45">
        <v>420</v>
      </c>
      <c r="T45">
        <v>769</v>
      </c>
      <c r="U45">
        <v>1396</v>
      </c>
      <c r="V45">
        <f t="shared" si="4"/>
        <v>1680</v>
      </c>
      <c r="W45">
        <f t="shared" si="5"/>
        <v>3076</v>
      </c>
    </row>
    <row r="46" spans="1:23" x14ac:dyDescent="0.25">
      <c r="A46" t="s">
        <v>54</v>
      </c>
      <c r="B46">
        <v>44536</v>
      </c>
      <c r="C46">
        <v>6</v>
      </c>
      <c r="D46" t="s">
        <v>20</v>
      </c>
      <c r="E46">
        <v>2021</v>
      </c>
      <c r="F46">
        <v>36</v>
      </c>
      <c r="G46" t="s">
        <v>21</v>
      </c>
      <c r="H46" t="s">
        <v>158</v>
      </c>
      <c r="I46">
        <f t="shared" si="3"/>
        <v>29.5</v>
      </c>
      <c r="J46" t="s">
        <v>27</v>
      </c>
      <c r="K46" t="s">
        <v>33</v>
      </c>
      <c r="L46" t="s">
        <v>34</v>
      </c>
      <c r="M46" t="s">
        <v>25</v>
      </c>
      <c r="N46" t="s">
        <v>26</v>
      </c>
      <c r="O46" t="s">
        <v>148</v>
      </c>
      <c r="P46" t="s">
        <v>149</v>
      </c>
      <c r="Q46">
        <v>42</v>
      </c>
      <c r="R46">
        <v>1</v>
      </c>
      <c r="S46">
        <v>1252</v>
      </c>
      <c r="T46">
        <v>2295</v>
      </c>
      <c r="U46">
        <v>1043</v>
      </c>
      <c r="V46">
        <f t="shared" si="4"/>
        <v>1252</v>
      </c>
      <c r="W46">
        <f t="shared" si="5"/>
        <v>2295</v>
      </c>
    </row>
    <row r="47" spans="1:23" x14ac:dyDescent="0.25">
      <c r="A47" t="s">
        <v>72</v>
      </c>
      <c r="B47">
        <v>44540</v>
      </c>
      <c r="C47">
        <v>10</v>
      </c>
      <c r="D47" t="s">
        <v>20</v>
      </c>
      <c r="E47">
        <v>2021</v>
      </c>
      <c r="F47">
        <v>38</v>
      </c>
      <c r="G47" t="s">
        <v>21</v>
      </c>
      <c r="H47" t="s">
        <v>158</v>
      </c>
      <c r="I47">
        <f t="shared" si="3"/>
        <v>29.5</v>
      </c>
      <c r="J47" t="s">
        <v>27</v>
      </c>
      <c r="K47" t="s">
        <v>33</v>
      </c>
      <c r="L47" t="s">
        <v>34</v>
      </c>
      <c r="M47" t="s">
        <v>25</v>
      </c>
      <c r="N47" t="s">
        <v>26</v>
      </c>
      <c r="O47" t="s">
        <v>148</v>
      </c>
      <c r="P47" t="s">
        <v>149</v>
      </c>
      <c r="Q47">
        <v>38</v>
      </c>
      <c r="R47">
        <v>1</v>
      </c>
      <c r="S47">
        <v>1252</v>
      </c>
      <c r="T47">
        <v>2295</v>
      </c>
      <c r="U47">
        <v>1043</v>
      </c>
      <c r="V47">
        <f t="shared" si="4"/>
        <v>1252</v>
      </c>
      <c r="W47">
        <f t="shared" si="5"/>
        <v>2295</v>
      </c>
    </row>
    <row r="48" spans="1:23" x14ac:dyDescent="0.25">
      <c r="A48" t="s">
        <v>58</v>
      </c>
      <c r="B48">
        <v>44538</v>
      </c>
      <c r="C48">
        <v>8</v>
      </c>
      <c r="D48" t="s">
        <v>20</v>
      </c>
      <c r="E48">
        <v>2021</v>
      </c>
      <c r="F48">
        <v>19</v>
      </c>
      <c r="G48" t="s">
        <v>38</v>
      </c>
      <c r="H48" t="s">
        <v>161</v>
      </c>
      <c r="I48">
        <f t="shared" si="3"/>
        <v>29.5</v>
      </c>
      <c r="J48" t="s">
        <v>22</v>
      </c>
      <c r="K48" t="s">
        <v>33</v>
      </c>
      <c r="L48" t="s">
        <v>34</v>
      </c>
      <c r="M48" t="s">
        <v>25</v>
      </c>
      <c r="N48" t="s">
        <v>26</v>
      </c>
      <c r="O48" t="s">
        <v>152</v>
      </c>
      <c r="P48" t="s">
        <v>150</v>
      </c>
      <c r="Q48">
        <v>42</v>
      </c>
      <c r="R48">
        <v>4</v>
      </c>
      <c r="S48">
        <v>308</v>
      </c>
      <c r="T48">
        <v>565</v>
      </c>
      <c r="U48">
        <v>1028</v>
      </c>
      <c r="V48">
        <f t="shared" si="4"/>
        <v>1232</v>
      </c>
      <c r="W48">
        <f t="shared" si="5"/>
        <v>2260</v>
      </c>
    </row>
    <row r="49" spans="1:23" x14ac:dyDescent="0.25">
      <c r="A49" t="s">
        <v>100</v>
      </c>
      <c r="B49">
        <v>44548</v>
      </c>
      <c r="C49">
        <v>18</v>
      </c>
      <c r="D49" t="s">
        <v>20</v>
      </c>
      <c r="E49">
        <v>2021</v>
      </c>
      <c r="F49">
        <v>35</v>
      </c>
      <c r="G49" t="s">
        <v>21</v>
      </c>
      <c r="H49" t="s">
        <v>158</v>
      </c>
      <c r="I49">
        <f t="shared" si="3"/>
        <v>29.5</v>
      </c>
      <c r="J49" t="s">
        <v>22</v>
      </c>
      <c r="K49" t="s">
        <v>33</v>
      </c>
      <c r="L49" t="s">
        <v>34</v>
      </c>
      <c r="M49" t="s">
        <v>25</v>
      </c>
      <c r="N49" t="s">
        <v>26</v>
      </c>
      <c r="O49" t="s">
        <v>152</v>
      </c>
      <c r="P49" t="s">
        <v>150</v>
      </c>
      <c r="Q49">
        <v>42</v>
      </c>
      <c r="R49">
        <v>4</v>
      </c>
      <c r="S49">
        <v>308</v>
      </c>
      <c r="T49">
        <v>565</v>
      </c>
      <c r="U49">
        <v>1028</v>
      </c>
      <c r="V49">
        <f t="shared" si="4"/>
        <v>1232</v>
      </c>
      <c r="W49">
        <f t="shared" si="5"/>
        <v>2260</v>
      </c>
    </row>
    <row r="50" spans="1:23" x14ac:dyDescent="0.25">
      <c r="A50" t="s">
        <v>76</v>
      </c>
      <c r="B50">
        <v>44541</v>
      </c>
      <c r="C50">
        <v>11</v>
      </c>
      <c r="D50" t="s">
        <v>20</v>
      </c>
      <c r="E50">
        <v>2021</v>
      </c>
      <c r="F50">
        <v>41</v>
      </c>
      <c r="G50" t="s">
        <v>21</v>
      </c>
      <c r="H50" t="s">
        <v>158</v>
      </c>
      <c r="I50">
        <f t="shared" si="3"/>
        <v>29.5</v>
      </c>
      <c r="J50" t="s">
        <v>22</v>
      </c>
      <c r="K50" t="s">
        <v>33</v>
      </c>
      <c r="L50" t="s">
        <v>34</v>
      </c>
      <c r="M50" t="s">
        <v>25</v>
      </c>
      <c r="N50" t="s">
        <v>26</v>
      </c>
      <c r="O50" t="s">
        <v>151</v>
      </c>
      <c r="P50" t="s">
        <v>150</v>
      </c>
      <c r="Q50">
        <v>38</v>
      </c>
      <c r="R50">
        <v>2</v>
      </c>
      <c r="S50">
        <v>420</v>
      </c>
      <c r="T50">
        <v>769</v>
      </c>
      <c r="U50">
        <v>698</v>
      </c>
      <c r="V50">
        <f t="shared" si="4"/>
        <v>840</v>
      </c>
      <c r="W50">
        <f t="shared" si="5"/>
        <v>1538</v>
      </c>
    </row>
    <row r="51" spans="1:23" x14ac:dyDescent="0.25">
      <c r="A51" t="s">
        <v>31</v>
      </c>
      <c r="B51">
        <v>44532</v>
      </c>
      <c r="C51">
        <v>2</v>
      </c>
      <c r="D51" t="s">
        <v>20</v>
      </c>
      <c r="E51">
        <v>2021</v>
      </c>
      <c r="F51">
        <v>31</v>
      </c>
      <c r="G51" t="s">
        <v>32</v>
      </c>
      <c r="H51" t="s">
        <v>159</v>
      </c>
      <c r="I51">
        <f t="shared" si="3"/>
        <v>29.5</v>
      </c>
      <c r="J51" t="s">
        <v>22</v>
      </c>
      <c r="K51" t="s">
        <v>33</v>
      </c>
      <c r="L51" t="s">
        <v>34</v>
      </c>
      <c r="M51" t="s">
        <v>25</v>
      </c>
      <c r="N51" t="s">
        <v>26</v>
      </c>
      <c r="O51" t="s">
        <v>151</v>
      </c>
      <c r="P51" t="s">
        <v>150</v>
      </c>
      <c r="Q51">
        <v>42</v>
      </c>
      <c r="R51">
        <v>1</v>
      </c>
      <c r="S51">
        <v>420</v>
      </c>
      <c r="T51">
        <v>769</v>
      </c>
      <c r="U51">
        <v>349</v>
      </c>
      <c r="V51">
        <f t="shared" si="4"/>
        <v>420</v>
      </c>
      <c r="W51">
        <f t="shared" si="5"/>
        <v>769</v>
      </c>
    </row>
    <row r="52" spans="1:23" x14ac:dyDescent="0.25">
      <c r="A52" t="s">
        <v>98</v>
      </c>
      <c r="B52">
        <v>44547</v>
      </c>
      <c r="C52">
        <v>17</v>
      </c>
      <c r="D52" t="s">
        <v>20</v>
      </c>
      <c r="E52">
        <v>2021</v>
      </c>
      <c r="F52">
        <v>31</v>
      </c>
      <c r="G52" t="s">
        <v>32</v>
      </c>
      <c r="H52" t="s">
        <v>159</v>
      </c>
      <c r="I52">
        <f t="shared" si="3"/>
        <v>29.5</v>
      </c>
      <c r="J52" t="s">
        <v>27</v>
      </c>
      <c r="K52" t="s">
        <v>33</v>
      </c>
      <c r="L52" t="s">
        <v>34</v>
      </c>
      <c r="M52" t="s">
        <v>25</v>
      </c>
      <c r="N52" t="s">
        <v>26</v>
      </c>
      <c r="O52" t="s">
        <v>151</v>
      </c>
      <c r="P52" t="s">
        <v>150</v>
      </c>
      <c r="Q52">
        <v>42</v>
      </c>
      <c r="R52">
        <v>1</v>
      </c>
      <c r="S52">
        <v>420</v>
      </c>
      <c r="T52">
        <v>769</v>
      </c>
      <c r="U52">
        <v>349</v>
      </c>
      <c r="V52">
        <f t="shared" si="4"/>
        <v>420</v>
      </c>
      <c r="W52">
        <f t="shared" si="5"/>
        <v>769</v>
      </c>
    </row>
    <row r="53" spans="1:23" x14ac:dyDescent="0.25">
      <c r="A53" t="s">
        <v>131</v>
      </c>
      <c r="B53">
        <v>44552</v>
      </c>
      <c r="C53">
        <v>22</v>
      </c>
      <c r="D53" t="s">
        <v>20</v>
      </c>
      <c r="E53">
        <v>2021</v>
      </c>
      <c r="F53">
        <v>19</v>
      </c>
      <c r="G53" t="s">
        <v>38</v>
      </c>
      <c r="H53" t="s">
        <v>161</v>
      </c>
      <c r="I53">
        <f t="shared" si="3"/>
        <v>29.5</v>
      </c>
      <c r="J53" t="s">
        <v>22</v>
      </c>
      <c r="K53" t="s">
        <v>33</v>
      </c>
      <c r="L53" t="s">
        <v>34</v>
      </c>
      <c r="M53" t="s">
        <v>25</v>
      </c>
      <c r="N53" t="s">
        <v>26</v>
      </c>
      <c r="O53" t="s">
        <v>152</v>
      </c>
      <c r="P53" t="s">
        <v>150</v>
      </c>
      <c r="Q53">
        <v>42</v>
      </c>
      <c r="R53">
        <v>1</v>
      </c>
      <c r="S53">
        <v>308</v>
      </c>
      <c r="T53">
        <v>565</v>
      </c>
      <c r="U53">
        <v>257</v>
      </c>
      <c r="V53">
        <f t="shared" si="4"/>
        <v>308</v>
      </c>
      <c r="W53">
        <f t="shared" si="5"/>
        <v>565</v>
      </c>
    </row>
    <row r="54" spans="1:23" x14ac:dyDescent="0.25">
      <c r="A54" t="s">
        <v>108</v>
      </c>
      <c r="B54">
        <v>44549</v>
      </c>
      <c r="C54">
        <v>19</v>
      </c>
      <c r="D54" t="s">
        <v>20</v>
      </c>
      <c r="E54">
        <v>2021</v>
      </c>
      <c r="F54">
        <v>17</v>
      </c>
      <c r="G54" t="s">
        <v>38</v>
      </c>
      <c r="H54" t="s">
        <v>161</v>
      </c>
      <c r="I54">
        <f t="shared" si="3"/>
        <v>29.5</v>
      </c>
      <c r="J54" t="s">
        <v>27</v>
      </c>
      <c r="K54" t="s">
        <v>74</v>
      </c>
      <c r="L54" t="s">
        <v>109</v>
      </c>
      <c r="M54" t="s">
        <v>25</v>
      </c>
      <c r="N54" t="s">
        <v>26</v>
      </c>
      <c r="O54" t="s">
        <v>148</v>
      </c>
      <c r="P54" t="s">
        <v>150</v>
      </c>
      <c r="Q54">
        <v>46</v>
      </c>
      <c r="R54">
        <v>4</v>
      </c>
      <c r="S54">
        <v>1266</v>
      </c>
      <c r="T54">
        <v>2320</v>
      </c>
      <c r="U54">
        <v>4216</v>
      </c>
      <c r="V54">
        <f t="shared" si="4"/>
        <v>5064</v>
      </c>
      <c r="W54">
        <f t="shared" si="5"/>
        <v>9280</v>
      </c>
    </row>
    <row r="55" spans="1:23" x14ac:dyDescent="0.25">
      <c r="A55" t="s">
        <v>101</v>
      </c>
      <c r="B55">
        <v>44548</v>
      </c>
      <c r="C55">
        <v>18</v>
      </c>
      <c r="D55" t="s">
        <v>20</v>
      </c>
      <c r="E55">
        <v>2021</v>
      </c>
      <c r="F55">
        <v>38</v>
      </c>
      <c r="G55" t="s">
        <v>21</v>
      </c>
      <c r="H55" t="s">
        <v>158</v>
      </c>
      <c r="I55">
        <f t="shared" si="3"/>
        <v>29.5</v>
      </c>
      <c r="J55" t="s">
        <v>22</v>
      </c>
      <c r="K55" t="s">
        <v>45</v>
      </c>
      <c r="L55" t="s">
        <v>46</v>
      </c>
      <c r="M55" t="s">
        <v>25</v>
      </c>
      <c r="N55" t="s">
        <v>26</v>
      </c>
      <c r="O55" t="s">
        <v>148</v>
      </c>
      <c r="P55" t="s">
        <v>150</v>
      </c>
      <c r="Q55">
        <v>46</v>
      </c>
      <c r="R55">
        <v>4</v>
      </c>
      <c r="S55">
        <v>1266</v>
      </c>
      <c r="T55">
        <v>2320</v>
      </c>
      <c r="U55">
        <v>4216</v>
      </c>
      <c r="V55">
        <f t="shared" si="4"/>
        <v>5064</v>
      </c>
      <c r="W55">
        <f t="shared" si="5"/>
        <v>9280</v>
      </c>
    </row>
    <row r="56" spans="1:23" x14ac:dyDescent="0.25">
      <c r="A56" t="s">
        <v>44</v>
      </c>
      <c r="B56">
        <v>44535</v>
      </c>
      <c r="D56" t="s">
        <v>20</v>
      </c>
      <c r="E56">
        <v>2021</v>
      </c>
      <c r="F56">
        <v>42</v>
      </c>
      <c r="G56" t="s">
        <v>21</v>
      </c>
      <c r="H56" t="s">
        <v>158</v>
      </c>
      <c r="I56">
        <f t="shared" si="3"/>
        <v>29.5</v>
      </c>
      <c r="J56" t="s">
        <v>27</v>
      </c>
      <c r="K56" t="s">
        <v>45</v>
      </c>
      <c r="L56" t="s">
        <v>46</v>
      </c>
      <c r="M56" t="s">
        <v>25</v>
      </c>
      <c r="N56" t="s">
        <v>26</v>
      </c>
      <c r="O56" t="s">
        <v>148</v>
      </c>
      <c r="P56" t="s">
        <v>149</v>
      </c>
      <c r="Q56">
        <v>38</v>
      </c>
      <c r="R56">
        <v>4</v>
      </c>
      <c r="S56">
        <v>1252</v>
      </c>
      <c r="T56">
        <v>2295</v>
      </c>
      <c r="U56">
        <v>4172</v>
      </c>
      <c r="V56">
        <f t="shared" si="4"/>
        <v>5008</v>
      </c>
      <c r="W56">
        <f t="shared" si="5"/>
        <v>9180</v>
      </c>
    </row>
    <row r="57" spans="1:23" x14ac:dyDescent="0.25">
      <c r="A57" t="s">
        <v>99</v>
      </c>
      <c r="B57">
        <v>44547</v>
      </c>
      <c r="C57">
        <v>17</v>
      </c>
      <c r="D57" t="s">
        <v>20</v>
      </c>
      <c r="E57">
        <v>2021</v>
      </c>
      <c r="F57">
        <v>42</v>
      </c>
      <c r="G57" t="s">
        <v>21</v>
      </c>
      <c r="H57" t="s">
        <v>158</v>
      </c>
      <c r="I57">
        <f t="shared" si="3"/>
        <v>29.5</v>
      </c>
      <c r="J57" t="s">
        <v>22</v>
      </c>
      <c r="K57" t="s">
        <v>45</v>
      </c>
      <c r="L57" t="s">
        <v>46</v>
      </c>
      <c r="M57" t="s">
        <v>25</v>
      </c>
      <c r="N57" t="s">
        <v>26</v>
      </c>
      <c r="O57" t="s">
        <v>148</v>
      </c>
      <c r="P57" t="s">
        <v>150</v>
      </c>
      <c r="Q57">
        <v>46</v>
      </c>
      <c r="R57">
        <v>1</v>
      </c>
      <c r="S57">
        <v>1266</v>
      </c>
      <c r="T57">
        <v>2320</v>
      </c>
      <c r="U57">
        <v>1054</v>
      </c>
      <c r="V57">
        <f t="shared" si="4"/>
        <v>1266</v>
      </c>
      <c r="W57">
        <f t="shared" si="5"/>
        <v>2320</v>
      </c>
    </row>
    <row r="58" spans="1:23" x14ac:dyDescent="0.25">
      <c r="A58" t="s">
        <v>112</v>
      </c>
      <c r="B58">
        <v>44549</v>
      </c>
      <c r="C58">
        <v>19</v>
      </c>
      <c r="D58" t="s">
        <v>20</v>
      </c>
      <c r="E58">
        <v>2021</v>
      </c>
      <c r="F58">
        <v>35</v>
      </c>
      <c r="G58" t="s">
        <v>21</v>
      </c>
      <c r="H58" t="s">
        <v>158</v>
      </c>
      <c r="I58">
        <f t="shared" si="3"/>
        <v>29.5</v>
      </c>
      <c r="J58" t="s">
        <v>22</v>
      </c>
      <c r="K58" t="s">
        <v>23</v>
      </c>
      <c r="L58" t="s">
        <v>61</v>
      </c>
      <c r="M58" t="s">
        <v>25</v>
      </c>
      <c r="N58" t="s">
        <v>26</v>
      </c>
      <c r="O58" t="s">
        <v>153</v>
      </c>
      <c r="P58" t="s">
        <v>149</v>
      </c>
      <c r="Q58">
        <v>48</v>
      </c>
      <c r="R58">
        <v>4</v>
      </c>
      <c r="S58">
        <v>1898</v>
      </c>
      <c r="T58">
        <v>3375</v>
      </c>
      <c r="U58">
        <v>5908</v>
      </c>
      <c r="V58">
        <f t="shared" si="4"/>
        <v>7592</v>
      </c>
      <c r="W58">
        <f t="shared" si="5"/>
        <v>13500</v>
      </c>
    </row>
    <row r="59" spans="1:23" x14ac:dyDescent="0.25">
      <c r="A59" t="s">
        <v>113</v>
      </c>
      <c r="B59">
        <v>44549</v>
      </c>
      <c r="C59">
        <v>19</v>
      </c>
      <c r="D59" t="s">
        <v>20</v>
      </c>
      <c r="E59">
        <v>2021</v>
      </c>
      <c r="F59">
        <v>37</v>
      </c>
      <c r="G59" t="s">
        <v>21</v>
      </c>
      <c r="H59" t="s">
        <v>158</v>
      </c>
      <c r="I59">
        <f t="shared" si="3"/>
        <v>29.5</v>
      </c>
      <c r="J59" t="s">
        <v>27</v>
      </c>
      <c r="K59" t="s">
        <v>23</v>
      </c>
      <c r="L59" t="s">
        <v>61</v>
      </c>
      <c r="M59" t="s">
        <v>25</v>
      </c>
      <c r="N59" t="s">
        <v>26</v>
      </c>
      <c r="O59" t="s">
        <v>148</v>
      </c>
      <c r="P59" t="s">
        <v>149</v>
      </c>
      <c r="Q59">
        <v>38</v>
      </c>
      <c r="R59">
        <v>4</v>
      </c>
      <c r="S59">
        <v>1252</v>
      </c>
      <c r="T59">
        <v>2295</v>
      </c>
      <c r="U59">
        <v>4172</v>
      </c>
      <c r="V59">
        <f t="shared" si="4"/>
        <v>5008</v>
      </c>
      <c r="W59">
        <f t="shared" si="5"/>
        <v>9180</v>
      </c>
    </row>
    <row r="60" spans="1:23" x14ac:dyDescent="0.25">
      <c r="A60" t="s">
        <v>60</v>
      </c>
      <c r="B60">
        <v>44538</v>
      </c>
      <c r="C60">
        <v>8</v>
      </c>
      <c r="D60" t="s">
        <v>20</v>
      </c>
      <c r="E60">
        <v>2021</v>
      </c>
      <c r="F60">
        <v>39</v>
      </c>
      <c r="G60" t="s">
        <v>21</v>
      </c>
      <c r="H60" t="s">
        <v>158</v>
      </c>
      <c r="I60">
        <f t="shared" si="3"/>
        <v>29.5</v>
      </c>
      <c r="J60" t="s">
        <v>22</v>
      </c>
      <c r="K60" t="s">
        <v>23</v>
      </c>
      <c r="L60" t="s">
        <v>61</v>
      </c>
      <c r="M60" t="s">
        <v>25</v>
      </c>
      <c r="N60" t="s">
        <v>26</v>
      </c>
      <c r="O60" t="s">
        <v>152</v>
      </c>
      <c r="P60" t="s">
        <v>149</v>
      </c>
      <c r="Q60">
        <v>42</v>
      </c>
      <c r="R60">
        <v>2</v>
      </c>
      <c r="S60">
        <v>1252</v>
      </c>
      <c r="T60">
        <v>2295</v>
      </c>
      <c r="U60">
        <v>2086</v>
      </c>
      <c r="V60">
        <f t="shared" si="4"/>
        <v>2504</v>
      </c>
      <c r="W60">
        <f t="shared" si="5"/>
        <v>4590</v>
      </c>
    </row>
    <row r="61" spans="1:23" x14ac:dyDescent="0.25">
      <c r="A61" t="s">
        <v>135</v>
      </c>
      <c r="B61">
        <v>44553</v>
      </c>
      <c r="C61">
        <v>23</v>
      </c>
      <c r="D61" t="s">
        <v>20</v>
      </c>
      <c r="E61">
        <v>2021</v>
      </c>
      <c r="F61">
        <v>30</v>
      </c>
      <c r="G61" t="s">
        <v>32</v>
      </c>
      <c r="H61" t="s">
        <v>159</v>
      </c>
      <c r="I61">
        <f t="shared" si="3"/>
        <v>29.5</v>
      </c>
      <c r="J61" t="s">
        <v>22</v>
      </c>
      <c r="K61" t="s">
        <v>23</v>
      </c>
      <c r="L61" t="s">
        <v>61</v>
      </c>
      <c r="M61" t="s">
        <v>25</v>
      </c>
      <c r="N61" t="s">
        <v>26</v>
      </c>
      <c r="O61" t="s">
        <v>148</v>
      </c>
      <c r="P61" t="s">
        <v>150</v>
      </c>
      <c r="Q61">
        <v>42</v>
      </c>
      <c r="R61">
        <v>1</v>
      </c>
      <c r="S61">
        <v>1266</v>
      </c>
      <c r="T61">
        <v>2320</v>
      </c>
      <c r="U61">
        <v>1054</v>
      </c>
      <c r="V61">
        <f t="shared" si="4"/>
        <v>1266</v>
      </c>
      <c r="W61">
        <f t="shared" si="5"/>
        <v>2320</v>
      </c>
    </row>
    <row r="62" spans="1:23" x14ac:dyDescent="0.25">
      <c r="A62" t="s">
        <v>115</v>
      </c>
      <c r="B62">
        <v>44549</v>
      </c>
      <c r="C62">
        <v>19</v>
      </c>
      <c r="D62" t="s">
        <v>20</v>
      </c>
      <c r="E62">
        <v>2021</v>
      </c>
      <c r="F62">
        <v>63</v>
      </c>
      <c r="G62" t="s">
        <v>21</v>
      </c>
      <c r="H62" t="s">
        <v>158</v>
      </c>
      <c r="I62">
        <f t="shared" si="3"/>
        <v>29.5</v>
      </c>
      <c r="J62" t="s">
        <v>22</v>
      </c>
      <c r="K62" t="s">
        <v>33</v>
      </c>
      <c r="L62" t="s">
        <v>48</v>
      </c>
      <c r="M62" t="s">
        <v>25</v>
      </c>
      <c r="N62" t="s">
        <v>26</v>
      </c>
      <c r="O62" t="s">
        <v>148</v>
      </c>
      <c r="P62" t="s">
        <v>149</v>
      </c>
      <c r="Q62">
        <v>46</v>
      </c>
      <c r="R62">
        <v>4</v>
      </c>
      <c r="S62">
        <v>1252</v>
      </c>
      <c r="T62">
        <v>2295</v>
      </c>
      <c r="U62">
        <v>4172</v>
      </c>
      <c r="V62">
        <f t="shared" si="4"/>
        <v>5008</v>
      </c>
      <c r="W62">
        <f t="shared" si="5"/>
        <v>9180</v>
      </c>
    </row>
    <row r="63" spans="1:23" x14ac:dyDescent="0.25">
      <c r="A63" t="s">
        <v>122</v>
      </c>
      <c r="B63">
        <v>44550</v>
      </c>
      <c r="C63">
        <v>20</v>
      </c>
      <c r="D63" t="s">
        <v>20</v>
      </c>
      <c r="E63">
        <v>2021</v>
      </c>
      <c r="F63">
        <v>57</v>
      </c>
      <c r="G63" t="s">
        <v>21</v>
      </c>
      <c r="H63" t="s">
        <v>158</v>
      </c>
      <c r="I63">
        <f t="shared" si="3"/>
        <v>29.5</v>
      </c>
      <c r="J63" t="s">
        <v>27</v>
      </c>
      <c r="K63" t="s">
        <v>33</v>
      </c>
      <c r="L63" t="s">
        <v>48</v>
      </c>
      <c r="M63" t="s">
        <v>25</v>
      </c>
      <c r="N63" t="s">
        <v>26</v>
      </c>
      <c r="O63" t="s">
        <v>148</v>
      </c>
      <c r="P63" t="s">
        <v>149</v>
      </c>
      <c r="Q63">
        <v>46</v>
      </c>
      <c r="R63">
        <v>4</v>
      </c>
      <c r="S63">
        <v>1252</v>
      </c>
      <c r="T63">
        <v>2295</v>
      </c>
      <c r="U63">
        <v>4172</v>
      </c>
      <c r="V63">
        <f t="shared" si="4"/>
        <v>5008</v>
      </c>
      <c r="W63">
        <f t="shared" si="5"/>
        <v>9180</v>
      </c>
    </row>
    <row r="64" spans="1:23" x14ac:dyDescent="0.25">
      <c r="A64" t="s">
        <v>138</v>
      </c>
      <c r="B64">
        <v>44554</v>
      </c>
      <c r="C64">
        <v>24</v>
      </c>
      <c r="D64" t="s">
        <v>20</v>
      </c>
      <c r="E64">
        <v>2021</v>
      </c>
      <c r="F64">
        <v>38</v>
      </c>
      <c r="G64" t="s">
        <v>21</v>
      </c>
      <c r="H64" t="s">
        <v>158</v>
      </c>
      <c r="I64">
        <f t="shared" si="3"/>
        <v>29.5</v>
      </c>
      <c r="J64" t="s">
        <v>27</v>
      </c>
      <c r="K64" t="s">
        <v>33</v>
      </c>
      <c r="L64" t="s">
        <v>48</v>
      </c>
      <c r="M64" t="s">
        <v>25</v>
      </c>
      <c r="N64" t="s">
        <v>26</v>
      </c>
      <c r="O64" t="s">
        <v>148</v>
      </c>
      <c r="P64" t="s">
        <v>149</v>
      </c>
      <c r="Q64">
        <v>42</v>
      </c>
      <c r="R64">
        <v>4</v>
      </c>
      <c r="S64">
        <v>1252</v>
      </c>
      <c r="T64">
        <v>2295</v>
      </c>
      <c r="U64">
        <v>4172</v>
      </c>
      <c r="V64">
        <f t="shared" si="4"/>
        <v>5008</v>
      </c>
      <c r="W64">
        <f t="shared" si="5"/>
        <v>9180</v>
      </c>
    </row>
    <row r="65" spans="1:23" x14ac:dyDescent="0.25">
      <c r="A65" t="s">
        <v>85</v>
      </c>
      <c r="B65">
        <v>44543</v>
      </c>
      <c r="C65">
        <v>13</v>
      </c>
      <c r="D65" t="s">
        <v>20</v>
      </c>
      <c r="E65">
        <v>2021</v>
      </c>
      <c r="F65">
        <v>32</v>
      </c>
      <c r="G65" t="s">
        <v>32</v>
      </c>
      <c r="H65" t="s">
        <v>159</v>
      </c>
      <c r="I65">
        <f t="shared" si="3"/>
        <v>29.5</v>
      </c>
      <c r="J65" t="s">
        <v>22</v>
      </c>
      <c r="K65" t="s">
        <v>33</v>
      </c>
      <c r="L65" t="s">
        <v>48</v>
      </c>
      <c r="M65" t="s">
        <v>25</v>
      </c>
      <c r="N65" t="s">
        <v>26</v>
      </c>
      <c r="O65" t="s">
        <v>148</v>
      </c>
      <c r="P65" t="s">
        <v>150</v>
      </c>
      <c r="Q65">
        <v>42</v>
      </c>
      <c r="R65">
        <v>3</v>
      </c>
      <c r="S65">
        <v>1266</v>
      </c>
      <c r="T65">
        <v>2320</v>
      </c>
      <c r="U65">
        <v>3162</v>
      </c>
      <c r="V65">
        <f t="shared" si="4"/>
        <v>3798</v>
      </c>
      <c r="W65">
        <f t="shared" si="5"/>
        <v>6960</v>
      </c>
    </row>
    <row r="66" spans="1:23" x14ac:dyDescent="0.25">
      <c r="A66" t="s">
        <v>47</v>
      </c>
      <c r="B66">
        <v>44535</v>
      </c>
      <c r="C66">
        <v>5</v>
      </c>
      <c r="D66" t="s">
        <v>20</v>
      </c>
      <c r="E66">
        <v>2021</v>
      </c>
      <c r="F66">
        <v>35</v>
      </c>
      <c r="G66" t="s">
        <v>21</v>
      </c>
      <c r="H66" t="s">
        <v>158</v>
      </c>
      <c r="I66">
        <f t="shared" ref="I66:I89" si="6">(25+34)/2</f>
        <v>29.5</v>
      </c>
      <c r="J66" t="s">
        <v>22</v>
      </c>
      <c r="K66" t="s">
        <v>33</v>
      </c>
      <c r="L66" t="s">
        <v>48</v>
      </c>
      <c r="M66" t="s">
        <v>25</v>
      </c>
      <c r="N66" t="s">
        <v>26</v>
      </c>
      <c r="O66" t="s">
        <v>148</v>
      </c>
      <c r="P66" t="s">
        <v>150</v>
      </c>
      <c r="Q66">
        <v>38</v>
      </c>
      <c r="R66">
        <v>1</v>
      </c>
      <c r="S66">
        <v>1266</v>
      </c>
      <c r="T66">
        <v>2320</v>
      </c>
      <c r="U66">
        <v>1054</v>
      </c>
      <c r="V66">
        <f t="shared" ref="V66:V89" si="7">R66*S66</f>
        <v>1266</v>
      </c>
      <c r="W66">
        <f t="shared" ref="W66:W89" si="8">R66*T66</f>
        <v>2320</v>
      </c>
    </row>
    <row r="67" spans="1:23" x14ac:dyDescent="0.25">
      <c r="A67" t="s">
        <v>124</v>
      </c>
      <c r="B67">
        <v>44550</v>
      </c>
      <c r="C67">
        <v>20</v>
      </c>
      <c r="D67" t="s">
        <v>20</v>
      </c>
      <c r="E67">
        <v>2021</v>
      </c>
      <c r="F67">
        <v>35</v>
      </c>
      <c r="G67" t="s">
        <v>21</v>
      </c>
      <c r="H67" t="s">
        <v>158</v>
      </c>
      <c r="I67">
        <f t="shared" si="6"/>
        <v>29.5</v>
      </c>
      <c r="J67" t="s">
        <v>22</v>
      </c>
      <c r="K67" t="s">
        <v>33</v>
      </c>
      <c r="L67" t="s">
        <v>48</v>
      </c>
      <c r="M67" t="s">
        <v>25</v>
      </c>
      <c r="N67" t="s">
        <v>26</v>
      </c>
      <c r="O67" t="s">
        <v>148</v>
      </c>
      <c r="P67" t="s">
        <v>150</v>
      </c>
      <c r="Q67">
        <v>38</v>
      </c>
      <c r="R67">
        <v>1</v>
      </c>
      <c r="S67">
        <v>1266</v>
      </c>
      <c r="T67">
        <v>2320</v>
      </c>
      <c r="U67">
        <v>1054</v>
      </c>
      <c r="V67">
        <f t="shared" si="7"/>
        <v>1266</v>
      </c>
      <c r="W67">
        <f t="shared" si="8"/>
        <v>2320</v>
      </c>
    </row>
    <row r="68" spans="1:23" x14ac:dyDescent="0.25">
      <c r="A68" t="s">
        <v>111</v>
      </c>
      <c r="B68">
        <v>44549</v>
      </c>
      <c r="C68">
        <v>19</v>
      </c>
      <c r="D68" t="s">
        <v>20</v>
      </c>
      <c r="E68">
        <v>2021</v>
      </c>
      <c r="F68">
        <v>25</v>
      </c>
      <c r="G68" t="s">
        <v>32</v>
      </c>
      <c r="H68" t="s">
        <v>159</v>
      </c>
      <c r="I68">
        <f t="shared" si="6"/>
        <v>29.5</v>
      </c>
      <c r="J68" t="s">
        <v>27</v>
      </c>
      <c r="K68" t="s">
        <v>74</v>
      </c>
      <c r="L68" t="s">
        <v>75</v>
      </c>
      <c r="M68" t="s">
        <v>25</v>
      </c>
      <c r="N68" t="s">
        <v>26</v>
      </c>
      <c r="O68" t="s">
        <v>148</v>
      </c>
      <c r="P68" t="s">
        <v>149</v>
      </c>
      <c r="Q68">
        <v>38</v>
      </c>
      <c r="R68">
        <v>4</v>
      </c>
      <c r="S68">
        <v>1252</v>
      </c>
      <c r="T68">
        <v>2295</v>
      </c>
      <c r="U68">
        <v>4172</v>
      </c>
      <c r="V68">
        <f t="shared" si="7"/>
        <v>5008</v>
      </c>
      <c r="W68">
        <f t="shared" si="8"/>
        <v>9180</v>
      </c>
    </row>
    <row r="69" spans="1:23" x14ac:dyDescent="0.25">
      <c r="A69" t="s">
        <v>73</v>
      </c>
      <c r="B69">
        <v>44541</v>
      </c>
      <c r="C69">
        <v>11</v>
      </c>
      <c r="D69" t="s">
        <v>20</v>
      </c>
      <c r="E69">
        <v>2021</v>
      </c>
      <c r="F69">
        <v>24</v>
      </c>
      <c r="G69" t="s">
        <v>38</v>
      </c>
      <c r="H69" t="s">
        <v>161</v>
      </c>
      <c r="I69">
        <f t="shared" si="6"/>
        <v>29.5</v>
      </c>
      <c r="J69" t="s">
        <v>22</v>
      </c>
      <c r="K69" t="s">
        <v>74</v>
      </c>
      <c r="L69" t="s">
        <v>75</v>
      </c>
      <c r="M69" t="s">
        <v>25</v>
      </c>
      <c r="N69" t="s">
        <v>26</v>
      </c>
      <c r="O69" t="s">
        <v>148</v>
      </c>
      <c r="P69" t="s">
        <v>149</v>
      </c>
      <c r="Q69">
        <v>38</v>
      </c>
      <c r="R69">
        <v>3</v>
      </c>
      <c r="S69">
        <v>1252</v>
      </c>
      <c r="T69">
        <v>2295</v>
      </c>
      <c r="U69">
        <v>3129</v>
      </c>
      <c r="V69">
        <f t="shared" si="7"/>
        <v>3756</v>
      </c>
      <c r="W69">
        <f t="shared" si="8"/>
        <v>6885</v>
      </c>
    </row>
    <row r="70" spans="1:23" x14ac:dyDescent="0.25">
      <c r="A70" t="s">
        <v>106</v>
      </c>
      <c r="B70">
        <v>44548</v>
      </c>
      <c r="C70">
        <v>18</v>
      </c>
      <c r="D70" t="s">
        <v>20</v>
      </c>
      <c r="E70">
        <v>2021</v>
      </c>
      <c r="F70">
        <v>26</v>
      </c>
      <c r="G70" t="s">
        <v>32</v>
      </c>
      <c r="H70" t="s">
        <v>159</v>
      </c>
      <c r="I70">
        <f t="shared" si="6"/>
        <v>29.5</v>
      </c>
      <c r="J70" t="s">
        <v>27</v>
      </c>
      <c r="K70" t="s">
        <v>74</v>
      </c>
      <c r="L70" t="s">
        <v>75</v>
      </c>
      <c r="M70" t="s">
        <v>25</v>
      </c>
      <c r="N70" t="s">
        <v>26</v>
      </c>
      <c r="O70" t="s">
        <v>148</v>
      </c>
      <c r="P70" t="s">
        <v>149</v>
      </c>
      <c r="Q70">
        <v>46</v>
      </c>
      <c r="R70">
        <v>1</v>
      </c>
      <c r="S70">
        <v>1252</v>
      </c>
      <c r="T70">
        <v>2295</v>
      </c>
      <c r="U70">
        <v>1043</v>
      </c>
      <c r="V70">
        <f t="shared" si="7"/>
        <v>1252</v>
      </c>
      <c r="W70">
        <f t="shared" si="8"/>
        <v>2295</v>
      </c>
    </row>
    <row r="71" spans="1:23" x14ac:dyDescent="0.25">
      <c r="A71" t="s">
        <v>132</v>
      </c>
      <c r="B71">
        <v>44552</v>
      </c>
      <c r="C71">
        <v>22</v>
      </c>
      <c r="D71" t="s">
        <v>20</v>
      </c>
      <c r="E71">
        <v>2021</v>
      </c>
      <c r="F71">
        <v>25</v>
      </c>
      <c r="G71" t="s">
        <v>32</v>
      </c>
      <c r="H71" t="s">
        <v>159</v>
      </c>
      <c r="I71">
        <f t="shared" si="6"/>
        <v>29.5</v>
      </c>
      <c r="J71" t="s">
        <v>27</v>
      </c>
      <c r="K71" t="s">
        <v>74</v>
      </c>
      <c r="L71" t="s">
        <v>75</v>
      </c>
      <c r="M71" t="s">
        <v>25</v>
      </c>
      <c r="N71" t="s">
        <v>26</v>
      </c>
      <c r="O71" t="s">
        <v>148</v>
      </c>
      <c r="P71" t="s">
        <v>149</v>
      </c>
      <c r="Q71">
        <v>38</v>
      </c>
      <c r="R71">
        <v>1</v>
      </c>
      <c r="S71">
        <v>1252</v>
      </c>
      <c r="T71">
        <v>2295</v>
      </c>
      <c r="U71">
        <v>1043</v>
      </c>
      <c r="V71">
        <f t="shared" si="7"/>
        <v>1252</v>
      </c>
      <c r="W71">
        <f t="shared" si="8"/>
        <v>2295</v>
      </c>
    </row>
    <row r="72" spans="1:23" x14ac:dyDescent="0.25">
      <c r="A72" t="s">
        <v>95</v>
      </c>
      <c r="B72">
        <v>44546</v>
      </c>
      <c r="C72">
        <v>16</v>
      </c>
      <c r="D72" t="s">
        <v>20</v>
      </c>
      <c r="E72">
        <v>2021</v>
      </c>
      <c r="F72">
        <v>27</v>
      </c>
      <c r="G72" t="s">
        <v>32</v>
      </c>
      <c r="H72" t="s">
        <v>159</v>
      </c>
      <c r="I72">
        <f t="shared" si="6"/>
        <v>29.5</v>
      </c>
      <c r="J72" t="s">
        <v>22</v>
      </c>
      <c r="K72" t="s">
        <v>74</v>
      </c>
      <c r="L72" t="s">
        <v>96</v>
      </c>
      <c r="M72" t="s">
        <v>25</v>
      </c>
      <c r="N72" t="s">
        <v>26</v>
      </c>
      <c r="O72" t="s">
        <v>148</v>
      </c>
      <c r="P72" t="s">
        <v>150</v>
      </c>
      <c r="Q72">
        <v>46</v>
      </c>
      <c r="R72">
        <v>1</v>
      </c>
      <c r="S72">
        <v>1266</v>
      </c>
      <c r="T72">
        <v>2320</v>
      </c>
      <c r="U72">
        <v>1054</v>
      </c>
      <c r="V72">
        <f t="shared" si="7"/>
        <v>1266</v>
      </c>
      <c r="W72">
        <f t="shared" si="8"/>
        <v>2320</v>
      </c>
    </row>
    <row r="73" spans="1:23" x14ac:dyDescent="0.25">
      <c r="A73" t="s">
        <v>102</v>
      </c>
      <c r="B73">
        <v>44548</v>
      </c>
      <c r="C73">
        <v>18</v>
      </c>
      <c r="D73" t="s">
        <v>20</v>
      </c>
      <c r="E73">
        <v>2021</v>
      </c>
      <c r="F73">
        <v>24</v>
      </c>
      <c r="G73" t="s">
        <v>38</v>
      </c>
      <c r="H73" t="s">
        <v>161</v>
      </c>
      <c r="I73">
        <f t="shared" si="6"/>
        <v>29.5</v>
      </c>
      <c r="J73" t="s">
        <v>22</v>
      </c>
      <c r="K73" t="s">
        <v>74</v>
      </c>
      <c r="L73" t="s">
        <v>103</v>
      </c>
      <c r="M73" t="s">
        <v>25</v>
      </c>
      <c r="N73" t="s">
        <v>26</v>
      </c>
      <c r="O73" t="s">
        <v>148</v>
      </c>
      <c r="P73" t="s">
        <v>150</v>
      </c>
      <c r="Q73">
        <v>38</v>
      </c>
      <c r="R73">
        <v>3</v>
      </c>
      <c r="S73">
        <v>1266</v>
      </c>
      <c r="T73">
        <v>2320</v>
      </c>
      <c r="U73">
        <v>3162</v>
      </c>
      <c r="V73">
        <f t="shared" si="7"/>
        <v>3798</v>
      </c>
      <c r="W73">
        <f t="shared" si="8"/>
        <v>6960</v>
      </c>
    </row>
    <row r="74" spans="1:23" x14ac:dyDescent="0.25">
      <c r="A74" t="s">
        <v>126</v>
      </c>
      <c r="B74">
        <v>44551</v>
      </c>
      <c r="C74">
        <v>21</v>
      </c>
      <c r="D74" t="s">
        <v>20</v>
      </c>
      <c r="E74">
        <v>2021</v>
      </c>
      <c r="F74">
        <v>26</v>
      </c>
      <c r="G74" t="s">
        <v>32</v>
      </c>
      <c r="H74" t="s">
        <v>159</v>
      </c>
      <c r="I74">
        <f t="shared" si="6"/>
        <v>29.5</v>
      </c>
      <c r="J74" t="s">
        <v>27</v>
      </c>
      <c r="K74" t="s">
        <v>74</v>
      </c>
      <c r="L74" t="s">
        <v>127</v>
      </c>
      <c r="M74" t="s">
        <v>25</v>
      </c>
      <c r="N74" t="s">
        <v>26</v>
      </c>
      <c r="O74" t="s">
        <v>148</v>
      </c>
      <c r="P74" t="s">
        <v>150</v>
      </c>
      <c r="Q74">
        <v>38</v>
      </c>
      <c r="R74">
        <v>3</v>
      </c>
      <c r="S74">
        <v>1266</v>
      </c>
      <c r="T74">
        <v>2320</v>
      </c>
      <c r="U74">
        <v>3162</v>
      </c>
      <c r="V74">
        <f t="shared" si="7"/>
        <v>3798</v>
      </c>
      <c r="W74">
        <f t="shared" si="8"/>
        <v>6960</v>
      </c>
    </row>
    <row r="75" spans="1:23" x14ac:dyDescent="0.25">
      <c r="A75" t="s">
        <v>116</v>
      </c>
      <c r="B75">
        <v>44549</v>
      </c>
      <c r="C75">
        <v>19</v>
      </c>
      <c r="D75" t="s">
        <v>20</v>
      </c>
      <c r="E75">
        <v>2021</v>
      </c>
      <c r="F75">
        <v>18</v>
      </c>
      <c r="G75" t="s">
        <v>38</v>
      </c>
      <c r="H75" t="s">
        <v>161</v>
      </c>
      <c r="I75">
        <f t="shared" si="6"/>
        <v>29.5</v>
      </c>
      <c r="J75" t="s">
        <v>27</v>
      </c>
      <c r="K75" t="s">
        <v>33</v>
      </c>
      <c r="L75" t="s">
        <v>117</v>
      </c>
      <c r="M75" t="s">
        <v>25</v>
      </c>
      <c r="N75" t="s">
        <v>26</v>
      </c>
      <c r="O75" t="s">
        <v>152</v>
      </c>
      <c r="P75" t="s">
        <v>149</v>
      </c>
      <c r="Q75">
        <v>40</v>
      </c>
      <c r="R75">
        <v>2</v>
      </c>
      <c r="S75">
        <v>295</v>
      </c>
      <c r="T75">
        <v>540</v>
      </c>
      <c r="U75">
        <v>490</v>
      </c>
      <c r="V75">
        <f t="shared" si="7"/>
        <v>590</v>
      </c>
      <c r="W75">
        <f t="shared" si="8"/>
        <v>1080</v>
      </c>
    </row>
    <row r="76" spans="1:23" x14ac:dyDescent="0.25">
      <c r="A76" t="s">
        <v>121</v>
      </c>
      <c r="B76">
        <v>44550</v>
      </c>
      <c r="C76">
        <v>20</v>
      </c>
      <c r="D76" t="s">
        <v>20</v>
      </c>
      <c r="E76">
        <v>2021</v>
      </c>
      <c r="F76">
        <v>33</v>
      </c>
      <c r="G76" t="s">
        <v>32</v>
      </c>
      <c r="H76" t="s">
        <v>159</v>
      </c>
      <c r="I76">
        <f t="shared" si="6"/>
        <v>29.5</v>
      </c>
      <c r="J76" t="s">
        <v>22</v>
      </c>
      <c r="K76" t="s">
        <v>33</v>
      </c>
      <c r="L76" t="s">
        <v>64</v>
      </c>
      <c r="M76" t="s">
        <v>25</v>
      </c>
      <c r="N76" t="s">
        <v>26</v>
      </c>
      <c r="O76" t="s">
        <v>153</v>
      </c>
      <c r="P76" t="s">
        <v>149</v>
      </c>
      <c r="Q76">
        <v>38</v>
      </c>
      <c r="R76">
        <v>4</v>
      </c>
      <c r="S76">
        <v>1898</v>
      </c>
      <c r="T76">
        <v>3375</v>
      </c>
      <c r="U76">
        <v>5908</v>
      </c>
      <c r="V76">
        <f t="shared" si="7"/>
        <v>7592</v>
      </c>
      <c r="W76">
        <f t="shared" si="8"/>
        <v>13500</v>
      </c>
    </row>
    <row r="77" spans="1:23" x14ac:dyDescent="0.25">
      <c r="A77" t="s">
        <v>63</v>
      </c>
      <c r="B77">
        <v>44539</v>
      </c>
      <c r="C77">
        <v>9</v>
      </c>
      <c r="D77" t="s">
        <v>20</v>
      </c>
      <c r="E77">
        <v>2021</v>
      </c>
      <c r="F77">
        <v>33</v>
      </c>
      <c r="G77" t="s">
        <v>32</v>
      </c>
      <c r="H77" t="s">
        <v>159</v>
      </c>
      <c r="I77">
        <f t="shared" si="6"/>
        <v>29.5</v>
      </c>
      <c r="J77" t="s">
        <v>22</v>
      </c>
      <c r="K77" t="s">
        <v>33</v>
      </c>
      <c r="L77" t="s">
        <v>64</v>
      </c>
      <c r="M77" t="s">
        <v>25</v>
      </c>
      <c r="N77" t="s">
        <v>26</v>
      </c>
      <c r="O77" t="s">
        <v>153</v>
      </c>
      <c r="P77" t="s">
        <v>149</v>
      </c>
      <c r="Q77">
        <v>38</v>
      </c>
      <c r="R77">
        <v>2</v>
      </c>
      <c r="S77">
        <v>1898</v>
      </c>
      <c r="T77">
        <v>3375</v>
      </c>
      <c r="U77">
        <v>2954</v>
      </c>
      <c r="V77">
        <f t="shared" si="7"/>
        <v>3796</v>
      </c>
      <c r="W77">
        <f t="shared" si="8"/>
        <v>6750</v>
      </c>
    </row>
    <row r="78" spans="1:23" x14ac:dyDescent="0.25">
      <c r="A78" t="s">
        <v>83</v>
      </c>
      <c r="B78">
        <v>44542</v>
      </c>
      <c r="C78">
        <v>12</v>
      </c>
      <c r="D78" t="s">
        <v>20</v>
      </c>
      <c r="E78">
        <v>2021</v>
      </c>
      <c r="F78">
        <v>35</v>
      </c>
      <c r="G78" t="s">
        <v>21</v>
      </c>
      <c r="H78" t="s">
        <v>158</v>
      </c>
      <c r="I78">
        <f t="shared" si="6"/>
        <v>29.5</v>
      </c>
      <c r="J78" t="s">
        <v>22</v>
      </c>
      <c r="K78" t="s">
        <v>33</v>
      </c>
      <c r="L78" t="s">
        <v>64</v>
      </c>
      <c r="M78" t="s">
        <v>25</v>
      </c>
      <c r="N78" t="s">
        <v>26</v>
      </c>
      <c r="O78" t="s">
        <v>148</v>
      </c>
      <c r="P78" t="s">
        <v>150</v>
      </c>
      <c r="Q78">
        <v>42</v>
      </c>
      <c r="R78">
        <v>1</v>
      </c>
      <c r="S78">
        <v>1266</v>
      </c>
      <c r="T78">
        <v>2320</v>
      </c>
      <c r="U78">
        <v>1054</v>
      </c>
      <c r="V78">
        <f t="shared" si="7"/>
        <v>1266</v>
      </c>
      <c r="W78">
        <f t="shared" si="8"/>
        <v>2320</v>
      </c>
    </row>
    <row r="79" spans="1:23" x14ac:dyDescent="0.25">
      <c r="A79" t="s">
        <v>125</v>
      </c>
      <c r="B79">
        <v>44550</v>
      </c>
      <c r="C79">
        <v>20</v>
      </c>
      <c r="D79" t="s">
        <v>20</v>
      </c>
      <c r="E79">
        <v>2021</v>
      </c>
      <c r="F79">
        <v>35</v>
      </c>
      <c r="G79" t="s">
        <v>21</v>
      </c>
      <c r="H79" t="s">
        <v>158</v>
      </c>
      <c r="I79">
        <f t="shared" si="6"/>
        <v>29.5</v>
      </c>
      <c r="J79" t="s">
        <v>27</v>
      </c>
      <c r="K79" t="s">
        <v>33</v>
      </c>
      <c r="L79" t="s">
        <v>64</v>
      </c>
      <c r="M79" t="s">
        <v>25</v>
      </c>
      <c r="N79" t="s">
        <v>26</v>
      </c>
      <c r="O79" t="s">
        <v>148</v>
      </c>
      <c r="P79" t="s">
        <v>150</v>
      </c>
      <c r="Q79">
        <v>38</v>
      </c>
      <c r="R79">
        <v>1</v>
      </c>
      <c r="S79">
        <v>1266</v>
      </c>
      <c r="T79">
        <v>2320</v>
      </c>
      <c r="U79">
        <v>1054</v>
      </c>
      <c r="V79">
        <f t="shared" si="7"/>
        <v>1266</v>
      </c>
      <c r="W79">
        <f t="shared" si="8"/>
        <v>2320</v>
      </c>
    </row>
    <row r="80" spans="1:23" x14ac:dyDescent="0.25">
      <c r="A80" t="s">
        <v>110</v>
      </c>
      <c r="B80">
        <v>44549</v>
      </c>
      <c r="C80">
        <v>19</v>
      </c>
      <c r="D80" t="s">
        <v>20</v>
      </c>
      <c r="E80">
        <v>2021</v>
      </c>
      <c r="F80">
        <v>19</v>
      </c>
      <c r="G80" t="s">
        <v>38</v>
      </c>
      <c r="H80" t="s">
        <v>161</v>
      </c>
      <c r="I80">
        <f t="shared" si="6"/>
        <v>29.5</v>
      </c>
      <c r="J80" t="s">
        <v>22</v>
      </c>
      <c r="K80" t="s">
        <v>33</v>
      </c>
      <c r="L80" t="s">
        <v>64</v>
      </c>
      <c r="M80" t="s">
        <v>25</v>
      </c>
      <c r="N80" t="s">
        <v>26</v>
      </c>
      <c r="O80" t="s">
        <v>152</v>
      </c>
      <c r="P80" t="s">
        <v>149</v>
      </c>
      <c r="Q80">
        <v>44</v>
      </c>
      <c r="R80">
        <v>4</v>
      </c>
      <c r="S80">
        <v>295</v>
      </c>
      <c r="T80">
        <v>540</v>
      </c>
      <c r="U80">
        <v>980</v>
      </c>
      <c r="V80">
        <f t="shared" si="7"/>
        <v>1180</v>
      </c>
      <c r="W80">
        <f t="shared" si="8"/>
        <v>2160</v>
      </c>
    </row>
    <row r="81" spans="1:23" x14ac:dyDescent="0.25">
      <c r="A81" t="s">
        <v>91</v>
      </c>
      <c r="B81">
        <v>44544</v>
      </c>
      <c r="C81">
        <v>14</v>
      </c>
      <c r="D81" t="s">
        <v>20</v>
      </c>
      <c r="E81">
        <v>2021</v>
      </c>
      <c r="F81">
        <v>32</v>
      </c>
      <c r="G81" t="s">
        <v>32</v>
      </c>
      <c r="H81" t="s">
        <v>159</v>
      </c>
      <c r="I81">
        <f t="shared" si="6"/>
        <v>29.5</v>
      </c>
      <c r="J81" t="s">
        <v>22</v>
      </c>
      <c r="K81" t="s">
        <v>33</v>
      </c>
      <c r="L81" t="s">
        <v>64</v>
      </c>
      <c r="M81" t="s">
        <v>25</v>
      </c>
      <c r="N81" t="s">
        <v>26</v>
      </c>
      <c r="O81" t="s">
        <v>151</v>
      </c>
      <c r="P81" t="s">
        <v>150</v>
      </c>
      <c r="Q81">
        <v>46</v>
      </c>
      <c r="R81">
        <v>1</v>
      </c>
      <c r="S81">
        <v>420</v>
      </c>
      <c r="T81">
        <v>769</v>
      </c>
      <c r="U81">
        <v>349</v>
      </c>
      <c r="V81">
        <f t="shared" si="7"/>
        <v>420</v>
      </c>
      <c r="W81">
        <f t="shared" si="8"/>
        <v>769</v>
      </c>
    </row>
    <row r="82" spans="1:23" x14ac:dyDescent="0.25">
      <c r="A82" t="s">
        <v>129</v>
      </c>
      <c r="B82">
        <v>44552</v>
      </c>
      <c r="C82">
        <v>22</v>
      </c>
      <c r="D82" t="s">
        <v>20</v>
      </c>
      <c r="E82">
        <v>2021</v>
      </c>
      <c r="F82">
        <v>30</v>
      </c>
      <c r="G82" t="s">
        <v>32</v>
      </c>
      <c r="H82" t="s">
        <v>159</v>
      </c>
      <c r="I82">
        <f t="shared" si="6"/>
        <v>29.5</v>
      </c>
      <c r="J82" t="s">
        <v>22</v>
      </c>
      <c r="K82" t="s">
        <v>23</v>
      </c>
      <c r="L82" t="s">
        <v>41</v>
      </c>
      <c r="M82" t="s">
        <v>25</v>
      </c>
      <c r="N82" t="s">
        <v>26</v>
      </c>
      <c r="O82" t="s">
        <v>148</v>
      </c>
      <c r="P82" t="s">
        <v>150</v>
      </c>
      <c r="Q82">
        <v>38</v>
      </c>
      <c r="R82">
        <v>3</v>
      </c>
      <c r="S82">
        <v>1266</v>
      </c>
      <c r="T82">
        <v>2320</v>
      </c>
      <c r="U82">
        <v>3162</v>
      </c>
      <c r="V82">
        <f t="shared" si="7"/>
        <v>3798</v>
      </c>
      <c r="W82">
        <f t="shared" si="8"/>
        <v>6960</v>
      </c>
    </row>
    <row r="83" spans="1:23" x14ac:dyDescent="0.25">
      <c r="A83" t="s">
        <v>89</v>
      </c>
      <c r="B83">
        <v>44544</v>
      </c>
      <c r="C83">
        <v>14</v>
      </c>
      <c r="D83" t="s">
        <v>20</v>
      </c>
      <c r="E83">
        <v>2021</v>
      </c>
      <c r="F83">
        <v>30</v>
      </c>
      <c r="G83" t="s">
        <v>32</v>
      </c>
      <c r="H83" t="s">
        <v>159</v>
      </c>
      <c r="I83">
        <f t="shared" si="6"/>
        <v>29.5</v>
      </c>
      <c r="J83" t="s">
        <v>22</v>
      </c>
      <c r="K83" t="s">
        <v>23</v>
      </c>
      <c r="L83" t="s">
        <v>41</v>
      </c>
      <c r="M83" t="s">
        <v>25</v>
      </c>
      <c r="N83" t="s">
        <v>26</v>
      </c>
      <c r="O83" t="s">
        <v>148</v>
      </c>
      <c r="P83" t="s">
        <v>150</v>
      </c>
      <c r="Q83">
        <v>38</v>
      </c>
      <c r="R83">
        <v>2</v>
      </c>
      <c r="S83">
        <v>1266</v>
      </c>
      <c r="T83">
        <v>2320</v>
      </c>
      <c r="U83">
        <v>2108</v>
      </c>
      <c r="V83">
        <f t="shared" si="7"/>
        <v>2532</v>
      </c>
      <c r="W83">
        <f t="shared" si="8"/>
        <v>4640</v>
      </c>
    </row>
    <row r="84" spans="1:23" x14ac:dyDescent="0.25">
      <c r="A84" t="s">
        <v>97</v>
      </c>
      <c r="B84">
        <v>44547</v>
      </c>
      <c r="C84">
        <v>17</v>
      </c>
      <c r="D84" t="s">
        <v>20</v>
      </c>
      <c r="E84">
        <v>2021</v>
      </c>
      <c r="F84">
        <v>37</v>
      </c>
      <c r="G84" t="s">
        <v>21</v>
      </c>
      <c r="H84" t="s">
        <v>158</v>
      </c>
      <c r="I84">
        <f t="shared" si="6"/>
        <v>29.5</v>
      </c>
      <c r="J84" t="s">
        <v>22</v>
      </c>
      <c r="K84" t="s">
        <v>23</v>
      </c>
      <c r="L84" t="s">
        <v>41</v>
      </c>
      <c r="M84" t="s">
        <v>25</v>
      </c>
      <c r="N84" t="s">
        <v>26</v>
      </c>
      <c r="O84" t="s">
        <v>148</v>
      </c>
      <c r="P84" t="s">
        <v>150</v>
      </c>
      <c r="Q84">
        <v>38</v>
      </c>
      <c r="R84">
        <v>2</v>
      </c>
      <c r="S84">
        <v>1266</v>
      </c>
      <c r="T84">
        <v>2320</v>
      </c>
      <c r="U84">
        <v>2108</v>
      </c>
      <c r="V84">
        <f t="shared" si="7"/>
        <v>2532</v>
      </c>
      <c r="W84">
        <f t="shared" si="8"/>
        <v>4640</v>
      </c>
    </row>
    <row r="85" spans="1:23" x14ac:dyDescent="0.25">
      <c r="A85" t="s">
        <v>71</v>
      </c>
      <c r="B85">
        <v>44540</v>
      </c>
      <c r="C85">
        <v>10</v>
      </c>
      <c r="D85" t="s">
        <v>20</v>
      </c>
      <c r="E85">
        <v>2021</v>
      </c>
      <c r="F85">
        <v>34</v>
      </c>
      <c r="G85" t="s">
        <v>32</v>
      </c>
      <c r="H85" t="s">
        <v>159</v>
      </c>
      <c r="I85">
        <f t="shared" si="6"/>
        <v>29.5</v>
      </c>
      <c r="J85" t="s">
        <v>22</v>
      </c>
      <c r="K85" t="s">
        <v>23</v>
      </c>
      <c r="L85" t="s">
        <v>41</v>
      </c>
      <c r="M85" t="s">
        <v>25</v>
      </c>
      <c r="N85" t="s">
        <v>26</v>
      </c>
      <c r="O85" t="s">
        <v>153</v>
      </c>
      <c r="P85" t="s">
        <v>150</v>
      </c>
      <c r="Q85">
        <v>44</v>
      </c>
      <c r="R85">
        <v>1</v>
      </c>
      <c r="S85">
        <v>1912</v>
      </c>
      <c r="T85">
        <v>3400</v>
      </c>
      <c r="U85">
        <v>1488</v>
      </c>
      <c r="V85">
        <f t="shared" si="7"/>
        <v>1912</v>
      </c>
      <c r="W85">
        <f t="shared" si="8"/>
        <v>3400</v>
      </c>
    </row>
    <row r="86" spans="1:23" x14ac:dyDescent="0.25">
      <c r="A86" t="s">
        <v>84</v>
      </c>
      <c r="B86">
        <v>44542</v>
      </c>
      <c r="C86">
        <v>12</v>
      </c>
      <c r="D86" t="s">
        <v>20</v>
      </c>
      <c r="E86">
        <v>2021</v>
      </c>
      <c r="F86">
        <v>38</v>
      </c>
      <c r="G86" t="s">
        <v>21</v>
      </c>
      <c r="H86" t="s">
        <v>158</v>
      </c>
      <c r="I86">
        <f t="shared" si="6"/>
        <v>29.5</v>
      </c>
      <c r="J86" t="s">
        <v>22</v>
      </c>
      <c r="K86" t="s">
        <v>23</v>
      </c>
      <c r="L86" t="s">
        <v>41</v>
      </c>
      <c r="M86" t="s">
        <v>25</v>
      </c>
      <c r="N86" t="s">
        <v>26</v>
      </c>
      <c r="O86" t="s">
        <v>148</v>
      </c>
      <c r="P86" t="s">
        <v>150</v>
      </c>
      <c r="Q86">
        <v>42</v>
      </c>
      <c r="R86">
        <v>1</v>
      </c>
      <c r="S86">
        <v>1266</v>
      </c>
      <c r="T86">
        <v>2320</v>
      </c>
      <c r="U86">
        <v>1054</v>
      </c>
      <c r="V86">
        <f t="shared" si="7"/>
        <v>1266</v>
      </c>
      <c r="W86">
        <f t="shared" si="8"/>
        <v>2320</v>
      </c>
    </row>
    <row r="87" spans="1:23" x14ac:dyDescent="0.25">
      <c r="A87" t="s">
        <v>107</v>
      </c>
      <c r="B87">
        <v>44548</v>
      </c>
      <c r="C87">
        <v>18</v>
      </c>
      <c r="D87" t="s">
        <v>20</v>
      </c>
      <c r="E87">
        <v>2021</v>
      </c>
      <c r="F87">
        <v>36</v>
      </c>
      <c r="G87" t="s">
        <v>21</v>
      </c>
      <c r="H87" t="s">
        <v>158</v>
      </c>
      <c r="I87">
        <f t="shared" si="6"/>
        <v>29.5</v>
      </c>
      <c r="J87" t="s">
        <v>27</v>
      </c>
      <c r="K87" t="s">
        <v>23</v>
      </c>
      <c r="L87" t="s">
        <v>41</v>
      </c>
      <c r="M87" t="s">
        <v>25</v>
      </c>
      <c r="N87" t="s">
        <v>26</v>
      </c>
      <c r="O87" t="s">
        <v>148</v>
      </c>
      <c r="P87" t="s">
        <v>150</v>
      </c>
      <c r="Q87">
        <v>38</v>
      </c>
      <c r="R87">
        <v>1</v>
      </c>
      <c r="S87">
        <v>1266</v>
      </c>
      <c r="T87">
        <v>2320</v>
      </c>
      <c r="U87">
        <v>1054</v>
      </c>
      <c r="V87">
        <f t="shared" si="7"/>
        <v>1266</v>
      </c>
      <c r="W87">
        <f t="shared" si="8"/>
        <v>2320</v>
      </c>
    </row>
    <row r="88" spans="1:23" x14ac:dyDescent="0.25">
      <c r="A88" t="s">
        <v>120</v>
      </c>
      <c r="B88">
        <v>44549</v>
      </c>
      <c r="C88">
        <v>19</v>
      </c>
      <c r="D88" t="s">
        <v>20</v>
      </c>
      <c r="E88">
        <v>2021</v>
      </c>
      <c r="F88">
        <v>39</v>
      </c>
      <c r="G88" t="s">
        <v>21</v>
      </c>
      <c r="H88" t="s">
        <v>158</v>
      </c>
      <c r="I88">
        <f t="shared" si="6"/>
        <v>29.5</v>
      </c>
      <c r="J88" t="s">
        <v>22</v>
      </c>
      <c r="K88" t="s">
        <v>23</v>
      </c>
      <c r="L88" t="s">
        <v>41</v>
      </c>
      <c r="M88" t="s">
        <v>25</v>
      </c>
      <c r="N88" t="s">
        <v>26</v>
      </c>
      <c r="O88" t="s">
        <v>148</v>
      </c>
      <c r="P88" t="s">
        <v>150</v>
      </c>
      <c r="Q88">
        <v>38</v>
      </c>
      <c r="R88">
        <v>1</v>
      </c>
      <c r="S88">
        <v>1266</v>
      </c>
      <c r="T88">
        <v>2320</v>
      </c>
      <c r="U88">
        <v>1054</v>
      </c>
      <c r="V88">
        <f t="shared" si="7"/>
        <v>1266</v>
      </c>
      <c r="W88">
        <f t="shared" si="8"/>
        <v>2320</v>
      </c>
    </row>
    <row r="89" spans="1:23" x14ac:dyDescent="0.25">
      <c r="A89" t="s">
        <v>39</v>
      </c>
      <c r="B89">
        <v>44533</v>
      </c>
      <c r="C89">
        <v>3</v>
      </c>
      <c r="D89" t="s">
        <v>20</v>
      </c>
      <c r="E89">
        <v>2021</v>
      </c>
      <c r="F89">
        <v>37</v>
      </c>
      <c r="G89" t="s">
        <v>21</v>
      </c>
      <c r="H89" t="s">
        <v>158</v>
      </c>
      <c r="I89">
        <f t="shared" si="6"/>
        <v>29.5</v>
      </c>
      <c r="J89" t="s">
        <v>27</v>
      </c>
      <c r="K89" t="s">
        <v>23</v>
      </c>
      <c r="L89" t="s">
        <v>41</v>
      </c>
      <c r="M89" t="s">
        <v>25</v>
      </c>
      <c r="N89" t="s">
        <v>26</v>
      </c>
      <c r="O89" t="s">
        <v>148</v>
      </c>
      <c r="P89" t="s">
        <v>149</v>
      </c>
      <c r="Q89">
        <v>46</v>
      </c>
      <c r="R89">
        <v>1</v>
      </c>
      <c r="S89">
        <v>1252</v>
      </c>
      <c r="T89">
        <v>2295</v>
      </c>
      <c r="U89">
        <v>1043</v>
      </c>
      <c r="V89">
        <f t="shared" si="7"/>
        <v>1252</v>
      </c>
      <c r="W89">
        <f t="shared" si="8"/>
        <v>2295</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SharedWithUsers xmlns="ef7ae401-bd17-41a5-97cb-ef653218410e">
      <UserInfo>
        <DisplayName/>
        <AccountId xsi:nil="true"/>
        <AccountType/>
      </UserInfo>
    </SharedWithUsers>
    <MediaLengthInSeconds xmlns="6cf0ffbd-cd96-4ba4-bd4f-bd34e8409846" xsi:nil="true"/>
  </documentManagement>
</p:properties>
</file>

<file path=customXml/itemProps1.xml><?xml version="1.0" encoding="utf-8"?>
<ds:datastoreItem xmlns:ds="http://schemas.openxmlformats.org/officeDocument/2006/customXml" ds:itemID="{89A0981A-8B6B-4170-BCF8-2DB63DFF61C5}">
  <ds:schemaRefs>
    <ds:schemaRef ds:uri="http://schemas.microsoft.com/sharepoint/v3/contenttype/forms"/>
  </ds:schemaRefs>
</ds:datastoreItem>
</file>

<file path=customXml/itemProps2.xml><?xml version="1.0" encoding="utf-8"?>
<ds:datastoreItem xmlns:ds="http://schemas.openxmlformats.org/officeDocument/2006/customXml" ds:itemID="{6294796C-5BA7-4D41-83ED-B2ACAD8AF7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55A197-E6BA-450D-B171-3C9117E06810}">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vt:lpstr>
      <vt:lpstr>DASHBOARD</vt:lpstr>
      <vt:lpstr>Bike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JENRADE SEIDAH</cp:lastModifiedBy>
  <cp:revision/>
  <dcterms:created xsi:type="dcterms:W3CDTF">2022-11-04T20:14:11Z</dcterms:created>
  <dcterms:modified xsi:type="dcterms:W3CDTF">2024-09-12T14:14:32Z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0x010100198F9F34832A35489A19D5E200F54CC8</vt:lpwstr>
  </property>
  <property fmtid="{D5CDD505-2E9C-101B-9397-08002B2CF9AE}" pid="3" name="Order">
    <vt:r8>2338200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ies>
</file>