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ajor files\Decision Optimization\Excel\Albright business analtics materials\My work excel and data\"/>
    </mc:Choice>
  </mc:AlternateContent>
  <xr:revisionPtr revIDLastSave="0" documentId="13_ncr:1_{561DD02F-90FF-4957-8CB3-9BD1A42788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del" sheetId="1" r:id="rId1"/>
    <sheet name="treeCalc_1" sheetId="2" state="hidden" r:id="rId2"/>
    <sheet name="Sensitivity B9" sheetId="7" r:id="rId3"/>
    <sheet name="Sensitivity B5" sheetId="8" r:id="rId4"/>
    <sheet name="Sensitivity B9 (2)" sheetId="9" r:id="rId5"/>
  </sheets>
  <externalReferences>
    <externalReference r:id="rId6"/>
  </externalReferences>
  <definedNames>
    <definedName name="MF_MarkerList_1" hidden="1">#REF!</definedName>
    <definedName name="MF_MarkerList_2" hidden="1">#REF!</definedName>
    <definedName name="MF_MarkerList_3" hidden="1">#REF!</definedName>
    <definedName name="MF_MarkerList_4" hidden="1">#REF!</definedName>
    <definedName name="MF_MarkerList_5" hidden="1">#REF!</definedName>
    <definedName name="MF_MarkerList_6" hidden="1">#REF!</definedName>
    <definedName name="MF_MarkerList_7" hidden="1">#REF!</definedName>
    <definedName name="MF_MarkerListIsResource_1" hidden="1">FALSE</definedName>
    <definedName name="MF_MarkerListIsResource_2" hidden="1">FALSE</definedName>
    <definedName name="MF_MarkerListIsResource_3" hidden="1">FALSE</definedName>
    <definedName name="MF_MarkerListIsResource_4" hidden="1">FALSE</definedName>
    <definedName name="MF_MarkerListIsResource_5" hidden="1">FALSE</definedName>
    <definedName name="MF_MarkerListIsResource_6" hidden="1">FALSE</definedName>
    <definedName name="MF_MarkerListIsResource_7" hidden="1">FALSE</definedName>
    <definedName name="MindFMapsExist" hidden="1">TRUE</definedName>
    <definedName name="PalisadeReportWorksheetCreatedBy" localSheetId="3">"PrecisionTree"</definedName>
    <definedName name="PalisadeReportWorksheetCreatedBy" localSheetId="2">"PrecisionTree"</definedName>
    <definedName name="PalisadeReportWorksheetCreatedBy" localSheetId="4">"PrecisionTree"</definedName>
    <definedName name="PTree_PolicySuggestion_IncludeDecisionTable" hidden="1">TRUE</definedName>
    <definedName name="PTree_PolicySuggestion_IncludeOptimalDecisionTree" hidden="1">TRUE</definedName>
    <definedName name="PTree_PolicySuggestion_Model" hidden="1">PTreeObjectReference(PTDecisionTree_1,#REF!)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PTreeObjectReference(PTDecisionTree_1,#REF!)</definedName>
    <definedName name="PTree_RiskProfile_PathsToAnalyze" hidden="1">0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FALSE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0.6</definedName>
    <definedName name="PTree_SensitivityAnalysis_Inputs_1_Minimum" hidden="1">0.2</definedName>
    <definedName name="PTree_SensitivityAnalysis_Inputs_1_OneWayAnalysis" hidden="1">1</definedName>
    <definedName name="PTree_SensitivityAnalysis_Inputs_1_Steps" hidden="1">9</definedName>
    <definedName name="PTree_SensitivityAnalysis_Inputs_1_TwoWayAnalysis" hidden="1">1</definedName>
    <definedName name="PTree_SensitivityAnalysis_Inputs_1_VariationMethod" hidden="1">2</definedName>
    <definedName name="PTree_SensitivityAnalysis_Inputs_1_VaryCell" hidden="1">Model!$B$9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25</definedName>
    <definedName name="PTree_SensitivityAnalysis_Inputs_2_Minimum" hidden="1">-25</definedName>
    <definedName name="PTree_SensitivityAnalysis_Inputs_2_OneWayAnalysis" hidden="1">0</definedName>
    <definedName name="PTree_SensitivityAnalysis_Inputs_2_Steps" hidden="1">11</definedName>
    <definedName name="PTree_SensitivityAnalysis_Inputs_2_TwoWayAnalysis" hidden="1">2</definedName>
    <definedName name="PTree_SensitivityAnalysis_Inputs_2_VariationMethod" hidden="1">0</definedName>
    <definedName name="PTree_SensitivityAnalysis_Inputs_2_VaryCell" hidden="1">Model!$B$5</definedName>
    <definedName name="PTree_SensitivityAnalysis_Inputs_Count" hidden="1">2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B10" i="1"/>
  <c r="D50" i="1"/>
  <c r="C15" i="1"/>
  <c r="C14" i="1"/>
  <c r="B58" i="1"/>
  <c r="D71" i="1" l="1"/>
  <c r="D75" i="1" s="1"/>
  <c r="K26" i="2" s="1"/>
  <c r="J16" i="2"/>
  <c r="J27" i="2"/>
  <c r="O24" i="2"/>
  <c r="J13" i="2"/>
  <c r="O13" i="2"/>
  <c r="J12" i="2"/>
  <c r="J23" i="2"/>
  <c r="O20" i="2"/>
  <c r="K15" i="2"/>
  <c r="J15" i="2"/>
  <c r="O15" i="2"/>
  <c r="O16" i="2"/>
  <c r="J17" i="2"/>
  <c r="K14" i="2"/>
  <c r="J14" i="2"/>
  <c r="O14" i="2"/>
  <c r="O12" i="2"/>
  <c r="K11" i="2"/>
  <c r="J11" i="2"/>
  <c r="O11" i="2"/>
  <c r="B11" i="2"/>
  <c r="B2" i="2"/>
  <c r="K25" i="2" l="1"/>
  <c r="D62" i="1"/>
  <c r="C74" i="1" s="1"/>
  <c r="J24" i="2" s="1"/>
  <c r="G7" i="1"/>
  <c r="J20" i="2" l="1"/>
  <c r="H7" i="1"/>
  <c r="H12" i="1" s="1"/>
  <c r="D9" i="1"/>
  <c r="E48" i="1" s="1"/>
  <c r="D10" i="1"/>
  <c r="E52" i="1" s="1"/>
  <c r="G13" i="1" l="1"/>
  <c r="E59" i="1"/>
  <c r="H13" i="1"/>
  <c r="H14" i="1" s="1"/>
  <c r="J19" i="2"/>
  <c r="E64" i="1"/>
  <c r="D72" i="1"/>
  <c r="J25" i="2" s="1"/>
  <c r="J18" i="2"/>
  <c r="E60" i="1"/>
  <c r="J21" i="2" s="1"/>
  <c r="G12" i="1"/>
  <c r="I7" i="1"/>
  <c r="D76" i="1" l="1"/>
  <c r="J26" i="2" s="1"/>
  <c r="J22" i="2"/>
  <c r="G14" i="1"/>
  <c r="E47" i="1"/>
  <c r="K21" i="2"/>
  <c r="E63" i="1"/>
  <c r="K22" i="2" s="1"/>
  <c r="K18" i="2" l="1"/>
  <c r="E51" i="1"/>
  <c r="K19" i="2" s="1"/>
  <c r="F2" i="2"/>
  <c r="F60" i="1"/>
  <c r="E62" i="1"/>
  <c r="B70" i="1"/>
  <c r="E71" i="1"/>
  <c r="E56" i="1"/>
  <c r="E68" i="1"/>
  <c r="D55" i="1"/>
  <c r="E67" i="1"/>
  <c r="D54" i="1"/>
  <c r="D79" i="1"/>
  <c r="F52" i="1"/>
  <c r="E76" i="1"/>
  <c r="D49" i="1"/>
  <c r="D74" i="1"/>
  <c r="E75" i="1"/>
  <c r="D66" i="1"/>
  <c r="F47" i="1"/>
  <c r="C58" i="1"/>
  <c r="C78" i="1"/>
  <c r="C79" i="1"/>
  <c r="D61" i="1"/>
  <c r="F51" i="1"/>
  <c r="D80" i="1"/>
  <c r="B77" i="1"/>
  <c r="E50" i="1"/>
  <c r="E72" i="1"/>
  <c r="F48" i="1"/>
  <c r="F59" i="1"/>
  <c r="E55" i="1"/>
  <c r="F63" i="1"/>
  <c r="D67" i="1"/>
  <c r="F64" i="1"/>
  <c r="C73" i="1"/>
  <c r="A22" i="2" l="1"/>
  <c r="A18" i="2"/>
  <c r="A25" i="2"/>
  <c r="A16" i="2"/>
  <c r="A27" i="2"/>
  <c r="A13" i="2"/>
  <c r="A12" i="2"/>
  <c r="A15" i="2"/>
  <c r="A24" i="2"/>
  <c r="A26" i="2"/>
  <c r="A19" i="2"/>
  <c r="A14" i="2"/>
  <c r="A23" i="2"/>
  <c r="A17" i="2"/>
  <c r="A11" i="2"/>
  <c r="A20" i="2"/>
  <c r="A21" i="2"/>
</calcChain>
</file>

<file path=xl/sharedStrings.xml><?xml version="1.0" encoding="utf-8"?>
<sst xmlns="http://schemas.openxmlformats.org/spreadsheetml/2006/main" count="228" uniqueCount="107">
  <si>
    <t>Sales volume</t>
  </si>
  <si>
    <t>Unit margin</t>
  </si>
  <si>
    <t>Market</t>
  </si>
  <si>
    <t>Net revenue</t>
  </si>
  <si>
    <t>Inputs</t>
  </si>
  <si>
    <t>Prior probability</t>
  </si>
  <si>
    <t>Good</t>
  </si>
  <si>
    <t>Bad</t>
  </si>
  <si>
    <t>Actual\Predicted</t>
  </si>
  <si>
    <t>Bayes' rule calculations</t>
  </si>
  <si>
    <t>Probabilities of predictions</t>
  </si>
  <si>
    <t>Posterior probabilities, given predictions</t>
  </si>
  <si>
    <t>Probabilities that indicate the accuracy of the predictions</t>
  </si>
  <si>
    <t>Cost of market research</t>
  </si>
  <si>
    <t>Fixed marketing cost</t>
  </si>
  <si>
    <t>Acme multistage new product decisions with an option to buy information</t>
  </si>
  <si>
    <t>Sum check</t>
  </si>
  <si>
    <t>3AD851EB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</si>
  <si>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</si>
  <si>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</si>
  <si>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</si>
  <si>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</si>
  <si>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</si>
  <si>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</si>
  <si>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</si>
  <si>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</si>
  <si>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</si>
  <si>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</si>
  <si>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</si>
  <si>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</si>
  <si>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</si>
  <si>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</si>
  <si>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</si>
  <si>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</si>
  <si>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</si>
  <si>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</si>
  <si>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</si>
  <si>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</si>
  <si>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</si>
  <si>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</si>
  <si>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</si>
  <si>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</si>
  <si>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</si>
  <si>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</si>
  <si>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</si>
  <si>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</si>
  <si>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</si>
  <si>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</si>
  <si>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</si>
  <si>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</si>
  <si>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</si>
  <si>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</si>
  <si>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</si>
  <si>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</si>
  <si>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</si>
  <si>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8.0.1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</si>
  <si>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</si>
  <si>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</si>
  <si>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</si>
  <si>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</si>
  <si>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</si>
  <si>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</si>
  <si>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</si>
  <si>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New product decision</t>
  </si>
  <si>
    <t>2,0,0,2,2,3,0,0,0</t>
  </si>
  <si>
    <t>Yes</t>
  </si>
  <si>
    <t>No</t>
  </si>
  <si>
    <t>1,0,0,2,4,5,1,0,0</t>
  </si>
  <si>
    <t>Prediction?</t>
  </si>
  <si>
    <t>Market product?</t>
  </si>
  <si>
    <t>4,0,0,0,4,0,0</t>
  </si>
  <si>
    <t>2,0,0,2,6,7,2,0,0</t>
  </si>
  <si>
    <t>4,0,0,0,6,0,0</t>
  </si>
  <si>
    <t>1,0,0,2,8,9,4,0,0</t>
  </si>
  <si>
    <t>2,0,0,2,10,13,2,0,0</t>
  </si>
  <si>
    <t>1,0,0,2,11,12,5,0,0</t>
  </si>
  <si>
    <t>4,0,0,0,10,0,0</t>
  </si>
  <si>
    <t>4,0,0,0,5,0,0</t>
  </si>
  <si>
    <t>Hire firm?</t>
  </si>
  <si>
    <t>2,0,0,2,14,17,1,0,0</t>
  </si>
  <si>
    <t>1,0,0,2,15,16,3,0,0</t>
  </si>
  <si>
    <t>4,0,0,0,14,0,0</t>
  </si>
  <si>
    <t>4,0,0,0,3,0,0</t>
  </si>
  <si>
    <t>Sales Volumes</t>
  </si>
  <si>
    <r>
      <t>Performed By:</t>
    </r>
    <r>
      <rPr>
        <sz val="8"/>
        <color theme="1"/>
        <rFont val="Tahoma"/>
        <family val="2"/>
      </rPr>
      <t xml:space="preserve"> User</t>
    </r>
  </si>
  <si>
    <r>
      <t>Output:</t>
    </r>
    <r>
      <rPr>
        <sz val="8"/>
        <color theme="1"/>
        <rFont val="Tahoma"/>
        <family val="2"/>
      </rPr>
      <t xml:space="preserve"> Decision Tree 'New product decision' (Expected Value of Entire Model)</t>
    </r>
  </si>
  <si>
    <t>PrecisionTree Sensitivity Analysis - Sensitivity Graph</t>
  </si>
  <si>
    <r>
      <t>Date:</t>
    </r>
    <r>
      <rPr>
        <sz val="8"/>
        <color theme="1"/>
        <rFont val="Tahoma"/>
        <family val="2"/>
      </rPr>
      <t xml:space="preserve"> Tuesday, 10 November, 2020 7:56:46 AM</t>
    </r>
  </si>
  <si>
    <r>
      <t>Input:</t>
    </r>
    <r>
      <rPr>
        <sz val="8"/>
        <color theme="1"/>
        <rFont val="Tahoma"/>
        <family val="2"/>
      </rPr>
      <t xml:space="preserve"> Good (B9)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</si>
  <si>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</si>
  <si>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</si>
  <si>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</si>
  <si>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</si>
  <si>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</si>
  <si>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</si>
  <si>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</si>
  <si>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</si>
  <si>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</si>
  <si>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</si>
  <si>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Input</t>
  </si>
  <si>
    <t>Value</t>
  </si>
  <si>
    <t>Change (%)</t>
  </si>
  <si>
    <t>Output</t>
  </si>
  <si>
    <r>
      <t>Input:</t>
    </r>
    <r>
      <rPr>
        <sz val="8"/>
        <color theme="1"/>
        <rFont val="Tahoma"/>
        <family val="2"/>
      </rPr>
      <t xml:space="preserve"> Fixed marketing cost (B5)</t>
    </r>
  </si>
  <si>
    <t>#10</t>
  </si>
  <si>
    <t>#11</t>
  </si>
  <si>
    <r>
      <t>Date:</t>
    </r>
    <r>
      <rPr>
        <sz val="8"/>
        <color theme="1"/>
        <rFont val="Tahoma"/>
        <family val="2"/>
      </rPr>
      <t xml:space="preserve"> Tuesday, 10 November, 2020 8:02:35 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</si>
</sst>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&gt;0.00001]0.0###%;[=0]0.0%;0.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/>
    </xf>
    <xf numFmtId="3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9" fillId="2" borderId="0" xfId="0" applyFont="1" applyFill="1" applyBorder="1"/>
    <xf numFmtId="0" fontId="8" fillId="2" borderId="0" xfId="0" applyFont="1" applyFill="1" applyBorder="1"/>
    <xf numFmtId="0" fontId="8" fillId="2" borderId="2" xfId="0" applyFont="1" applyFill="1" applyBorder="1"/>
    <xf numFmtId="0" fontId="9" fillId="2" borderId="0" xfId="0" quotePrefix="1" applyFont="1" applyFill="1" applyBorder="1"/>
    <xf numFmtId="0" fontId="10" fillId="2" borderId="0" xfId="0" applyFont="1" applyFill="1" applyBorder="1"/>
    <xf numFmtId="0" fontId="10" fillId="2" borderId="2" xfId="0" applyFont="1" applyFill="1" applyBorder="1"/>
    <xf numFmtId="0" fontId="11" fillId="3" borderId="5" xfId="0" quotePrefix="1" applyNumberFormat="1" applyFont="1" applyFill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1" xfId="0" applyNumberFormat="1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2" fillId="0" borderId="11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right" vertical="top"/>
    </xf>
    <xf numFmtId="0" fontId="3" fillId="0" borderId="8" xfId="0" applyNumberFormat="1" applyFont="1" applyBorder="1" applyAlignment="1">
      <alignment horizontal="right" vertical="top"/>
    </xf>
    <xf numFmtId="164" fontId="3" fillId="0" borderId="0" xfId="0" applyNumberFormat="1" applyFont="1" applyBorder="1" applyAlignment="1">
      <alignment horizontal="right" vertical="top"/>
    </xf>
    <xf numFmtId="164" fontId="3" fillId="0" borderId="8" xfId="0" applyNumberFormat="1" applyFont="1" applyBorder="1" applyAlignment="1">
      <alignment horizontal="right" vertical="top"/>
    </xf>
    <xf numFmtId="0" fontId="12" fillId="0" borderId="15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right" vertical="top"/>
    </xf>
    <xf numFmtId="2" fontId="3" fillId="0" borderId="8" xfId="0" applyNumberFormat="1" applyFont="1" applyBorder="1" applyAlignment="1">
      <alignment horizontal="right" vertical="top"/>
    </xf>
    <xf numFmtId="0" fontId="12" fillId="0" borderId="16" xfId="0" applyNumberFormat="1" applyFont="1" applyBorder="1" applyAlignment="1">
      <alignment horizontal="left"/>
    </xf>
    <xf numFmtId="0" fontId="12" fillId="0" borderId="17" xfId="0" applyNumberFormat="1" applyFont="1" applyBorder="1" applyAlignment="1">
      <alignment horizontal="left"/>
    </xf>
    <xf numFmtId="0" fontId="12" fillId="0" borderId="18" xfId="0" applyNumberFormat="1" applyFont="1" applyBorder="1" applyAlignment="1">
      <alignment horizontal="center" vertical="top"/>
    </xf>
    <xf numFmtId="0" fontId="12" fillId="0" borderId="19" xfId="0" applyNumberFormat="1" applyFont="1" applyBorder="1" applyAlignment="1">
      <alignment horizontal="center" vertical="top"/>
    </xf>
    <xf numFmtId="0" fontId="12" fillId="0" borderId="20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10" fontId="3" fillId="0" borderId="13" xfId="0" applyNumberFormat="1" applyFont="1" applyBorder="1" applyAlignment="1">
      <alignment horizontal="right" vertical="top"/>
    </xf>
    <xf numFmtId="10" fontId="3" fillId="0" borderId="14" xfId="0" applyNumberFormat="1" applyFont="1" applyBorder="1" applyAlignment="1">
      <alignment horizontal="right" vertical="top"/>
    </xf>
    <xf numFmtId="0" fontId="12" fillId="0" borderId="4" xfId="0" applyNumberFormat="1" applyFont="1" applyBorder="1" applyAlignment="1">
      <alignment horizontal="center"/>
    </xf>
    <xf numFmtId="10" fontId="3" fillId="0" borderId="3" xfId="0" applyNumberFormat="1" applyFont="1" applyBorder="1" applyAlignment="1">
      <alignment horizontal="right" vertical="top"/>
    </xf>
    <xf numFmtId="10" fontId="3" fillId="0" borderId="9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MY"/>
              <a:t>Sensitivity of Decision Tree 'New product decision'</a:t>
            </a:r>
            <a:r>
              <a:rPr lang="en-MY" sz="800" b="0"/>
              <a:t>
Expected Value of Node 'Hire firm?' (B70)
With Variation of Good (B9)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725256577111365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B9'!$C$32:$C$40</c:f>
              <c:numCache>
                <c:formatCode>0.00</c:formatCode>
                <c:ptCount val="9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0.54999999999999993</c:v>
                </c:pt>
                <c:pt idx="8">
                  <c:v>0.6</c:v>
                </c:pt>
              </c:numCache>
            </c:numRef>
          </c:xVal>
          <c:yVal>
            <c:numRef>
              <c:f>'Sensitivity B9'!$E$32:$E$40</c:f>
              <c:numCache>
                <c:formatCode>General</c:formatCode>
                <c:ptCount val="9"/>
                <c:pt idx="0">
                  <c:v>321000.00000000035</c:v>
                </c:pt>
                <c:pt idx="1">
                  <c:v>638647.05882352963</c:v>
                </c:pt>
                <c:pt idx="2">
                  <c:v>921000</c:v>
                </c:pt>
                <c:pt idx="3">
                  <c:v>1173631.5789473681</c:v>
                </c:pt>
                <c:pt idx="4">
                  <c:v>1401000.0000000007</c:v>
                </c:pt>
                <c:pt idx="5">
                  <c:v>1850000</c:v>
                </c:pt>
                <c:pt idx="6">
                  <c:v>2300000</c:v>
                </c:pt>
                <c:pt idx="7">
                  <c:v>2749999.9999999995</c:v>
                </c:pt>
                <c:pt idx="8">
                  <c:v>3200000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6-47A3-9DFD-6D77007C9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90112"/>
        <c:axId val="593091096"/>
      </c:scatterChart>
      <c:valAx>
        <c:axId val="593090112"/>
        <c:scaling>
          <c:orientation val="minMax"/>
          <c:max val="0.65000000000000013"/>
          <c:min val="0.15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MY"/>
                  <a:t>Good (B9)</a:t>
                </a:r>
              </a:p>
            </c:rich>
          </c:tx>
          <c:layout>
            <c:manualLayout>
              <c:xMode val="edge"/>
              <c:yMode val="edge"/>
              <c:x val="0.45472532931047172"/>
              <c:y val="0.9212817510100073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93091096"/>
        <c:crossesAt val="-1.0000000000000001E+300"/>
        <c:crossBetween val="midCat"/>
        <c:majorUnit val="5.000000000000001E-2"/>
      </c:valAx>
      <c:valAx>
        <c:axId val="593091096"/>
        <c:scaling>
          <c:orientation val="minMax"/>
          <c:max val="35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MY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93090112"/>
        <c:crossesAt val="-1.0000000000000001E+300"/>
        <c:crossBetween val="midCat"/>
        <c:majorUnit val="50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MY"/>
              <a:t>Sensitivity of Decision Tree 'New product decision'</a:t>
            </a:r>
            <a:r>
              <a:rPr lang="en-MY" sz="800" b="0"/>
              <a:t>
Expected Value of Node 'Hire firm?' (B70)
With Variation of Fixed marketing cost (B5)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6424476999997391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B5'!$C$32:$C$42</c:f>
              <c:numCache>
                <c:formatCode>"$"#,##0</c:formatCode>
                <c:ptCount val="11"/>
                <c:pt idx="0">
                  <c:v>-5000000</c:v>
                </c:pt>
                <c:pt idx="1">
                  <c:v>-4800000</c:v>
                </c:pt>
                <c:pt idx="2">
                  <c:v>-4600000</c:v>
                </c:pt>
                <c:pt idx="3">
                  <c:v>-4400000</c:v>
                </c:pt>
                <c:pt idx="4">
                  <c:v>-4200000</c:v>
                </c:pt>
                <c:pt idx="5">
                  <c:v>-4000000</c:v>
                </c:pt>
                <c:pt idx="6">
                  <c:v>-3800000</c:v>
                </c:pt>
                <c:pt idx="7">
                  <c:v>-3600000</c:v>
                </c:pt>
                <c:pt idx="8">
                  <c:v>-3400000</c:v>
                </c:pt>
                <c:pt idx="9">
                  <c:v>-3200000</c:v>
                </c:pt>
                <c:pt idx="10">
                  <c:v>-3000000</c:v>
                </c:pt>
              </c:numCache>
            </c:numRef>
          </c:xVal>
          <c:yVal>
            <c:numRef>
              <c:f>'Sensitivity B5'!$E$32:$E$42</c:f>
              <c:numCache>
                <c:formatCode>General</c:formatCode>
                <c:ptCount val="11"/>
                <c:pt idx="0">
                  <c:v>901000.00000000047</c:v>
                </c:pt>
                <c:pt idx="1">
                  <c:v>1001000.0000000007</c:v>
                </c:pt>
                <c:pt idx="2">
                  <c:v>1101000.0000000007</c:v>
                </c:pt>
                <c:pt idx="3">
                  <c:v>1201000.0000000007</c:v>
                </c:pt>
                <c:pt idx="4">
                  <c:v>1301000.0000000007</c:v>
                </c:pt>
                <c:pt idx="5">
                  <c:v>1401000.0000000007</c:v>
                </c:pt>
                <c:pt idx="6">
                  <c:v>1600000</c:v>
                </c:pt>
                <c:pt idx="7">
                  <c:v>1800000</c:v>
                </c:pt>
                <c:pt idx="8">
                  <c:v>2000000</c:v>
                </c:pt>
                <c:pt idx="9">
                  <c:v>2200000</c:v>
                </c:pt>
                <c:pt idx="1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8-43EC-BBEA-8DA016EB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6184"/>
        <c:axId val="593097328"/>
      </c:scatterChart>
      <c:valAx>
        <c:axId val="593106184"/>
        <c:scaling>
          <c:orientation val="minMax"/>
          <c:max val="-2500000"/>
          <c:min val="-55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MY"/>
                  <a:t>Fixed marketing cost (B5)</a:t>
                </a:r>
              </a:p>
            </c:rich>
          </c:tx>
          <c:layout>
            <c:manualLayout>
              <c:xMode val="edge"/>
              <c:yMode val="edge"/>
              <c:x val="0.39676392670542349"/>
              <c:y val="0.9212817510100073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93097328"/>
        <c:crossesAt val="-1.0000000000000001E+300"/>
        <c:crossBetween val="midCat"/>
        <c:majorUnit val="500000"/>
      </c:valAx>
      <c:valAx>
        <c:axId val="593097328"/>
        <c:scaling>
          <c:orientation val="minMax"/>
          <c:max val="2600000"/>
          <c:min val="8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MY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93106184"/>
        <c:crossesAt val="-1.0000000000000001E+300"/>
        <c:crossBetween val="midCat"/>
        <c:majorUnit val="20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MY"/>
              <a:t>Sensitivity of Decision Tree 'New product decision'</a:t>
            </a:r>
            <a:r>
              <a:rPr lang="en-MY" sz="800" b="0"/>
              <a:t>
Expected Value of Node 'Hire firm?' (B70)
With Variation of Good (B9)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725256577111365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B9 (2)'!$C$32:$C$40</c:f>
              <c:numCache>
                <c:formatCode>0.00</c:formatCode>
                <c:ptCount val="9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0.54999999999999993</c:v>
                </c:pt>
                <c:pt idx="8">
                  <c:v>0.6</c:v>
                </c:pt>
              </c:numCache>
            </c:numRef>
          </c:xVal>
          <c:yVal>
            <c:numRef>
              <c:f>'Sensitivity B9 (2)'!$E$32:$E$40</c:f>
              <c:numCache>
                <c:formatCode>General</c:formatCode>
                <c:ptCount val="9"/>
                <c:pt idx="0">
                  <c:v>321000.00000000035</c:v>
                </c:pt>
                <c:pt idx="1">
                  <c:v>638647.05882352963</c:v>
                </c:pt>
                <c:pt idx="2">
                  <c:v>921000</c:v>
                </c:pt>
                <c:pt idx="3">
                  <c:v>1173631.5789473681</c:v>
                </c:pt>
                <c:pt idx="4">
                  <c:v>1401000.0000000007</c:v>
                </c:pt>
                <c:pt idx="5">
                  <c:v>1850000</c:v>
                </c:pt>
                <c:pt idx="6">
                  <c:v>2300000</c:v>
                </c:pt>
                <c:pt idx="7">
                  <c:v>2749999.9999999995</c:v>
                </c:pt>
                <c:pt idx="8">
                  <c:v>3200000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0-4BC1-B913-04C4E7D5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6512"/>
        <c:axId val="593107496"/>
      </c:scatterChart>
      <c:valAx>
        <c:axId val="593106512"/>
        <c:scaling>
          <c:orientation val="minMax"/>
          <c:max val="0.65000000000000013"/>
          <c:min val="0.15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MY"/>
                  <a:t>Good (B9)</a:t>
                </a:r>
              </a:p>
            </c:rich>
          </c:tx>
          <c:layout>
            <c:manualLayout>
              <c:xMode val="edge"/>
              <c:yMode val="edge"/>
              <c:x val="0.45472532931047172"/>
              <c:y val="0.9212817510100073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93107496"/>
        <c:crossesAt val="-1.0000000000000001E+300"/>
        <c:crossBetween val="midCat"/>
        <c:majorUnit val="5.000000000000001E-2"/>
      </c:valAx>
      <c:valAx>
        <c:axId val="593107496"/>
        <c:scaling>
          <c:orientation val="minMax"/>
          <c:max val="35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MY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93106512"/>
        <c:crossesAt val="-1.0000000000000001E+300"/>
        <c:crossBetween val="midCat"/>
        <c:majorUnit val="50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238887</xdr:colOff>
      <xdr:row>78</xdr:row>
      <xdr:rowOff>177799</xdr:rowOff>
    </xdr:from>
    <xdr:to>
      <xdr:col>3</xdr:col>
      <xdr:colOff>127</xdr:colOff>
      <xdr:row>78</xdr:row>
      <xdr:rowOff>177799</xdr:rowOff>
    </xdr:to>
    <xdr:cxnSp macro="_xll.PtreeEvent_ObjectClick">
      <xdr:nvCxnSpPr>
        <xdr:cNvPr id="98" name="PTObj_DBranchHLine_1_17">
          <a:extLst>
            <a:ext uri="{FF2B5EF4-FFF2-40B4-BE49-F238E27FC236}">
              <a16:creationId xmlns:a16="http://schemas.microsoft.com/office/drawing/2014/main" id="{C1670B67-9E37-4BAF-AE31-E82F44D7B59F}"/>
            </a:ext>
          </a:extLst>
        </xdr:cNvPr>
        <xdr:cNvCxnSpPr/>
      </xdr:nvCxnSpPr>
      <xdr:spPr>
        <a:xfrm>
          <a:off x="3523107" y="14442439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76</xdr:row>
      <xdr:rowOff>172720</xdr:rowOff>
    </xdr:from>
    <xdr:to>
      <xdr:col>2</xdr:col>
      <xdr:colOff>238887</xdr:colOff>
      <xdr:row>78</xdr:row>
      <xdr:rowOff>177799</xdr:rowOff>
    </xdr:to>
    <xdr:cxnSp macro="_xll.PtreeEvent_ObjectClick">
      <xdr:nvCxnSpPr>
        <xdr:cNvPr id="97" name="PTObj_DBranchDLine_1_17">
          <a:extLst>
            <a:ext uri="{FF2B5EF4-FFF2-40B4-BE49-F238E27FC236}">
              <a16:creationId xmlns:a16="http://schemas.microsoft.com/office/drawing/2014/main" id="{AA4BC14F-E53C-4C54-97DD-1C363AC0822A}"/>
            </a:ext>
          </a:extLst>
        </xdr:cNvPr>
        <xdr:cNvCxnSpPr/>
      </xdr:nvCxnSpPr>
      <xdr:spPr>
        <a:xfrm>
          <a:off x="3370707" y="1407160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74</xdr:row>
      <xdr:rowOff>177800</xdr:rowOff>
    </xdr:from>
    <xdr:to>
      <xdr:col>4</xdr:col>
      <xdr:colOff>127</xdr:colOff>
      <xdr:row>74</xdr:row>
      <xdr:rowOff>177800</xdr:rowOff>
    </xdr:to>
    <xdr:cxnSp macro="_xll.PtreeEvent_ObjectClick">
      <xdr:nvCxnSpPr>
        <xdr:cNvPr id="94" name="PTObj_DBranchHLine_1_16">
          <a:extLst>
            <a:ext uri="{FF2B5EF4-FFF2-40B4-BE49-F238E27FC236}">
              <a16:creationId xmlns:a16="http://schemas.microsoft.com/office/drawing/2014/main" id="{1DF244DE-BD88-4ADE-9B52-9101508BB882}"/>
            </a:ext>
          </a:extLst>
        </xdr:cNvPr>
        <xdr:cNvCxnSpPr/>
      </xdr:nvCxnSpPr>
      <xdr:spPr>
        <a:xfrm>
          <a:off x="5108067" y="1371092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72</xdr:row>
      <xdr:rowOff>172720</xdr:rowOff>
    </xdr:from>
    <xdr:to>
      <xdr:col>3</xdr:col>
      <xdr:colOff>238887</xdr:colOff>
      <xdr:row>74</xdr:row>
      <xdr:rowOff>177800</xdr:rowOff>
    </xdr:to>
    <xdr:cxnSp macro="_xll.PtreeEvent_ObjectClick">
      <xdr:nvCxnSpPr>
        <xdr:cNvPr id="93" name="PTObj_DBranchDLine_1_16">
          <a:extLst>
            <a:ext uri="{FF2B5EF4-FFF2-40B4-BE49-F238E27FC236}">
              <a16:creationId xmlns:a16="http://schemas.microsoft.com/office/drawing/2014/main" id="{DB29CDF7-3029-4DB0-A923-6957B34C33E3}"/>
            </a:ext>
          </a:extLst>
        </xdr:cNvPr>
        <xdr:cNvCxnSpPr/>
      </xdr:nvCxnSpPr>
      <xdr:spPr>
        <a:xfrm>
          <a:off x="4955667" y="133400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70</xdr:row>
      <xdr:rowOff>177800</xdr:rowOff>
    </xdr:from>
    <xdr:to>
      <xdr:col>4</xdr:col>
      <xdr:colOff>127</xdr:colOff>
      <xdr:row>70</xdr:row>
      <xdr:rowOff>177800</xdr:rowOff>
    </xdr:to>
    <xdr:cxnSp macro="_xll.PtreeEvent_ObjectClick">
      <xdr:nvCxnSpPr>
        <xdr:cNvPr id="90" name="PTObj_DBranchHLine_1_15">
          <a:extLst>
            <a:ext uri="{FF2B5EF4-FFF2-40B4-BE49-F238E27FC236}">
              <a16:creationId xmlns:a16="http://schemas.microsoft.com/office/drawing/2014/main" id="{71BB9618-260D-4987-B2D3-99CA441A4BCD}"/>
            </a:ext>
          </a:extLst>
        </xdr:cNvPr>
        <xdr:cNvCxnSpPr/>
      </xdr:nvCxnSpPr>
      <xdr:spPr>
        <a:xfrm>
          <a:off x="5108067" y="1297940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70</xdr:row>
      <xdr:rowOff>177800</xdr:rowOff>
    </xdr:from>
    <xdr:to>
      <xdr:col>3</xdr:col>
      <xdr:colOff>238887</xdr:colOff>
      <xdr:row>72</xdr:row>
      <xdr:rowOff>172720</xdr:rowOff>
    </xdr:to>
    <xdr:cxnSp macro="_xll.PtreeEvent_ObjectClick">
      <xdr:nvCxnSpPr>
        <xdr:cNvPr id="89" name="PTObj_DBranchDLine_1_15">
          <a:extLst>
            <a:ext uri="{FF2B5EF4-FFF2-40B4-BE49-F238E27FC236}">
              <a16:creationId xmlns:a16="http://schemas.microsoft.com/office/drawing/2014/main" id="{9211C558-7E72-4AD7-A1E4-8AF86D5A8B42}"/>
            </a:ext>
          </a:extLst>
        </xdr:cNvPr>
        <xdr:cNvCxnSpPr/>
      </xdr:nvCxnSpPr>
      <xdr:spPr>
        <a:xfrm flipV="1">
          <a:off x="4955667" y="129794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72</xdr:row>
      <xdr:rowOff>177801</xdr:rowOff>
    </xdr:from>
    <xdr:to>
      <xdr:col>3</xdr:col>
      <xdr:colOff>127</xdr:colOff>
      <xdr:row>72</xdr:row>
      <xdr:rowOff>177801</xdr:rowOff>
    </xdr:to>
    <xdr:cxnSp macro="_xll.PtreeEvent_ObjectClick">
      <xdr:nvCxnSpPr>
        <xdr:cNvPr id="86" name="PTObj_DBranchHLine_1_14">
          <a:extLst>
            <a:ext uri="{FF2B5EF4-FFF2-40B4-BE49-F238E27FC236}">
              <a16:creationId xmlns:a16="http://schemas.microsoft.com/office/drawing/2014/main" id="{37A3FB55-56F9-4B25-B812-656B529DE5C5}"/>
            </a:ext>
          </a:extLst>
        </xdr:cNvPr>
        <xdr:cNvCxnSpPr/>
      </xdr:nvCxnSpPr>
      <xdr:spPr>
        <a:xfrm>
          <a:off x="3523107" y="13345161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72</xdr:row>
      <xdr:rowOff>177801</xdr:rowOff>
    </xdr:from>
    <xdr:to>
      <xdr:col>2</xdr:col>
      <xdr:colOff>238887</xdr:colOff>
      <xdr:row>76</xdr:row>
      <xdr:rowOff>172720</xdr:rowOff>
    </xdr:to>
    <xdr:cxnSp macro="_xll.PtreeEvent_ObjectClick">
      <xdr:nvCxnSpPr>
        <xdr:cNvPr id="85" name="PTObj_DBranchDLine_1_14">
          <a:extLst>
            <a:ext uri="{FF2B5EF4-FFF2-40B4-BE49-F238E27FC236}">
              <a16:creationId xmlns:a16="http://schemas.microsoft.com/office/drawing/2014/main" id="{A05E0BA3-642C-4ED4-B611-85FF5C48469B}"/>
            </a:ext>
          </a:extLst>
        </xdr:cNvPr>
        <xdr:cNvCxnSpPr/>
      </xdr:nvCxnSpPr>
      <xdr:spPr>
        <a:xfrm flipV="1">
          <a:off x="3370707" y="13345161"/>
          <a:ext cx="152400" cy="7264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76</xdr:row>
      <xdr:rowOff>177800</xdr:rowOff>
    </xdr:from>
    <xdr:to>
      <xdr:col>2</xdr:col>
      <xdr:colOff>127</xdr:colOff>
      <xdr:row>76</xdr:row>
      <xdr:rowOff>177800</xdr:rowOff>
    </xdr:to>
    <xdr:cxnSp macro="_xll.PtreeEvent_ObjectClick">
      <xdr:nvCxnSpPr>
        <xdr:cNvPr id="82" name="PTObj_DBranchHLine_1_3">
          <a:extLst>
            <a:ext uri="{FF2B5EF4-FFF2-40B4-BE49-F238E27FC236}">
              <a16:creationId xmlns:a16="http://schemas.microsoft.com/office/drawing/2014/main" id="{775B5609-B693-4FB0-8A8C-C65AECFDBE7D}"/>
            </a:ext>
          </a:extLst>
        </xdr:cNvPr>
        <xdr:cNvCxnSpPr/>
      </xdr:nvCxnSpPr>
      <xdr:spPr>
        <a:xfrm>
          <a:off x="1945767" y="1407668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68</xdr:row>
      <xdr:rowOff>172720</xdr:rowOff>
    </xdr:from>
    <xdr:to>
      <xdr:col>1</xdr:col>
      <xdr:colOff>238887</xdr:colOff>
      <xdr:row>76</xdr:row>
      <xdr:rowOff>177800</xdr:rowOff>
    </xdr:to>
    <xdr:cxnSp macro="_xll.PtreeEvent_ObjectClick">
      <xdr:nvCxnSpPr>
        <xdr:cNvPr id="81" name="PTObj_DBranchDLine_1_3">
          <a:extLst>
            <a:ext uri="{FF2B5EF4-FFF2-40B4-BE49-F238E27FC236}">
              <a16:creationId xmlns:a16="http://schemas.microsoft.com/office/drawing/2014/main" id="{42284C8C-4CC2-4375-ADAB-AB5C97D81ED2}"/>
            </a:ext>
          </a:extLst>
        </xdr:cNvPr>
        <xdr:cNvCxnSpPr/>
      </xdr:nvCxnSpPr>
      <xdr:spPr>
        <a:xfrm>
          <a:off x="1793367" y="1260856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66</xdr:row>
      <xdr:rowOff>177800</xdr:rowOff>
    </xdr:from>
    <xdr:to>
      <xdr:col>4</xdr:col>
      <xdr:colOff>127</xdr:colOff>
      <xdr:row>66</xdr:row>
      <xdr:rowOff>177800</xdr:rowOff>
    </xdr:to>
    <xdr:cxnSp macro="_xll.PtreeEvent_ObjectClick">
      <xdr:nvCxnSpPr>
        <xdr:cNvPr id="74" name="PTObj_DBranchHLine_1_13">
          <a:extLst>
            <a:ext uri="{FF2B5EF4-FFF2-40B4-BE49-F238E27FC236}">
              <a16:creationId xmlns:a16="http://schemas.microsoft.com/office/drawing/2014/main" id="{1738894F-919E-404A-BDEC-6ADA7B39CCBC}"/>
            </a:ext>
          </a:extLst>
        </xdr:cNvPr>
        <xdr:cNvCxnSpPr/>
      </xdr:nvCxnSpPr>
      <xdr:spPr>
        <a:xfrm>
          <a:off x="5108067" y="1224788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64</xdr:row>
      <xdr:rowOff>172721</xdr:rowOff>
    </xdr:from>
    <xdr:to>
      <xdr:col>3</xdr:col>
      <xdr:colOff>238887</xdr:colOff>
      <xdr:row>66</xdr:row>
      <xdr:rowOff>177800</xdr:rowOff>
    </xdr:to>
    <xdr:cxnSp macro="_xll.PtreeEvent_ObjectClick">
      <xdr:nvCxnSpPr>
        <xdr:cNvPr id="73" name="PTObj_DBranchDLine_1_13">
          <a:extLst>
            <a:ext uri="{FF2B5EF4-FFF2-40B4-BE49-F238E27FC236}">
              <a16:creationId xmlns:a16="http://schemas.microsoft.com/office/drawing/2014/main" id="{44D0EF0D-25CA-465B-BB9A-26220346E3CB}"/>
            </a:ext>
          </a:extLst>
        </xdr:cNvPr>
        <xdr:cNvCxnSpPr/>
      </xdr:nvCxnSpPr>
      <xdr:spPr>
        <a:xfrm>
          <a:off x="4955667" y="118770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62</xdr:row>
      <xdr:rowOff>177800</xdr:rowOff>
    </xdr:from>
    <xdr:to>
      <xdr:col>5</xdr:col>
      <xdr:colOff>127</xdr:colOff>
      <xdr:row>62</xdr:row>
      <xdr:rowOff>177800</xdr:rowOff>
    </xdr:to>
    <xdr:cxnSp macro="_xll.PtreeEvent_ObjectClick">
      <xdr:nvCxnSpPr>
        <xdr:cNvPr id="70" name="PTObj_DBranchHLine_1_12">
          <a:extLst>
            <a:ext uri="{FF2B5EF4-FFF2-40B4-BE49-F238E27FC236}">
              <a16:creationId xmlns:a16="http://schemas.microsoft.com/office/drawing/2014/main" id="{CF241F32-0546-4B8D-81B3-D1E101F78C00}"/>
            </a:ext>
          </a:extLst>
        </xdr:cNvPr>
        <xdr:cNvCxnSpPr/>
      </xdr:nvCxnSpPr>
      <xdr:spPr>
        <a:xfrm>
          <a:off x="6693027" y="1151636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60</xdr:row>
      <xdr:rowOff>172720</xdr:rowOff>
    </xdr:from>
    <xdr:to>
      <xdr:col>4</xdr:col>
      <xdr:colOff>238887</xdr:colOff>
      <xdr:row>62</xdr:row>
      <xdr:rowOff>177800</xdr:rowOff>
    </xdr:to>
    <xdr:cxnSp macro="_xll.PtreeEvent_ObjectClick">
      <xdr:nvCxnSpPr>
        <xdr:cNvPr id="69" name="PTObj_DBranchDLine_1_12">
          <a:extLst>
            <a:ext uri="{FF2B5EF4-FFF2-40B4-BE49-F238E27FC236}">
              <a16:creationId xmlns:a16="http://schemas.microsoft.com/office/drawing/2014/main" id="{7270F175-DD51-430F-88E4-12A278226FB9}"/>
            </a:ext>
          </a:extLst>
        </xdr:cNvPr>
        <xdr:cNvCxnSpPr/>
      </xdr:nvCxnSpPr>
      <xdr:spPr>
        <a:xfrm>
          <a:off x="6540627" y="111455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58</xdr:row>
      <xdr:rowOff>177800</xdr:rowOff>
    </xdr:from>
    <xdr:to>
      <xdr:col>5</xdr:col>
      <xdr:colOff>127</xdr:colOff>
      <xdr:row>58</xdr:row>
      <xdr:rowOff>177800</xdr:rowOff>
    </xdr:to>
    <xdr:cxnSp macro="_xll.PtreeEvent_ObjectClick">
      <xdr:nvCxnSpPr>
        <xdr:cNvPr id="66" name="PTObj_DBranchHLine_1_11">
          <a:extLst>
            <a:ext uri="{FF2B5EF4-FFF2-40B4-BE49-F238E27FC236}">
              <a16:creationId xmlns:a16="http://schemas.microsoft.com/office/drawing/2014/main" id="{504D6572-A2E2-4CC2-AC0D-055E583BA2E8}"/>
            </a:ext>
          </a:extLst>
        </xdr:cNvPr>
        <xdr:cNvCxnSpPr/>
      </xdr:nvCxnSpPr>
      <xdr:spPr>
        <a:xfrm>
          <a:off x="6693027" y="1078484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58</xdr:row>
      <xdr:rowOff>177800</xdr:rowOff>
    </xdr:from>
    <xdr:to>
      <xdr:col>4</xdr:col>
      <xdr:colOff>238887</xdr:colOff>
      <xdr:row>60</xdr:row>
      <xdr:rowOff>172720</xdr:rowOff>
    </xdr:to>
    <xdr:cxnSp macro="_xll.PtreeEvent_ObjectClick">
      <xdr:nvCxnSpPr>
        <xdr:cNvPr id="65" name="PTObj_DBranchDLine_1_11">
          <a:extLst>
            <a:ext uri="{FF2B5EF4-FFF2-40B4-BE49-F238E27FC236}">
              <a16:creationId xmlns:a16="http://schemas.microsoft.com/office/drawing/2014/main" id="{BE7BE483-3E20-4524-B033-FE5263A7E445}"/>
            </a:ext>
          </a:extLst>
        </xdr:cNvPr>
        <xdr:cNvCxnSpPr/>
      </xdr:nvCxnSpPr>
      <xdr:spPr>
        <a:xfrm flipV="1">
          <a:off x="6540627" y="107848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60</xdr:row>
      <xdr:rowOff>177800</xdr:rowOff>
    </xdr:from>
    <xdr:to>
      <xdr:col>4</xdr:col>
      <xdr:colOff>127</xdr:colOff>
      <xdr:row>60</xdr:row>
      <xdr:rowOff>177800</xdr:rowOff>
    </xdr:to>
    <xdr:cxnSp macro="_xll.PtreeEvent_ObjectClick">
      <xdr:nvCxnSpPr>
        <xdr:cNvPr id="62" name="PTObj_DBranchHLine_1_10">
          <a:extLst>
            <a:ext uri="{FF2B5EF4-FFF2-40B4-BE49-F238E27FC236}">
              <a16:creationId xmlns:a16="http://schemas.microsoft.com/office/drawing/2014/main" id="{EA9E1079-2A20-478C-8B97-B03F79C2D039}"/>
            </a:ext>
          </a:extLst>
        </xdr:cNvPr>
        <xdr:cNvCxnSpPr/>
      </xdr:nvCxnSpPr>
      <xdr:spPr>
        <a:xfrm>
          <a:off x="5108067" y="1115060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60</xdr:row>
      <xdr:rowOff>177800</xdr:rowOff>
    </xdr:from>
    <xdr:to>
      <xdr:col>3</xdr:col>
      <xdr:colOff>238887</xdr:colOff>
      <xdr:row>64</xdr:row>
      <xdr:rowOff>172721</xdr:rowOff>
    </xdr:to>
    <xdr:cxnSp macro="_xll.PtreeEvent_ObjectClick">
      <xdr:nvCxnSpPr>
        <xdr:cNvPr id="61" name="PTObj_DBranchDLine_1_10">
          <a:extLst>
            <a:ext uri="{FF2B5EF4-FFF2-40B4-BE49-F238E27FC236}">
              <a16:creationId xmlns:a16="http://schemas.microsoft.com/office/drawing/2014/main" id="{BE498926-DDDC-4057-821F-F95B97CDF0DF}"/>
            </a:ext>
          </a:extLst>
        </xdr:cNvPr>
        <xdr:cNvCxnSpPr/>
      </xdr:nvCxnSpPr>
      <xdr:spPr>
        <a:xfrm flipV="1">
          <a:off x="4955667" y="11150600"/>
          <a:ext cx="152400" cy="72644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64</xdr:row>
      <xdr:rowOff>177800</xdr:rowOff>
    </xdr:from>
    <xdr:to>
      <xdr:col>3</xdr:col>
      <xdr:colOff>127</xdr:colOff>
      <xdr:row>64</xdr:row>
      <xdr:rowOff>177800</xdr:rowOff>
    </xdr:to>
    <xdr:cxnSp macro="_xll.PtreeEvent_ObjectClick">
      <xdr:nvCxnSpPr>
        <xdr:cNvPr id="58" name="PTObj_DBranchHLine_1_5">
          <a:extLst>
            <a:ext uri="{FF2B5EF4-FFF2-40B4-BE49-F238E27FC236}">
              <a16:creationId xmlns:a16="http://schemas.microsoft.com/office/drawing/2014/main" id="{3A4F8B5B-3333-4FBE-BA45-8088C84BF449}"/>
            </a:ext>
          </a:extLst>
        </xdr:cNvPr>
        <xdr:cNvCxnSpPr/>
      </xdr:nvCxnSpPr>
      <xdr:spPr>
        <a:xfrm>
          <a:off x="3523107" y="1188212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56</xdr:row>
      <xdr:rowOff>172720</xdr:rowOff>
    </xdr:from>
    <xdr:to>
      <xdr:col>2</xdr:col>
      <xdr:colOff>238887</xdr:colOff>
      <xdr:row>64</xdr:row>
      <xdr:rowOff>177800</xdr:rowOff>
    </xdr:to>
    <xdr:cxnSp macro="_xll.PtreeEvent_ObjectClick">
      <xdr:nvCxnSpPr>
        <xdr:cNvPr id="57" name="PTObj_DBranchDLine_1_5">
          <a:extLst>
            <a:ext uri="{FF2B5EF4-FFF2-40B4-BE49-F238E27FC236}">
              <a16:creationId xmlns:a16="http://schemas.microsoft.com/office/drawing/2014/main" id="{80E614ED-B794-46A0-9B2B-74068B8868B6}"/>
            </a:ext>
          </a:extLst>
        </xdr:cNvPr>
        <xdr:cNvCxnSpPr/>
      </xdr:nvCxnSpPr>
      <xdr:spPr>
        <a:xfrm>
          <a:off x="3370707" y="1041400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50</xdr:row>
      <xdr:rowOff>177800</xdr:rowOff>
    </xdr:from>
    <xdr:to>
      <xdr:col>5</xdr:col>
      <xdr:colOff>127</xdr:colOff>
      <xdr:row>50</xdr:row>
      <xdr:rowOff>177800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4C3F48F3-A328-47F5-8DA1-22205C95E345}"/>
            </a:ext>
          </a:extLst>
        </xdr:cNvPr>
        <xdr:cNvCxnSpPr/>
      </xdr:nvCxnSpPr>
      <xdr:spPr>
        <a:xfrm>
          <a:off x="6693027" y="932180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48</xdr:row>
      <xdr:rowOff>172720</xdr:rowOff>
    </xdr:from>
    <xdr:to>
      <xdr:col>4</xdr:col>
      <xdr:colOff>238887</xdr:colOff>
      <xdr:row>50</xdr:row>
      <xdr:rowOff>177800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1891AD4A-8D79-4166-BD45-FD19781AFA66}"/>
            </a:ext>
          </a:extLst>
        </xdr:cNvPr>
        <xdr:cNvCxnSpPr/>
      </xdr:nvCxnSpPr>
      <xdr:spPr>
        <a:xfrm>
          <a:off x="6540627" y="89509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46</xdr:row>
      <xdr:rowOff>177800</xdr:rowOff>
    </xdr:from>
    <xdr:to>
      <xdr:col>5</xdr:col>
      <xdr:colOff>127</xdr:colOff>
      <xdr:row>46</xdr:row>
      <xdr:rowOff>177800</xdr:rowOff>
    </xdr:to>
    <xdr:cxnSp macro="_xll.PtreeEvent_ObjectClick">
      <xdr:nvCxnSpPr>
        <xdr:cNvPr id="46" name="PTObj_DBranchHLine_1_8">
          <a:extLst>
            <a:ext uri="{FF2B5EF4-FFF2-40B4-BE49-F238E27FC236}">
              <a16:creationId xmlns:a16="http://schemas.microsoft.com/office/drawing/2014/main" id="{E20785B0-D855-44E9-A353-93163DFCBA99}"/>
            </a:ext>
          </a:extLst>
        </xdr:cNvPr>
        <xdr:cNvCxnSpPr/>
      </xdr:nvCxnSpPr>
      <xdr:spPr>
        <a:xfrm>
          <a:off x="6693027" y="859028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46</xdr:row>
      <xdr:rowOff>177800</xdr:rowOff>
    </xdr:from>
    <xdr:to>
      <xdr:col>4</xdr:col>
      <xdr:colOff>238887</xdr:colOff>
      <xdr:row>48</xdr:row>
      <xdr:rowOff>172720</xdr:rowOff>
    </xdr:to>
    <xdr:cxnSp macro="_xll.PtreeEvent_ObjectClick">
      <xdr:nvCxnSpPr>
        <xdr:cNvPr id="45" name="PTObj_DBranchDLine_1_8">
          <a:extLst>
            <a:ext uri="{FF2B5EF4-FFF2-40B4-BE49-F238E27FC236}">
              <a16:creationId xmlns:a16="http://schemas.microsoft.com/office/drawing/2014/main" id="{A527FD58-3849-4B8F-82D8-392DEF4DAB4F}"/>
            </a:ext>
          </a:extLst>
        </xdr:cNvPr>
        <xdr:cNvCxnSpPr/>
      </xdr:nvCxnSpPr>
      <xdr:spPr>
        <a:xfrm flipV="1">
          <a:off x="6540627" y="85902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48</xdr:row>
      <xdr:rowOff>177800</xdr:rowOff>
    </xdr:from>
    <xdr:to>
      <xdr:col>4</xdr:col>
      <xdr:colOff>127</xdr:colOff>
      <xdr:row>48</xdr:row>
      <xdr:rowOff>177800</xdr:rowOff>
    </xdr:to>
    <xdr:cxnSp macro="_xll.PtreeEvent_ObjectClick">
      <xdr:nvCxnSpPr>
        <xdr:cNvPr id="42" name="PTObj_DBranchHLine_1_6">
          <a:extLst>
            <a:ext uri="{FF2B5EF4-FFF2-40B4-BE49-F238E27FC236}">
              <a16:creationId xmlns:a16="http://schemas.microsoft.com/office/drawing/2014/main" id="{1B32FE84-2502-49C6-A69A-6DCD7C5967CF}"/>
            </a:ext>
          </a:extLst>
        </xdr:cNvPr>
        <xdr:cNvCxnSpPr/>
      </xdr:nvCxnSpPr>
      <xdr:spPr>
        <a:xfrm>
          <a:off x="5108067" y="859028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48</xdr:row>
      <xdr:rowOff>177800</xdr:rowOff>
    </xdr:from>
    <xdr:to>
      <xdr:col>3</xdr:col>
      <xdr:colOff>238887</xdr:colOff>
      <xdr:row>52</xdr:row>
      <xdr:rowOff>172720</xdr:rowOff>
    </xdr:to>
    <xdr:cxnSp macro="_xll.PtreeEvent_ObjectClick">
      <xdr:nvCxnSpPr>
        <xdr:cNvPr id="41" name="PTObj_DBranchDLine_1_6">
          <a:extLst>
            <a:ext uri="{FF2B5EF4-FFF2-40B4-BE49-F238E27FC236}">
              <a16:creationId xmlns:a16="http://schemas.microsoft.com/office/drawing/2014/main" id="{16A527DE-D6B9-4FC4-B31B-1D4AD3589CEB}"/>
            </a:ext>
          </a:extLst>
        </xdr:cNvPr>
        <xdr:cNvCxnSpPr/>
      </xdr:nvCxnSpPr>
      <xdr:spPr>
        <a:xfrm flipV="1">
          <a:off x="4955667" y="85902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54</xdr:row>
      <xdr:rowOff>177800</xdr:rowOff>
    </xdr:from>
    <xdr:to>
      <xdr:col>4</xdr:col>
      <xdr:colOff>127</xdr:colOff>
      <xdr:row>54</xdr:row>
      <xdr:rowOff>177800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FCAC4E72-2F3E-42B2-AAE2-F761E4E690C1}"/>
            </a:ext>
          </a:extLst>
        </xdr:cNvPr>
        <xdr:cNvCxnSpPr/>
      </xdr:nvCxnSpPr>
      <xdr:spPr>
        <a:xfrm>
          <a:off x="5108067" y="932180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52</xdr:row>
      <xdr:rowOff>172720</xdr:rowOff>
    </xdr:from>
    <xdr:to>
      <xdr:col>3</xdr:col>
      <xdr:colOff>238887</xdr:colOff>
      <xdr:row>54</xdr:row>
      <xdr:rowOff>177800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5A6F164D-0550-4604-B790-FDC5587FAC5C}"/>
            </a:ext>
          </a:extLst>
        </xdr:cNvPr>
        <xdr:cNvCxnSpPr/>
      </xdr:nvCxnSpPr>
      <xdr:spPr>
        <a:xfrm>
          <a:off x="4955667" y="89509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52</xdr:row>
      <xdr:rowOff>177800</xdr:rowOff>
    </xdr:from>
    <xdr:to>
      <xdr:col>3</xdr:col>
      <xdr:colOff>127</xdr:colOff>
      <xdr:row>52</xdr:row>
      <xdr:rowOff>177800</xdr:rowOff>
    </xdr:to>
    <xdr:cxnSp macro="_xll.PtreeEvent_ObjectClick">
      <xdr:nvCxnSpPr>
        <xdr:cNvPr id="30" name="PTObj_DBranchHLine_1_4">
          <a:extLst>
            <a:ext uri="{FF2B5EF4-FFF2-40B4-BE49-F238E27FC236}">
              <a16:creationId xmlns:a16="http://schemas.microsoft.com/office/drawing/2014/main" id="{0E76D19C-2AAF-4865-8BCE-DF87261F96C9}"/>
            </a:ext>
          </a:extLst>
        </xdr:cNvPr>
        <xdr:cNvCxnSpPr/>
      </xdr:nvCxnSpPr>
      <xdr:spPr>
        <a:xfrm>
          <a:off x="3523107" y="859028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52</xdr:row>
      <xdr:rowOff>177800</xdr:rowOff>
    </xdr:from>
    <xdr:to>
      <xdr:col>2</xdr:col>
      <xdr:colOff>238887</xdr:colOff>
      <xdr:row>56</xdr:row>
      <xdr:rowOff>172720</xdr:rowOff>
    </xdr:to>
    <xdr:cxnSp macro="_xll.PtreeEvent_ObjectClick">
      <xdr:nvCxnSpPr>
        <xdr:cNvPr id="29" name="PTObj_DBranchDLine_1_4">
          <a:extLst>
            <a:ext uri="{FF2B5EF4-FFF2-40B4-BE49-F238E27FC236}">
              <a16:creationId xmlns:a16="http://schemas.microsoft.com/office/drawing/2014/main" id="{9D6243E0-521D-4965-8EB9-4B511568EE46}"/>
            </a:ext>
          </a:extLst>
        </xdr:cNvPr>
        <xdr:cNvCxnSpPr/>
      </xdr:nvCxnSpPr>
      <xdr:spPr>
        <a:xfrm flipV="1">
          <a:off x="3370707" y="85902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56</xdr:row>
      <xdr:rowOff>177800</xdr:rowOff>
    </xdr:from>
    <xdr:to>
      <xdr:col>2</xdr:col>
      <xdr:colOff>127</xdr:colOff>
      <xdr:row>56</xdr:row>
      <xdr:rowOff>177800</xdr:rowOff>
    </xdr:to>
    <xdr:cxnSp macro="_xll.PtreeEvent_ObjectClick">
      <xdr:nvCxnSpPr>
        <xdr:cNvPr id="18" name="PTObj_DBranchHLine_1_2">
          <a:extLst>
            <a:ext uri="{FF2B5EF4-FFF2-40B4-BE49-F238E27FC236}">
              <a16:creationId xmlns:a16="http://schemas.microsoft.com/office/drawing/2014/main" id="{2B023D00-949C-4CE7-A3B0-006D66FDD765}"/>
            </a:ext>
          </a:extLst>
        </xdr:cNvPr>
        <xdr:cNvCxnSpPr/>
      </xdr:nvCxnSpPr>
      <xdr:spPr>
        <a:xfrm>
          <a:off x="1945767" y="859028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56</xdr:row>
      <xdr:rowOff>177800</xdr:rowOff>
    </xdr:from>
    <xdr:to>
      <xdr:col>1</xdr:col>
      <xdr:colOff>238887</xdr:colOff>
      <xdr:row>68</xdr:row>
      <xdr:rowOff>172720</xdr:rowOff>
    </xdr:to>
    <xdr:cxnSp macro="_xll.PtreeEvent_ObjectClick">
      <xdr:nvCxnSpPr>
        <xdr:cNvPr id="17" name="PTObj_DBranchDLine_1_2">
          <a:extLst>
            <a:ext uri="{FF2B5EF4-FFF2-40B4-BE49-F238E27FC236}">
              <a16:creationId xmlns:a16="http://schemas.microsoft.com/office/drawing/2014/main" id="{342AE649-CB7E-4A53-AF2A-BD2D346FD143}"/>
            </a:ext>
          </a:extLst>
        </xdr:cNvPr>
        <xdr:cNvCxnSpPr/>
      </xdr:nvCxnSpPr>
      <xdr:spPr>
        <a:xfrm flipV="1">
          <a:off x="1793367" y="85902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68</xdr:row>
      <xdr:rowOff>177800</xdr:rowOff>
    </xdr:from>
    <xdr:to>
      <xdr:col>1</xdr:col>
      <xdr:colOff>127</xdr:colOff>
      <xdr:row>68</xdr:row>
      <xdr:rowOff>177800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0A49B381-1D8B-4652-8E38-FA6E8F38059A}"/>
            </a:ext>
          </a:extLst>
        </xdr:cNvPr>
        <xdr:cNvCxnSpPr/>
      </xdr:nvCxnSpPr>
      <xdr:spPr>
        <a:xfrm>
          <a:off x="177800" y="8590280"/>
          <a:ext cx="152920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68</xdr:row>
      <xdr:rowOff>86360</xdr:rowOff>
    </xdr:from>
    <xdr:to>
      <xdr:col>1</xdr:col>
      <xdr:colOff>183007</xdr:colOff>
      <xdr:row>69</xdr:row>
      <xdr:rowOff>86360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3E2696BE-93DD-49D7-A5AF-0E341FCE9A6C}"/>
            </a:ext>
          </a:extLst>
        </xdr:cNvPr>
        <xdr:cNvSpPr/>
      </xdr:nvSpPr>
      <xdr:spPr>
        <a:xfrm>
          <a:off x="1707007" y="84988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0</xdr:col>
      <xdr:colOff>215900</xdr:colOff>
      <xdr:row>68</xdr:row>
      <xdr:rowOff>87486</xdr:rowOff>
    </xdr:from>
    <xdr:ext cx="965521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B67EACC9-A184-4D47-B779-63F51BA96375}"/>
            </a:ext>
          </a:extLst>
        </xdr:cNvPr>
        <xdr:cNvSpPr txBox="1"/>
      </xdr:nvSpPr>
      <xdr:spPr>
        <a:xfrm>
          <a:off x="215900" y="8499966"/>
          <a:ext cx="96552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New product decision</a:t>
          </a:r>
        </a:p>
      </xdr:txBody>
    </xdr:sp>
    <xdr:clientData/>
  </xdr:oneCellAnchor>
  <xdr:twoCellAnchor editAs="oneCell">
    <xdr:from>
      <xdr:col>2</xdr:col>
      <xdr:colOff>127</xdr:colOff>
      <xdr:row>56</xdr:row>
      <xdr:rowOff>86360</xdr:rowOff>
    </xdr:from>
    <xdr:to>
      <xdr:col>2</xdr:col>
      <xdr:colOff>183007</xdr:colOff>
      <xdr:row>57</xdr:row>
      <xdr:rowOff>86360</xdr:rowOff>
    </xdr:to>
    <xdr:sp macro="_xll.PtreeEvent_ObjectClick" textlink="">
      <xdr:nvSpPr>
        <xdr:cNvPr id="16" name="PTObj_DNode_1_2">
          <a:extLst>
            <a:ext uri="{FF2B5EF4-FFF2-40B4-BE49-F238E27FC236}">
              <a16:creationId xmlns:a16="http://schemas.microsoft.com/office/drawing/2014/main" id="{52623B26-30DC-4E70-8103-D3EF94671E67}"/>
            </a:ext>
          </a:extLst>
        </xdr:cNvPr>
        <xdr:cNvSpPr/>
      </xdr:nvSpPr>
      <xdr:spPr>
        <a:xfrm>
          <a:off x="3284347" y="84988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276987</xdr:colOff>
      <xdr:row>56</xdr:row>
      <xdr:rowOff>87486</xdr:rowOff>
    </xdr:from>
    <xdr:ext cx="196592" cy="180627"/>
    <xdr:sp macro="_xll.PtreeEvent_ObjectClick" textlink="">
      <xdr:nvSpPr>
        <xdr:cNvPr id="19" name="PTObj_DBranchName_1_2">
          <a:extLst>
            <a:ext uri="{FF2B5EF4-FFF2-40B4-BE49-F238E27FC236}">
              <a16:creationId xmlns:a16="http://schemas.microsoft.com/office/drawing/2014/main" id="{1DD4DB1E-681D-4FD2-88EE-5141EB9C2237}"/>
            </a:ext>
          </a:extLst>
        </xdr:cNvPr>
        <xdr:cNvSpPr txBox="1"/>
      </xdr:nvSpPr>
      <xdr:spPr>
        <a:xfrm>
          <a:off x="1983867" y="849996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Yes</a:t>
          </a:r>
        </a:p>
      </xdr:txBody>
    </xdr:sp>
    <xdr:clientData/>
  </xdr:oneCellAnchor>
  <xdr:twoCellAnchor editAs="oneCell">
    <xdr:from>
      <xdr:col>3</xdr:col>
      <xdr:colOff>127</xdr:colOff>
      <xdr:row>52</xdr:row>
      <xdr:rowOff>86360</xdr:rowOff>
    </xdr:from>
    <xdr:to>
      <xdr:col>3</xdr:col>
      <xdr:colOff>183007</xdr:colOff>
      <xdr:row>53</xdr:row>
      <xdr:rowOff>86360</xdr:rowOff>
    </xdr:to>
    <xdr:sp macro="_xll.PtreeEvent_ObjectClick" textlink="">
      <xdr:nvSpPr>
        <xdr:cNvPr id="28" name="PTObj_DNode_1_4">
          <a:extLst>
            <a:ext uri="{FF2B5EF4-FFF2-40B4-BE49-F238E27FC236}">
              <a16:creationId xmlns:a16="http://schemas.microsoft.com/office/drawing/2014/main" id="{C8D1B8B4-5ABD-4EAF-87E3-111C0C8D2F93}"/>
            </a:ext>
          </a:extLst>
        </xdr:cNvPr>
        <xdr:cNvSpPr/>
      </xdr:nvSpPr>
      <xdr:spPr>
        <a:xfrm>
          <a:off x="4869307" y="84988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276987</xdr:colOff>
      <xdr:row>52</xdr:row>
      <xdr:rowOff>87486</xdr:rowOff>
    </xdr:from>
    <xdr:ext cx="282257" cy="180627"/>
    <xdr:sp macro="_xll.PtreeEvent_ObjectClick" textlink="">
      <xdr:nvSpPr>
        <xdr:cNvPr id="31" name="PTObj_DBranchName_1_4">
          <a:extLst>
            <a:ext uri="{FF2B5EF4-FFF2-40B4-BE49-F238E27FC236}">
              <a16:creationId xmlns:a16="http://schemas.microsoft.com/office/drawing/2014/main" id="{7B5AFCC5-009D-42C2-9CD2-879A7371FBC7}"/>
            </a:ext>
          </a:extLst>
        </xdr:cNvPr>
        <xdr:cNvSpPr txBox="1"/>
      </xdr:nvSpPr>
      <xdr:spPr>
        <a:xfrm>
          <a:off x="3561207" y="8499966"/>
          <a:ext cx="2822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Good</a:t>
          </a:r>
        </a:p>
      </xdr:txBody>
    </xdr:sp>
    <xdr:clientData/>
  </xdr:oneCellAnchor>
  <xdr:twoCellAnchor editAs="oneCell">
    <xdr:from>
      <xdr:col>4</xdr:col>
      <xdr:colOff>127</xdr:colOff>
      <xdr:row>54</xdr:row>
      <xdr:rowOff>86360</xdr:rowOff>
    </xdr:from>
    <xdr:to>
      <xdr:col>4</xdr:col>
      <xdr:colOff>183007</xdr:colOff>
      <xdr:row>55</xdr:row>
      <xdr:rowOff>86360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A1F90CE3-D6EC-4808-8574-4C2C78583A0B}"/>
            </a:ext>
          </a:extLst>
        </xdr:cNvPr>
        <xdr:cNvSpPr/>
      </xdr:nvSpPr>
      <xdr:spPr>
        <a:xfrm rot="-5400000">
          <a:off x="6454267" y="92303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3</xdr:col>
      <xdr:colOff>276987</xdr:colOff>
      <xdr:row>54</xdr:row>
      <xdr:rowOff>87486</xdr:rowOff>
    </xdr:from>
    <xdr:ext cx="175754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4258DCC3-3E35-4E41-AD7E-27EE7154DAA2}"/>
            </a:ext>
          </a:extLst>
        </xdr:cNvPr>
        <xdr:cNvSpPr txBox="1"/>
      </xdr:nvSpPr>
      <xdr:spPr>
        <a:xfrm>
          <a:off x="5146167" y="9231486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48</xdr:row>
      <xdr:rowOff>86360</xdr:rowOff>
    </xdr:from>
    <xdr:to>
      <xdr:col>4</xdr:col>
      <xdr:colOff>183007</xdr:colOff>
      <xdr:row>49</xdr:row>
      <xdr:rowOff>86360</xdr:rowOff>
    </xdr:to>
    <xdr:sp macro="_xll.PtreeEvent_ObjectClick" textlink="">
      <xdr:nvSpPr>
        <xdr:cNvPr id="40" name="PTObj_DNode_1_6">
          <a:extLst>
            <a:ext uri="{FF2B5EF4-FFF2-40B4-BE49-F238E27FC236}">
              <a16:creationId xmlns:a16="http://schemas.microsoft.com/office/drawing/2014/main" id="{DE88740B-7D25-4D57-8C9F-4C0D46DCCBBD}"/>
            </a:ext>
          </a:extLst>
        </xdr:cNvPr>
        <xdr:cNvSpPr/>
      </xdr:nvSpPr>
      <xdr:spPr>
        <a:xfrm>
          <a:off x="6454267" y="84988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3</xdr:col>
      <xdr:colOff>276987</xdr:colOff>
      <xdr:row>48</xdr:row>
      <xdr:rowOff>87486</xdr:rowOff>
    </xdr:from>
    <xdr:ext cx="196592" cy="180627"/>
    <xdr:sp macro="_xll.PtreeEvent_ObjectClick" textlink="">
      <xdr:nvSpPr>
        <xdr:cNvPr id="43" name="PTObj_DBranchName_1_6">
          <a:extLst>
            <a:ext uri="{FF2B5EF4-FFF2-40B4-BE49-F238E27FC236}">
              <a16:creationId xmlns:a16="http://schemas.microsoft.com/office/drawing/2014/main" id="{E590DC3F-A5E2-45B3-99EB-B2DFF5917741}"/>
            </a:ext>
          </a:extLst>
        </xdr:cNvPr>
        <xdr:cNvSpPr txBox="1"/>
      </xdr:nvSpPr>
      <xdr:spPr>
        <a:xfrm>
          <a:off x="5146167" y="8499966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46</xdr:row>
      <xdr:rowOff>86360</xdr:rowOff>
    </xdr:from>
    <xdr:to>
      <xdr:col>5</xdr:col>
      <xdr:colOff>183007</xdr:colOff>
      <xdr:row>47</xdr:row>
      <xdr:rowOff>86360</xdr:rowOff>
    </xdr:to>
    <xdr:sp macro="_xll.PtreeEvent_ObjectClick" textlink="">
      <xdr:nvSpPr>
        <xdr:cNvPr id="44" name="PTObj_DNode_1_8">
          <a:extLst>
            <a:ext uri="{FF2B5EF4-FFF2-40B4-BE49-F238E27FC236}">
              <a16:creationId xmlns:a16="http://schemas.microsoft.com/office/drawing/2014/main" id="{EC4E7855-2F22-43A0-823D-666F24D2C247}"/>
            </a:ext>
          </a:extLst>
        </xdr:cNvPr>
        <xdr:cNvSpPr/>
      </xdr:nvSpPr>
      <xdr:spPr>
        <a:xfrm rot="-5400000">
          <a:off x="8031607" y="84988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4</xdr:col>
      <xdr:colOff>276987</xdr:colOff>
      <xdr:row>46</xdr:row>
      <xdr:rowOff>87486</xdr:rowOff>
    </xdr:from>
    <xdr:ext cx="282257" cy="180627"/>
    <xdr:sp macro="_xll.PtreeEvent_ObjectClick" textlink="">
      <xdr:nvSpPr>
        <xdr:cNvPr id="47" name="PTObj_DBranchName_1_8">
          <a:extLst>
            <a:ext uri="{FF2B5EF4-FFF2-40B4-BE49-F238E27FC236}">
              <a16:creationId xmlns:a16="http://schemas.microsoft.com/office/drawing/2014/main" id="{A9FF17B2-53AB-4FB0-B8AD-6CD2E1D77D04}"/>
            </a:ext>
          </a:extLst>
        </xdr:cNvPr>
        <xdr:cNvSpPr txBox="1"/>
      </xdr:nvSpPr>
      <xdr:spPr>
        <a:xfrm>
          <a:off x="6731127" y="8499966"/>
          <a:ext cx="2822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Good</a:t>
          </a:r>
        </a:p>
      </xdr:txBody>
    </xdr:sp>
    <xdr:clientData/>
  </xdr:oneCellAnchor>
  <xdr:twoCellAnchor editAs="oneCell">
    <xdr:from>
      <xdr:col>5</xdr:col>
      <xdr:colOff>127</xdr:colOff>
      <xdr:row>50</xdr:row>
      <xdr:rowOff>86360</xdr:rowOff>
    </xdr:from>
    <xdr:to>
      <xdr:col>5</xdr:col>
      <xdr:colOff>183007</xdr:colOff>
      <xdr:row>51</xdr:row>
      <xdr:rowOff>86360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8EB88D0A-20C0-48E0-8C6D-CC8F12DF3765}"/>
            </a:ext>
          </a:extLst>
        </xdr:cNvPr>
        <xdr:cNvSpPr/>
      </xdr:nvSpPr>
      <xdr:spPr>
        <a:xfrm rot="-5400000">
          <a:off x="8031607" y="92303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4</xdr:col>
      <xdr:colOff>276987</xdr:colOff>
      <xdr:row>50</xdr:row>
      <xdr:rowOff>87486</xdr:rowOff>
    </xdr:from>
    <xdr:ext cx="214226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D986E7E5-C971-49B9-B864-A0F4F09B44CB}"/>
            </a:ext>
          </a:extLst>
        </xdr:cNvPr>
        <xdr:cNvSpPr txBox="1"/>
      </xdr:nvSpPr>
      <xdr:spPr>
        <a:xfrm>
          <a:off x="6731127" y="9231486"/>
          <a:ext cx="21422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Bad</a:t>
          </a:r>
        </a:p>
      </xdr:txBody>
    </xdr:sp>
    <xdr:clientData/>
  </xdr:oneCellAnchor>
  <xdr:twoCellAnchor editAs="oneCell">
    <xdr:from>
      <xdr:col>3</xdr:col>
      <xdr:colOff>127</xdr:colOff>
      <xdr:row>64</xdr:row>
      <xdr:rowOff>86360</xdr:rowOff>
    </xdr:from>
    <xdr:to>
      <xdr:col>3</xdr:col>
      <xdr:colOff>183007</xdr:colOff>
      <xdr:row>65</xdr:row>
      <xdr:rowOff>86361</xdr:rowOff>
    </xdr:to>
    <xdr:sp macro="_xll.PtreeEvent_ObjectClick" textlink="">
      <xdr:nvSpPr>
        <xdr:cNvPr id="56" name="PTObj_DNode_1_5">
          <a:extLst>
            <a:ext uri="{FF2B5EF4-FFF2-40B4-BE49-F238E27FC236}">
              <a16:creationId xmlns:a16="http://schemas.microsoft.com/office/drawing/2014/main" id="{A3BE3EEA-FCEE-4109-B04C-48C000E66A18}"/>
            </a:ext>
          </a:extLst>
        </xdr:cNvPr>
        <xdr:cNvSpPr/>
      </xdr:nvSpPr>
      <xdr:spPr>
        <a:xfrm>
          <a:off x="4869307" y="117906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276987</xdr:colOff>
      <xdr:row>64</xdr:row>
      <xdr:rowOff>87487</xdr:rowOff>
    </xdr:from>
    <xdr:ext cx="214225" cy="180627"/>
    <xdr:sp macro="_xll.PtreeEvent_ObjectClick" textlink="">
      <xdr:nvSpPr>
        <xdr:cNvPr id="59" name="PTObj_DBranchName_1_5">
          <a:extLst>
            <a:ext uri="{FF2B5EF4-FFF2-40B4-BE49-F238E27FC236}">
              <a16:creationId xmlns:a16="http://schemas.microsoft.com/office/drawing/2014/main" id="{1D0CB86A-B14E-4A73-9805-4123345555B3}"/>
            </a:ext>
          </a:extLst>
        </xdr:cNvPr>
        <xdr:cNvSpPr txBox="1"/>
      </xdr:nvSpPr>
      <xdr:spPr>
        <a:xfrm>
          <a:off x="3561207" y="11791807"/>
          <a:ext cx="2142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Bad</a:t>
          </a:r>
        </a:p>
      </xdr:txBody>
    </xdr:sp>
    <xdr:clientData/>
  </xdr:oneCellAnchor>
  <xdr:twoCellAnchor editAs="oneCell">
    <xdr:from>
      <xdr:col>4</xdr:col>
      <xdr:colOff>127</xdr:colOff>
      <xdr:row>60</xdr:row>
      <xdr:rowOff>86360</xdr:rowOff>
    </xdr:from>
    <xdr:to>
      <xdr:col>4</xdr:col>
      <xdr:colOff>183007</xdr:colOff>
      <xdr:row>61</xdr:row>
      <xdr:rowOff>86360</xdr:rowOff>
    </xdr:to>
    <xdr:sp macro="_xll.PtreeEvent_ObjectClick" textlink="">
      <xdr:nvSpPr>
        <xdr:cNvPr id="60" name="PTObj_DNode_1_10">
          <a:extLst>
            <a:ext uri="{FF2B5EF4-FFF2-40B4-BE49-F238E27FC236}">
              <a16:creationId xmlns:a16="http://schemas.microsoft.com/office/drawing/2014/main" id="{EF84E289-C08B-440E-B8DF-1DEE7318A4D6}"/>
            </a:ext>
          </a:extLst>
        </xdr:cNvPr>
        <xdr:cNvSpPr/>
      </xdr:nvSpPr>
      <xdr:spPr>
        <a:xfrm>
          <a:off x="6454267" y="110591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3</xdr:col>
      <xdr:colOff>276987</xdr:colOff>
      <xdr:row>60</xdr:row>
      <xdr:rowOff>87486</xdr:rowOff>
    </xdr:from>
    <xdr:ext cx="196592" cy="180627"/>
    <xdr:sp macro="_xll.PtreeEvent_ObjectClick" textlink="">
      <xdr:nvSpPr>
        <xdr:cNvPr id="63" name="PTObj_DBranchName_1_10">
          <a:extLst>
            <a:ext uri="{FF2B5EF4-FFF2-40B4-BE49-F238E27FC236}">
              <a16:creationId xmlns:a16="http://schemas.microsoft.com/office/drawing/2014/main" id="{B5F55489-6368-4DE4-9CD1-8E556200742E}"/>
            </a:ext>
          </a:extLst>
        </xdr:cNvPr>
        <xdr:cNvSpPr txBox="1"/>
      </xdr:nvSpPr>
      <xdr:spPr>
        <a:xfrm>
          <a:off x="5146167" y="11060286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58</xdr:row>
      <xdr:rowOff>86360</xdr:rowOff>
    </xdr:from>
    <xdr:to>
      <xdr:col>5</xdr:col>
      <xdr:colOff>183007</xdr:colOff>
      <xdr:row>59</xdr:row>
      <xdr:rowOff>86360</xdr:rowOff>
    </xdr:to>
    <xdr:sp macro="_xll.PtreeEvent_ObjectClick" textlink="">
      <xdr:nvSpPr>
        <xdr:cNvPr id="64" name="PTObj_DNode_1_11">
          <a:extLst>
            <a:ext uri="{FF2B5EF4-FFF2-40B4-BE49-F238E27FC236}">
              <a16:creationId xmlns:a16="http://schemas.microsoft.com/office/drawing/2014/main" id="{985E4C07-A990-4E72-A9F3-3C8B4E6AE6A6}"/>
            </a:ext>
          </a:extLst>
        </xdr:cNvPr>
        <xdr:cNvSpPr/>
      </xdr:nvSpPr>
      <xdr:spPr>
        <a:xfrm rot="-5400000">
          <a:off x="8031607" y="106934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4</xdr:col>
      <xdr:colOff>276987</xdr:colOff>
      <xdr:row>58</xdr:row>
      <xdr:rowOff>87486</xdr:rowOff>
    </xdr:from>
    <xdr:ext cx="282257" cy="180627"/>
    <xdr:sp macro="_xll.PtreeEvent_ObjectClick" textlink="">
      <xdr:nvSpPr>
        <xdr:cNvPr id="67" name="PTObj_DBranchName_1_11">
          <a:extLst>
            <a:ext uri="{FF2B5EF4-FFF2-40B4-BE49-F238E27FC236}">
              <a16:creationId xmlns:a16="http://schemas.microsoft.com/office/drawing/2014/main" id="{1BB97E7B-F64A-4A8C-AF20-5524743F1E19}"/>
            </a:ext>
          </a:extLst>
        </xdr:cNvPr>
        <xdr:cNvSpPr txBox="1"/>
      </xdr:nvSpPr>
      <xdr:spPr>
        <a:xfrm>
          <a:off x="6731127" y="10694526"/>
          <a:ext cx="2822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Good</a:t>
          </a:r>
        </a:p>
      </xdr:txBody>
    </xdr:sp>
    <xdr:clientData/>
  </xdr:oneCellAnchor>
  <xdr:twoCellAnchor editAs="oneCell">
    <xdr:from>
      <xdr:col>5</xdr:col>
      <xdr:colOff>127</xdr:colOff>
      <xdr:row>62</xdr:row>
      <xdr:rowOff>86360</xdr:rowOff>
    </xdr:from>
    <xdr:to>
      <xdr:col>5</xdr:col>
      <xdr:colOff>183007</xdr:colOff>
      <xdr:row>63</xdr:row>
      <xdr:rowOff>86360</xdr:rowOff>
    </xdr:to>
    <xdr:sp macro="_xll.PtreeEvent_ObjectClick" textlink="">
      <xdr:nvSpPr>
        <xdr:cNvPr id="68" name="PTObj_DNode_1_12">
          <a:extLst>
            <a:ext uri="{FF2B5EF4-FFF2-40B4-BE49-F238E27FC236}">
              <a16:creationId xmlns:a16="http://schemas.microsoft.com/office/drawing/2014/main" id="{BF66F6F9-DA27-4903-9333-BD3ED72A4957}"/>
            </a:ext>
          </a:extLst>
        </xdr:cNvPr>
        <xdr:cNvSpPr/>
      </xdr:nvSpPr>
      <xdr:spPr>
        <a:xfrm rot="-5400000">
          <a:off x="8031607" y="11424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4</xdr:col>
      <xdr:colOff>276987</xdr:colOff>
      <xdr:row>62</xdr:row>
      <xdr:rowOff>87487</xdr:rowOff>
    </xdr:from>
    <xdr:ext cx="214225" cy="180627"/>
    <xdr:sp macro="_xll.PtreeEvent_ObjectClick" textlink="">
      <xdr:nvSpPr>
        <xdr:cNvPr id="71" name="PTObj_DBranchName_1_12">
          <a:extLst>
            <a:ext uri="{FF2B5EF4-FFF2-40B4-BE49-F238E27FC236}">
              <a16:creationId xmlns:a16="http://schemas.microsoft.com/office/drawing/2014/main" id="{92057153-D09E-48A2-A9C2-12DB5BDAF796}"/>
            </a:ext>
          </a:extLst>
        </xdr:cNvPr>
        <xdr:cNvSpPr txBox="1"/>
      </xdr:nvSpPr>
      <xdr:spPr>
        <a:xfrm>
          <a:off x="6731127" y="11426047"/>
          <a:ext cx="2142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Bad</a:t>
          </a:r>
        </a:p>
      </xdr:txBody>
    </xdr:sp>
    <xdr:clientData/>
  </xdr:oneCellAnchor>
  <xdr:twoCellAnchor editAs="oneCell">
    <xdr:from>
      <xdr:col>4</xdr:col>
      <xdr:colOff>127</xdr:colOff>
      <xdr:row>66</xdr:row>
      <xdr:rowOff>86360</xdr:rowOff>
    </xdr:from>
    <xdr:to>
      <xdr:col>4</xdr:col>
      <xdr:colOff>183007</xdr:colOff>
      <xdr:row>67</xdr:row>
      <xdr:rowOff>86360</xdr:rowOff>
    </xdr:to>
    <xdr:sp macro="_xll.PtreeEvent_ObjectClick" textlink="">
      <xdr:nvSpPr>
        <xdr:cNvPr id="72" name="PTObj_DNode_1_13">
          <a:extLst>
            <a:ext uri="{FF2B5EF4-FFF2-40B4-BE49-F238E27FC236}">
              <a16:creationId xmlns:a16="http://schemas.microsoft.com/office/drawing/2014/main" id="{9D346DEC-63F1-43A6-B97A-7B46C442D4B4}"/>
            </a:ext>
          </a:extLst>
        </xdr:cNvPr>
        <xdr:cNvSpPr/>
      </xdr:nvSpPr>
      <xdr:spPr>
        <a:xfrm rot="-5400000">
          <a:off x="6454267" y="121564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3</xdr:col>
      <xdr:colOff>276987</xdr:colOff>
      <xdr:row>66</xdr:row>
      <xdr:rowOff>87486</xdr:rowOff>
    </xdr:from>
    <xdr:ext cx="175753" cy="180627"/>
    <xdr:sp macro="_xll.PtreeEvent_ObjectClick" textlink="">
      <xdr:nvSpPr>
        <xdr:cNvPr id="75" name="PTObj_DBranchName_1_13">
          <a:extLst>
            <a:ext uri="{FF2B5EF4-FFF2-40B4-BE49-F238E27FC236}">
              <a16:creationId xmlns:a16="http://schemas.microsoft.com/office/drawing/2014/main" id="{0B5BB339-ED3E-4CA0-9F83-BDFDACB0AB41}"/>
            </a:ext>
          </a:extLst>
        </xdr:cNvPr>
        <xdr:cNvSpPr txBox="1"/>
      </xdr:nvSpPr>
      <xdr:spPr>
        <a:xfrm>
          <a:off x="5146167" y="1215756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No</a:t>
          </a:r>
        </a:p>
      </xdr:txBody>
    </xdr:sp>
    <xdr:clientData/>
  </xdr:oneCellAnchor>
  <xdr:twoCellAnchor editAs="oneCell">
    <xdr:from>
      <xdr:col>2</xdr:col>
      <xdr:colOff>127</xdr:colOff>
      <xdr:row>76</xdr:row>
      <xdr:rowOff>86359</xdr:rowOff>
    </xdr:from>
    <xdr:to>
      <xdr:col>2</xdr:col>
      <xdr:colOff>183007</xdr:colOff>
      <xdr:row>77</xdr:row>
      <xdr:rowOff>86360</xdr:rowOff>
    </xdr:to>
    <xdr:sp macro="_xll.PtreeEvent_ObjectClick" textlink="">
      <xdr:nvSpPr>
        <xdr:cNvPr id="80" name="PTObj_DNode_1_3">
          <a:extLst>
            <a:ext uri="{FF2B5EF4-FFF2-40B4-BE49-F238E27FC236}">
              <a16:creationId xmlns:a16="http://schemas.microsoft.com/office/drawing/2014/main" id="{1B5C8300-C2AF-4D73-8E88-D0F82AFEAB1A}"/>
            </a:ext>
          </a:extLst>
        </xdr:cNvPr>
        <xdr:cNvSpPr/>
      </xdr:nvSpPr>
      <xdr:spPr>
        <a:xfrm>
          <a:off x="3284347" y="13985239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276987</xdr:colOff>
      <xdr:row>76</xdr:row>
      <xdr:rowOff>87486</xdr:rowOff>
    </xdr:from>
    <xdr:ext cx="175753" cy="180627"/>
    <xdr:sp macro="_xll.PtreeEvent_ObjectClick" textlink="">
      <xdr:nvSpPr>
        <xdr:cNvPr id="83" name="PTObj_DBranchName_1_3">
          <a:extLst>
            <a:ext uri="{FF2B5EF4-FFF2-40B4-BE49-F238E27FC236}">
              <a16:creationId xmlns:a16="http://schemas.microsoft.com/office/drawing/2014/main" id="{4AA28ECA-EA56-4388-B7AC-A33F0D700BE6}"/>
            </a:ext>
          </a:extLst>
        </xdr:cNvPr>
        <xdr:cNvSpPr txBox="1"/>
      </xdr:nvSpPr>
      <xdr:spPr>
        <a:xfrm>
          <a:off x="1983867" y="1398636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72</xdr:row>
      <xdr:rowOff>86360</xdr:rowOff>
    </xdr:from>
    <xdr:to>
      <xdr:col>3</xdr:col>
      <xdr:colOff>183007</xdr:colOff>
      <xdr:row>73</xdr:row>
      <xdr:rowOff>86360</xdr:rowOff>
    </xdr:to>
    <xdr:sp macro="_xll.PtreeEvent_ObjectClick" textlink="">
      <xdr:nvSpPr>
        <xdr:cNvPr id="84" name="PTObj_DNode_1_14">
          <a:extLst>
            <a:ext uri="{FF2B5EF4-FFF2-40B4-BE49-F238E27FC236}">
              <a16:creationId xmlns:a16="http://schemas.microsoft.com/office/drawing/2014/main" id="{44490A24-E468-447B-84FE-DAF3501B125C}"/>
            </a:ext>
          </a:extLst>
        </xdr:cNvPr>
        <xdr:cNvSpPr/>
      </xdr:nvSpPr>
      <xdr:spPr>
        <a:xfrm>
          <a:off x="4869307" y="132537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276987</xdr:colOff>
      <xdr:row>72</xdr:row>
      <xdr:rowOff>87487</xdr:rowOff>
    </xdr:from>
    <xdr:ext cx="196592" cy="180627"/>
    <xdr:sp macro="_xll.PtreeEvent_ObjectClick" textlink="">
      <xdr:nvSpPr>
        <xdr:cNvPr id="87" name="PTObj_DBranchName_1_14">
          <a:extLst>
            <a:ext uri="{FF2B5EF4-FFF2-40B4-BE49-F238E27FC236}">
              <a16:creationId xmlns:a16="http://schemas.microsoft.com/office/drawing/2014/main" id="{1A59960F-99FE-4257-90D3-12C5F243A2DB}"/>
            </a:ext>
          </a:extLst>
        </xdr:cNvPr>
        <xdr:cNvSpPr txBox="1"/>
      </xdr:nvSpPr>
      <xdr:spPr>
        <a:xfrm>
          <a:off x="3561207" y="1325484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70</xdr:row>
      <xdr:rowOff>86360</xdr:rowOff>
    </xdr:from>
    <xdr:to>
      <xdr:col>4</xdr:col>
      <xdr:colOff>183006</xdr:colOff>
      <xdr:row>71</xdr:row>
      <xdr:rowOff>86360</xdr:rowOff>
    </xdr:to>
    <xdr:sp macro="_xll.PtreeEvent_ObjectClick" textlink="">
      <xdr:nvSpPr>
        <xdr:cNvPr id="88" name="PTObj_DNode_1_15">
          <a:extLst>
            <a:ext uri="{FF2B5EF4-FFF2-40B4-BE49-F238E27FC236}">
              <a16:creationId xmlns:a16="http://schemas.microsoft.com/office/drawing/2014/main" id="{E62BCACE-0088-45D2-96F3-DC3D46716FB3}"/>
            </a:ext>
          </a:extLst>
        </xdr:cNvPr>
        <xdr:cNvSpPr/>
      </xdr:nvSpPr>
      <xdr:spPr>
        <a:xfrm rot="-5400000">
          <a:off x="6454267" y="12887960"/>
          <a:ext cx="182880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3</xdr:col>
      <xdr:colOff>276987</xdr:colOff>
      <xdr:row>70</xdr:row>
      <xdr:rowOff>87486</xdr:rowOff>
    </xdr:from>
    <xdr:ext cx="282257" cy="180627"/>
    <xdr:sp macro="_xll.PtreeEvent_ObjectClick" textlink="">
      <xdr:nvSpPr>
        <xdr:cNvPr id="91" name="PTObj_DBranchName_1_15">
          <a:extLst>
            <a:ext uri="{FF2B5EF4-FFF2-40B4-BE49-F238E27FC236}">
              <a16:creationId xmlns:a16="http://schemas.microsoft.com/office/drawing/2014/main" id="{78B8CC84-3C20-4AD8-945E-4F001B74FA87}"/>
            </a:ext>
          </a:extLst>
        </xdr:cNvPr>
        <xdr:cNvSpPr txBox="1"/>
      </xdr:nvSpPr>
      <xdr:spPr>
        <a:xfrm>
          <a:off x="5146167" y="12889086"/>
          <a:ext cx="28225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Good</a:t>
          </a:r>
        </a:p>
      </xdr:txBody>
    </xdr:sp>
    <xdr:clientData/>
  </xdr:oneCellAnchor>
  <xdr:twoCellAnchor editAs="oneCell">
    <xdr:from>
      <xdr:col>4</xdr:col>
      <xdr:colOff>126</xdr:colOff>
      <xdr:row>74</xdr:row>
      <xdr:rowOff>86361</xdr:rowOff>
    </xdr:from>
    <xdr:to>
      <xdr:col>4</xdr:col>
      <xdr:colOff>183007</xdr:colOff>
      <xdr:row>75</xdr:row>
      <xdr:rowOff>86361</xdr:rowOff>
    </xdr:to>
    <xdr:sp macro="_xll.PtreeEvent_ObjectClick" textlink="">
      <xdr:nvSpPr>
        <xdr:cNvPr id="92" name="PTObj_DNode_1_16">
          <a:extLst>
            <a:ext uri="{FF2B5EF4-FFF2-40B4-BE49-F238E27FC236}">
              <a16:creationId xmlns:a16="http://schemas.microsoft.com/office/drawing/2014/main" id="{5C8A7467-FC87-413E-804D-E38FB916E770}"/>
            </a:ext>
          </a:extLst>
        </xdr:cNvPr>
        <xdr:cNvSpPr/>
      </xdr:nvSpPr>
      <xdr:spPr>
        <a:xfrm rot="-5400000">
          <a:off x="6454267" y="136194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3</xdr:col>
      <xdr:colOff>276987</xdr:colOff>
      <xdr:row>74</xdr:row>
      <xdr:rowOff>87486</xdr:rowOff>
    </xdr:from>
    <xdr:ext cx="214225" cy="180627"/>
    <xdr:sp macro="_xll.PtreeEvent_ObjectClick" textlink="">
      <xdr:nvSpPr>
        <xdr:cNvPr id="95" name="PTObj_DBranchName_1_16">
          <a:extLst>
            <a:ext uri="{FF2B5EF4-FFF2-40B4-BE49-F238E27FC236}">
              <a16:creationId xmlns:a16="http://schemas.microsoft.com/office/drawing/2014/main" id="{A261B78C-B9B9-47C9-839C-EFACAD3B3E8F}"/>
            </a:ext>
          </a:extLst>
        </xdr:cNvPr>
        <xdr:cNvSpPr txBox="1"/>
      </xdr:nvSpPr>
      <xdr:spPr>
        <a:xfrm>
          <a:off x="5146167" y="13620606"/>
          <a:ext cx="2142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Bad</a:t>
          </a:r>
        </a:p>
      </xdr:txBody>
    </xdr:sp>
    <xdr:clientData/>
  </xdr:oneCellAnchor>
  <xdr:twoCellAnchor editAs="oneCell">
    <xdr:from>
      <xdr:col>3</xdr:col>
      <xdr:colOff>127</xdr:colOff>
      <xdr:row>78</xdr:row>
      <xdr:rowOff>86360</xdr:rowOff>
    </xdr:from>
    <xdr:to>
      <xdr:col>3</xdr:col>
      <xdr:colOff>183007</xdr:colOff>
      <xdr:row>79</xdr:row>
      <xdr:rowOff>86360</xdr:rowOff>
    </xdr:to>
    <xdr:sp macro="_xll.PtreeEvent_ObjectClick" textlink="">
      <xdr:nvSpPr>
        <xdr:cNvPr id="96" name="PTObj_DNode_1_17">
          <a:extLst>
            <a:ext uri="{FF2B5EF4-FFF2-40B4-BE49-F238E27FC236}">
              <a16:creationId xmlns:a16="http://schemas.microsoft.com/office/drawing/2014/main" id="{073B3993-12F3-4311-B37D-F5E1943DB5F9}"/>
            </a:ext>
          </a:extLst>
        </xdr:cNvPr>
        <xdr:cNvSpPr/>
      </xdr:nvSpPr>
      <xdr:spPr>
        <a:xfrm rot="-5400000">
          <a:off x="4869307" y="14351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276987</xdr:colOff>
      <xdr:row>78</xdr:row>
      <xdr:rowOff>87487</xdr:rowOff>
    </xdr:from>
    <xdr:ext cx="175753" cy="180627"/>
    <xdr:sp macro="_xll.PtreeEvent_ObjectClick" textlink="">
      <xdr:nvSpPr>
        <xdr:cNvPr id="99" name="PTObj_DBranchName_1_17">
          <a:extLst>
            <a:ext uri="{FF2B5EF4-FFF2-40B4-BE49-F238E27FC236}">
              <a16:creationId xmlns:a16="http://schemas.microsoft.com/office/drawing/2014/main" id="{F6407F39-44B6-48FB-9B8E-FAE85CF6D94F}"/>
            </a:ext>
          </a:extLst>
        </xdr:cNvPr>
        <xdr:cNvSpPr txBox="1"/>
      </xdr:nvSpPr>
      <xdr:spPr>
        <a:xfrm>
          <a:off x="3561207" y="1435212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MY" sz="800"/>
            <a:t>No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170180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D6137-D548-4F32-B1C0-199AC0FC8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6217          ">
          <a:extLst xmlns:a="http://schemas.openxmlformats.org/drawingml/2006/main">
            <a:ext uri="{FF2B5EF4-FFF2-40B4-BE49-F238E27FC236}">
              <a16:creationId xmlns:a16="http://schemas.microsoft.com/office/drawing/2014/main" id="{B6FBD6F0-F194-4316-97BA-C2413D96F73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6217         ">
          <a:extLst xmlns:a="http://schemas.openxmlformats.org/drawingml/2006/main">
            <a:ext uri="{FF2B5EF4-FFF2-40B4-BE49-F238E27FC236}">
              <a16:creationId xmlns:a16="http://schemas.microsoft.com/office/drawing/2014/main" id="{79586E31-A9FB-4F10-B2F0-2D0025471CA8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6217        ">
          <a:extLst xmlns:a="http://schemas.openxmlformats.org/drawingml/2006/main">
            <a:ext uri="{FF2B5EF4-FFF2-40B4-BE49-F238E27FC236}">
              <a16:creationId xmlns:a16="http://schemas.microsoft.com/office/drawing/2014/main" id="{CA10E4A2-5C1F-4FB5-AAC7-FCCC84EA3BC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6217       ">
          <a:extLst xmlns:a="http://schemas.openxmlformats.org/drawingml/2006/main">
            <a:ext uri="{FF2B5EF4-FFF2-40B4-BE49-F238E27FC236}">
              <a16:creationId xmlns:a16="http://schemas.microsoft.com/office/drawing/2014/main" id="{4FC79070-49DA-46B9-862C-00BF00B95E7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6217      ">
          <a:extLst xmlns:a="http://schemas.openxmlformats.org/drawingml/2006/main">
            <a:ext uri="{FF2B5EF4-FFF2-40B4-BE49-F238E27FC236}">
              <a16:creationId xmlns:a16="http://schemas.microsoft.com/office/drawing/2014/main" id="{F132EBBC-D6AF-4134-BA97-4360F288047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63500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FDF98-A6AA-4A49-9679-3457BFA81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25953          ">
          <a:extLst xmlns:a="http://schemas.openxmlformats.org/drawingml/2006/main">
            <a:ext uri="{FF2B5EF4-FFF2-40B4-BE49-F238E27FC236}">
              <a16:creationId xmlns:a16="http://schemas.microsoft.com/office/drawing/2014/main" id="{A42AF2A5-36BF-49B4-85E8-72E9019074A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25953         ">
          <a:extLst xmlns:a="http://schemas.openxmlformats.org/drawingml/2006/main">
            <a:ext uri="{FF2B5EF4-FFF2-40B4-BE49-F238E27FC236}">
              <a16:creationId xmlns:a16="http://schemas.microsoft.com/office/drawing/2014/main" id="{807AE1E5-D47E-4A90-A5E3-EAC8D4B554F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25953        ">
          <a:extLst xmlns:a="http://schemas.openxmlformats.org/drawingml/2006/main">
            <a:ext uri="{FF2B5EF4-FFF2-40B4-BE49-F238E27FC236}">
              <a16:creationId xmlns:a16="http://schemas.microsoft.com/office/drawing/2014/main" id="{379EAF28-99B7-4A8C-8293-B12D5079953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25953       ">
          <a:extLst xmlns:a="http://schemas.openxmlformats.org/drawingml/2006/main">
            <a:ext uri="{FF2B5EF4-FFF2-40B4-BE49-F238E27FC236}">
              <a16:creationId xmlns:a16="http://schemas.microsoft.com/office/drawing/2014/main" id="{E2D56BB0-B4A6-4610-91AE-2B9FEA5A46B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25953      ">
          <a:extLst xmlns:a="http://schemas.openxmlformats.org/drawingml/2006/main">
            <a:ext uri="{FF2B5EF4-FFF2-40B4-BE49-F238E27FC236}">
              <a16:creationId xmlns:a16="http://schemas.microsoft.com/office/drawing/2014/main" id="{26F3DE25-2B5D-4361-ABA2-FEB015174A8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170180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32853-B102-4D87-A052-18FED5E30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766          ">
          <a:extLst xmlns:a="http://schemas.openxmlformats.org/drawingml/2006/main">
            <a:ext uri="{FF2B5EF4-FFF2-40B4-BE49-F238E27FC236}">
              <a16:creationId xmlns:a16="http://schemas.microsoft.com/office/drawing/2014/main" id="{E4B69005-ADA9-4B7F-B5A3-345FA19B04F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766         ">
          <a:extLst xmlns:a="http://schemas.openxmlformats.org/drawingml/2006/main">
            <a:ext uri="{FF2B5EF4-FFF2-40B4-BE49-F238E27FC236}">
              <a16:creationId xmlns:a16="http://schemas.microsoft.com/office/drawing/2014/main" id="{BF16992B-9B7D-4652-AC56-6DD27134B950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766        ">
          <a:extLst xmlns:a="http://schemas.openxmlformats.org/drawingml/2006/main">
            <a:ext uri="{FF2B5EF4-FFF2-40B4-BE49-F238E27FC236}">
              <a16:creationId xmlns:a16="http://schemas.microsoft.com/office/drawing/2014/main" id="{1D5D8365-8F61-41BE-AFD9-93E20DF5954D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766       ">
          <a:extLst xmlns:a="http://schemas.openxmlformats.org/drawingml/2006/main">
            <a:ext uri="{FF2B5EF4-FFF2-40B4-BE49-F238E27FC236}">
              <a16:creationId xmlns:a16="http://schemas.microsoft.com/office/drawing/2014/main" id="{4C68F3E5-0E75-47BD-82E4-5B5DC2C7A36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766      ">
          <a:extLst xmlns:a="http://schemas.openxmlformats.org/drawingml/2006/main">
            <a:ext uri="{FF2B5EF4-FFF2-40B4-BE49-F238E27FC236}">
              <a16:creationId xmlns:a16="http://schemas.microsoft.com/office/drawing/2014/main" id="{3EB1E239-CCB8-4438-9D48-7F2DDD14DF3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MY" sz="1400" b="0" i="0">
              <a:solidFill>
                <a:srgbClr val="C0C0C0"/>
              </a:solidFill>
              <a:latin typeface="Arial" panose="020B0604020202020204" pitchFamily="34" charset="0"/>
            </a:rPr>
            <a:t>PrecisionTree Student Version
</a:t>
          </a:r>
          <a:r>
            <a:rPr lang="en-MY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80"/>
  <sheetViews>
    <sheetView tabSelected="1" topLeftCell="A43" zoomScaleNormal="100" workbookViewId="0">
      <selection activeCell="E70" sqref="E70"/>
    </sheetView>
  </sheetViews>
  <sheetFormatPr defaultRowHeight="14.4" x14ac:dyDescent="0.3"/>
  <cols>
    <col min="1" max="1" width="24.88671875" customWidth="1"/>
    <col min="2" max="2" width="23" customWidth="1"/>
    <col min="3" max="4" width="23.109375" customWidth="1"/>
    <col min="5" max="5" width="23" customWidth="1"/>
    <col min="6" max="6" width="16.77734375" customWidth="1"/>
    <col min="9" max="9" width="10.33203125" bestFit="1" customWidth="1"/>
  </cols>
  <sheetData>
    <row r="1" spans="1:9" x14ac:dyDescent="0.3">
      <c r="A1" s="6" t="s">
        <v>15</v>
      </c>
    </row>
    <row r="3" spans="1:9" x14ac:dyDescent="0.3">
      <c r="A3" s="1" t="s">
        <v>4</v>
      </c>
    </row>
    <row r="4" spans="1:9" x14ac:dyDescent="0.3">
      <c r="A4" t="s">
        <v>13</v>
      </c>
      <c r="B4" s="4">
        <v>-150000</v>
      </c>
      <c r="F4" s="7" t="s">
        <v>9</v>
      </c>
    </row>
    <row r="5" spans="1:9" x14ac:dyDescent="0.3">
      <c r="A5" t="s">
        <v>14</v>
      </c>
      <c r="B5" s="4">
        <v>-4000000</v>
      </c>
      <c r="F5" t="s">
        <v>10</v>
      </c>
    </row>
    <row r="6" spans="1:9" x14ac:dyDescent="0.3">
      <c r="A6" t="s">
        <v>1</v>
      </c>
      <c r="B6" s="4">
        <v>18</v>
      </c>
      <c r="G6" s="2" t="s">
        <v>6</v>
      </c>
      <c r="H6" s="2" t="s">
        <v>7</v>
      </c>
      <c r="I6" s="2" t="s">
        <v>16</v>
      </c>
    </row>
    <row r="7" spans="1:9" x14ac:dyDescent="0.3">
      <c r="G7">
        <f>SUMPRODUCT(B9:B10, B14:B15)</f>
        <v>0.5</v>
      </c>
      <c r="H7">
        <f>SUMPRODUCT(B9:B10, B14:B15)</f>
        <v>0.5</v>
      </c>
      <c r="I7">
        <f>G7+H7</f>
        <v>1</v>
      </c>
    </row>
    <row r="8" spans="1:9" x14ac:dyDescent="0.3">
      <c r="A8" t="s">
        <v>2</v>
      </c>
      <c r="B8" s="2" t="s">
        <v>5</v>
      </c>
      <c r="C8" s="2" t="s">
        <v>0</v>
      </c>
      <c r="D8" s="2" t="s">
        <v>3</v>
      </c>
    </row>
    <row r="9" spans="1:9" x14ac:dyDescent="0.3">
      <c r="A9" t="s">
        <v>6</v>
      </c>
      <c r="B9" s="3">
        <v>0.4</v>
      </c>
      <c r="C9" s="8">
        <v>600000</v>
      </c>
      <c r="D9" s="4">
        <f>$B$6*C9</f>
        <v>10800000</v>
      </c>
      <c r="F9" t="s">
        <v>11</v>
      </c>
    </row>
    <row r="10" spans="1:9" x14ac:dyDescent="0.3">
      <c r="A10" t="s">
        <v>7</v>
      </c>
      <c r="B10" s="3">
        <f>1-B9</f>
        <v>0.6</v>
      </c>
      <c r="C10" s="8">
        <v>100000</v>
      </c>
      <c r="D10" s="4">
        <f>$B$6*C10</f>
        <v>1800000</v>
      </c>
      <c r="G10" s="2"/>
      <c r="H10" s="2"/>
    </row>
    <row r="11" spans="1:9" x14ac:dyDescent="0.3">
      <c r="F11" t="s">
        <v>8</v>
      </c>
      <c r="G11" s="2" t="s">
        <v>6</v>
      </c>
      <c r="H11" s="2" t="s">
        <v>7</v>
      </c>
    </row>
    <row r="12" spans="1:9" x14ac:dyDescent="0.3">
      <c r="A12" t="s">
        <v>12</v>
      </c>
      <c r="B12" s="4"/>
      <c r="F12" t="s">
        <v>6</v>
      </c>
      <c r="G12">
        <f>(B14*B9)/G7</f>
        <v>0.64000000000000012</v>
      </c>
      <c r="H12">
        <f>(C14*B9)/H7</f>
        <v>0.15999999999999998</v>
      </c>
    </row>
    <row r="13" spans="1:9" x14ac:dyDescent="0.3">
      <c r="A13" t="s">
        <v>8</v>
      </c>
      <c r="B13" s="2" t="s">
        <v>6</v>
      </c>
      <c r="C13" s="2" t="s">
        <v>7</v>
      </c>
      <c r="D13" s="2"/>
      <c r="F13" t="s">
        <v>7</v>
      </c>
      <c r="G13">
        <f>(B15*B10)/H7</f>
        <v>0.36</v>
      </c>
      <c r="H13">
        <f>1-H12</f>
        <v>0.84000000000000008</v>
      </c>
    </row>
    <row r="14" spans="1:9" x14ac:dyDescent="0.3">
      <c r="A14" t="s">
        <v>6</v>
      </c>
      <c r="B14">
        <v>0.8</v>
      </c>
      <c r="C14">
        <f>1-B14</f>
        <v>0.19999999999999996</v>
      </c>
      <c r="F14" t="s">
        <v>16</v>
      </c>
      <c r="G14">
        <f>SUM(G12:G13)</f>
        <v>1</v>
      </c>
      <c r="H14">
        <f>SUM(H12:H13)</f>
        <v>1</v>
      </c>
    </row>
    <row r="15" spans="1:9" x14ac:dyDescent="0.3">
      <c r="A15" t="s">
        <v>7</v>
      </c>
      <c r="B15">
        <v>0.3</v>
      </c>
      <c r="C15">
        <f>1-B15</f>
        <v>0.7</v>
      </c>
    </row>
    <row r="16" spans="1:9" x14ac:dyDescent="0.3">
      <c r="B16" s="4"/>
    </row>
    <row r="47" spans="5:6" ht="14.4" customHeight="1" x14ac:dyDescent="0.3">
      <c r="E47" s="19">
        <f>G12</f>
        <v>0.64000000000000012</v>
      </c>
      <c r="F47" s="12" t="e">
        <f ca="1">_xll.PTreeNodeProbability(treeCalc_1!$F$2,8)</f>
        <v>#VALUE!</v>
      </c>
    </row>
    <row r="48" spans="5:6" ht="14.4" customHeight="1" x14ac:dyDescent="0.3">
      <c r="E48" s="22">
        <f>D9</f>
        <v>10800000</v>
      </c>
      <c r="F48" s="11" t="e">
        <f ca="1">_xll.PTreeNodeValue(treeCalc_1!$F$2,8)</f>
        <v>#VALUE!</v>
      </c>
    </row>
    <row r="49" spans="2:6" ht="14.4" customHeight="1" x14ac:dyDescent="0.3">
      <c r="D49" s="16" t="e">
        <f ca="1">_xll.PTreeNodeDecision(treeCalc_1!$F$2,6)</f>
        <v>#VALUE!</v>
      </c>
      <c r="E49" s="17" t="s">
        <v>83</v>
      </c>
    </row>
    <row r="50" spans="2:6" ht="14.4" customHeight="1" x14ac:dyDescent="0.3">
      <c r="D50" s="22">
        <f>B5</f>
        <v>-4000000</v>
      </c>
      <c r="E50" s="18" t="e">
        <f ca="1">_xll.PTreeNodeValue(treeCalc_1!$F$2,6)</f>
        <v>#VALUE!</v>
      </c>
    </row>
    <row r="51" spans="2:6" ht="14.4" customHeight="1" x14ac:dyDescent="0.3">
      <c r="E51" s="19">
        <f>1 - E47</f>
        <v>0.35999999999999988</v>
      </c>
      <c r="F51" s="12" t="e">
        <f ca="1">_xll.PTreeNodeProbability(treeCalc_1!$F$2,9)</f>
        <v>#VALUE!</v>
      </c>
    </row>
    <row r="52" spans="2:6" ht="14.4" customHeight="1" x14ac:dyDescent="0.3">
      <c r="E52" s="22">
        <f>D10</f>
        <v>1800000</v>
      </c>
      <c r="F52" s="11" t="e">
        <f ca="1">_xll.PTreeNodeValue(treeCalc_1!$F$2,9)</f>
        <v>#VALUE!</v>
      </c>
    </row>
    <row r="53" spans="2:6" ht="14.4" customHeight="1" x14ac:dyDescent="0.3">
      <c r="C53" s="19">
        <v>0.5</v>
      </c>
      <c r="D53" s="14" t="s">
        <v>69</v>
      </c>
    </row>
    <row r="54" spans="2:6" ht="14.4" customHeight="1" x14ac:dyDescent="0.3">
      <c r="C54" s="13">
        <v>0</v>
      </c>
      <c r="D54" s="15" t="e">
        <f ca="1">_xll.PTreeNodeValue(treeCalc_1!$F$2,4)</f>
        <v>#VALUE!</v>
      </c>
    </row>
    <row r="55" spans="2:6" ht="14.4" customHeight="1" x14ac:dyDescent="0.3">
      <c r="D55" s="16" t="e">
        <f ca="1">_xll.PTreeNodeDecision(treeCalc_1!$F$2,7)</f>
        <v>#VALUE!</v>
      </c>
      <c r="E55" s="12" t="e">
        <f ca="1">_xll.PTreeNodeProbability(treeCalc_1!$F$2,7)</f>
        <v>#VALUE!</v>
      </c>
    </row>
    <row r="56" spans="2:6" ht="14.4" customHeight="1" x14ac:dyDescent="0.3">
      <c r="D56" s="13">
        <v>0</v>
      </c>
      <c r="E56" s="11" t="e">
        <f ca="1">_xll.PTreeNodeValue(treeCalc_1!$F$2,7)</f>
        <v>#VALUE!</v>
      </c>
    </row>
    <row r="57" spans="2:6" ht="14.4" customHeight="1" x14ac:dyDescent="0.3">
      <c r="B57" s="16" t="e">
        <f ca="1">_xll.PTreeNodeDecision(treeCalc_1!$F$2,2)</f>
        <v>#VALUE!</v>
      </c>
      <c r="C57" s="17" t="s">
        <v>68</v>
      </c>
    </row>
    <row r="58" spans="2:6" ht="14.4" customHeight="1" x14ac:dyDescent="0.3">
      <c r="B58" s="22">
        <f>-379000</f>
        <v>-379000</v>
      </c>
      <c r="C58" s="18" t="e">
        <f ca="1">_xll.PTreeNodeValue(treeCalc_1!$F$2,2)</f>
        <v>#VALUE!</v>
      </c>
    </row>
    <row r="59" spans="2:6" ht="14.4" customHeight="1" x14ac:dyDescent="0.3">
      <c r="E59" s="19">
        <f>H12</f>
        <v>0.15999999999999998</v>
      </c>
      <c r="F59" s="12" t="e">
        <f ca="1">_xll.PTreeNodeProbability(treeCalc_1!$F$2,11)</f>
        <v>#VALUE!</v>
      </c>
    </row>
    <row r="60" spans="2:6" ht="14.4" customHeight="1" x14ac:dyDescent="0.3">
      <c r="E60" s="22">
        <f>E48</f>
        <v>10800000</v>
      </c>
      <c r="F60" s="11" t="e">
        <f ca="1">_xll.PTreeNodeValue(treeCalc_1!$F$2,11)</f>
        <v>#VALUE!</v>
      </c>
    </row>
    <row r="61" spans="2:6" ht="14.4" customHeight="1" x14ac:dyDescent="0.3">
      <c r="D61" s="16" t="e">
        <f ca="1">_xll.PTreeNodeDecision(treeCalc_1!$F$2,10)</f>
        <v>#VALUE!</v>
      </c>
      <c r="E61" s="20" t="s">
        <v>83</v>
      </c>
    </row>
    <row r="62" spans="2:6" ht="14.4" customHeight="1" x14ac:dyDescent="0.3">
      <c r="D62" s="22">
        <f>D50</f>
        <v>-4000000</v>
      </c>
      <c r="E62" s="18" t="e">
        <f ca="1">_xll.PTreeNodeValue(treeCalc_1!$F$2,10)</f>
        <v>#VALUE!</v>
      </c>
    </row>
    <row r="63" spans="2:6" ht="14.4" customHeight="1" x14ac:dyDescent="0.3">
      <c r="E63" s="19">
        <f>1 - E59</f>
        <v>0.84000000000000008</v>
      </c>
      <c r="F63" s="12" t="e">
        <f ca="1">_xll.PTreeNodeProbability(treeCalc_1!$F$2,12)</f>
        <v>#VALUE!</v>
      </c>
    </row>
    <row r="64" spans="2:6" ht="14.4" customHeight="1" x14ac:dyDescent="0.3">
      <c r="E64" s="22">
        <f>E52</f>
        <v>1800000</v>
      </c>
      <c r="F64" s="11" t="e">
        <f ca="1">_xll.PTreeNodeValue(treeCalc_1!$F$2,12)</f>
        <v>#VALUE!</v>
      </c>
    </row>
    <row r="65" spans="1:5" ht="14.4" customHeight="1" x14ac:dyDescent="0.3">
      <c r="C65" s="19">
        <v>0.5</v>
      </c>
      <c r="D65" s="21" t="s">
        <v>69</v>
      </c>
    </row>
    <row r="66" spans="1:5" ht="14.4" customHeight="1" x14ac:dyDescent="0.3">
      <c r="C66" s="13">
        <v>0</v>
      </c>
      <c r="D66" s="15" t="e">
        <f ca="1">_xll.PTreeNodeValue(treeCalc_1!$F$2,5)</f>
        <v>#VALUE!</v>
      </c>
    </row>
    <row r="67" spans="1:5" ht="14.4" customHeight="1" x14ac:dyDescent="0.3">
      <c r="D67" s="16" t="e">
        <f ca="1">_xll.PTreeNodeDecision(treeCalc_1!$F$2,13)</f>
        <v>#VALUE!</v>
      </c>
      <c r="E67" s="12" t="e">
        <f ca="1">_xll.PTreeNodeProbability(treeCalc_1!$F$2,13)</f>
        <v>#VALUE!</v>
      </c>
    </row>
    <row r="68" spans="1:5" ht="14.4" customHeight="1" x14ac:dyDescent="0.3">
      <c r="D68" s="13">
        <v>0</v>
      </c>
      <c r="E68" s="11" t="e">
        <f ca="1">_xll.PTreeNodeValue(treeCalc_1!$F$2,13)</f>
        <v>#VALUE!</v>
      </c>
    </row>
    <row r="69" spans="1:5" ht="14.4" customHeight="1" x14ac:dyDescent="0.3">
      <c r="A69" s="13"/>
      <c r="B69" s="14" t="s">
        <v>78</v>
      </c>
    </row>
    <row r="70" spans="1:5" ht="14.4" customHeight="1" x14ac:dyDescent="0.3">
      <c r="A70" s="13"/>
      <c r="B70" s="15" t="e">
        <f ca="1">_xll.PTreeNodeValue(treeCalc_1!$F$2,1)</f>
        <v>#VALUE!</v>
      </c>
    </row>
    <row r="71" spans="1:5" ht="14.4" customHeight="1" x14ac:dyDescent="0.3">
      <c r="D71" s="19">
        <f>B9</f>
        <v>0.4</v>
      </c>
      <c r="E71" s="12" t="e">
        <f ca="1">_xll.PTreeNodeProbability(treeCalc_1!$F$2,15)</f>
        <v>#VALUE!</v>
      </c>
    </row>
    <row r="72" spans="1:5" ht="14.4" customHeight="1" x14ac:dyDescent="0.3">
      <c r="D72" s="22">
        <f>E48</f>
        <v>10800000</v>
      </c>
      <c r="E72" s="11" t="e">
        <f ca="1">_xll.PTreeNodeValue(treeCalc_1!$F$2,15)</f>
        <v>#VALUE!</v>
      </c>
    </row>
    <row r="73" spans="1:5" ht="14.4" customHeight="1" x14ac:dyDescent="0.3">
      <c r="C73" s="16" t="e">
        <f ca="1">_xll.PTreeNodeDecision(treeCalc_1!$F$2,14)</f>
        <v>#VALUE!</v>
      </c>
      <c r="D73" s="20" t="s">
        <v>83</v>
      </c>
    </row>
    <row r="74" spans="1:5" ht="14.4" customHeight="1" x14ac:dyDescent="0.3">
      <c r="C74" s="22">
        <f>D62</f>
        <v>-4000000</v>
      </c>
      <c r="D74" s="18" t="e">
        <f ca="1">_xll.PTreeNodeValue(treeCalc_1!$F$2,14)</f>
        <v>#VALUE!</v>
      </c>
    </row>
    <row r="75" spans="1:5" ht="14.4" customHeight="1" x14ac:dyDescent="0.3">
      <c r="D75" s="19">
        <f>1 - D71</f>
        <v>0.6</v>
      </c>
      <c r="E75" s="12" t="e">
        <f ca="1">_xll.PTreeNodeProbability(treeCalc_1!$F$2,16)</f>
        <v>#VALUE!</v>
      </c>
    </row>
    <row r="76" spans="1:5" ht="14.4" customHeight="1" x14ac:dyDescent="0.3">
      <c r="D76" s="22">
        <f>E64</f>
        <v>1800000</v>
      </c>
      <c r="E76" s="11" t="e">
        <f ca="1">_xll.PTreeNodeValue(treeCalc_1!$F$2,16)</f>
        <v>#VALUE!</v>
      </c>
    </row>
    <row r="77" spans="1:5" ht="14.4" customHeight="1" x14ac:dyDescent="0.3">
      <c r="B77" s="16" t="e">
        <f ca="1">_xll.PTreeNodeDecision(treeCalc_1!$F$2,3)</f>
        <v>#VALUE!</v>
      </c>
      <c r="C77" s="21" t="s">
        <v>69</v>
      </c>
    </row>
    <row r="78" spans="1:5" ht="14.4" customHeight="1" x14ac:dyDescent="0.3">
      <c r="B78" s="13">
        <v>0</v>
      </c>
      <c r="C78" s="15" t="e">
        <f ca="1">_xll.PTreeNodeValue(treeCalc_1!$F$2,3)</f>
        <v>#VALUE!</v>
      </c>
    </row>
    <row r="79" spans="1:5" ht="14.4" customHeight="1" x14ac:dyDescent="0.3">
      <c r="C79" s="16" t="e">
        <f ca="1">_xll.PTreeNodeDecision(treeCalc_1!$F$2,17)</f>
        <v>#VALUE!</v>
      </c>
      <c r="D79" s="12" t="e">
        <f ca="1">_xll.PTreeNodeProbability(treeCalc_1!$F$2,17)</f>
        <v>#VALUE!</v>
      </c>
    </row>
    <row r="80" spans="1:5" ht="14.4" customHeight="1" x14ac:dyDescent="0.3">
      <c r="C80" s="13">
        <v>0</v>
      </c>
      <c r="D80" s="11" t="e">
        <f ca="1">_xll.PTreeNodeValue(treeCalc_1!$F$2,17)</f>
        <v>#VALUE!</v>
      </c>
    </row>
  </sheetData>
  <pageMargins left="0.7" right="0.7" top="0.75" bottom="0.75" header="0.3" footer="0.3"/>
  <pageSetup orientation="portrait" r:id="rId1"/>
  <ignoredErrors>
    <ignoredError sqref="D67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A57E-E5EE-417B-A162-8E8E118BBF84}">
  <dimension ref="A1:P27"/>
  <sheetViews>
    <sheetView workbookViewId="0"/>
  </sheetViews>
  <sheetFormatPr defaultColWidth="15.77734375" defaultRowHeight="14.4" x14ac:dyDescent="0.3"/>
  <cols>
    <col min="1" max="16384" width="15.77734375" style="5"/>
  </cols>
  <sheetData>
    <row r="1" spans="1:16" x14ac:dyDescent="0.3">
      <c r="A1" s="5" t="s">
        <v>18</v>
      </c>
      <c r="B1" s="9" t="s">
        <v>63</v>
      </c>
      <c r="E1" s="5" t="s">
        <v>26</v>
      </c>
      <c r="F1" s="5">
        <v>3</v>
      </c>
      <c r="H1" s="5" t="s">
        <v>33</v>
      </c>
      <c r="I1" s="9" t="s">
        <v>59</v>
      </c>
      <c r="K1" s="5" t="s">
        <v>38</v>
      </c>
      <c r="L1" s="5">
        <v>100</v>
      </c>
    </row>
    <row r="2" spans="1:16" x14ac:dyDescent="0.3">
      <c r="A2" s="5" t="s">
        <v>19</v>
      </c>
      <c r="B2" s="5" t="e">
        <f>Model!#REF!</f>
        <v>#REF!</v>
      </c>
      <c r="E2" s="5" t="s">
        <v>28</v>
      </c>
      <c r="F2" s="5" t="e">
        <f ca="1">_xll.PTreeEvaluate5(B3,$L$11:$L$27,$J$11:$J$27,$K$11:$K$27,$N$11:$N$27,$G$11:$G$27,,L1)</f>
        <v>#VALUE!</v>
      </c>
    </row>
    <row r="3" spans="1:16" x14ac:dyDescent="0.3">
      <c r="A3" s="5" t="s">
        <v>20</v>
      </c>
      <c r="B3" s="5" t="s">
        <v>62</v>
      </c>
      <c r="E3" s="5" t="s">
        <v>29</v>
      </c>
      <c r="F3" s="9" t="s">
        <v>55</v>
      </c>
      <c r="H3" s="5" t="s">
        <v>34</v>
      </c>
      <c r="I3" s="10" t="s">
        <v>57</v>
      </c>
    </row>
    <row r="4" spans="1:16" x14ac:dyDescent="0.3">
      <c r="A4" s="5" t="s">
        <v>21</v>
      </c>
      <c r="B4" s="5" t="s">
        <v>54</v>
      </c>
      <c r="E4" s="5" t="s">
        <v>30</v>
      </c>
      <c r="F4" s="9" t="s">
        <v>56</v>
      </c>
      <c r="H4" s="5" t="s">
        <v>35</v>
      </c>
      <c r="I4" s="9" t="s">
        <v>58</v>
      </c>
    </row>
    <row r="5" spans="1:16" x14ac:dyDescent="0.3">
      <c r="A5" s="5" t="s">
        <v>22</v>
      </c>
      <c r="B5" s="5">
        <v>0</v>
      </c>
      <c r="E5" s="5" t="s">
        <v>31</v>
      </c>
      <c r="F5" s="9" t="s">
        <v>56</v>
      </c>
      <c r="H5" s="5" t="s">
        <v>36</v>
      </c>
      <c r="I5" s="10" t="s">
        <v>57</v>
      </c>
    </row>
    <row r="6" spans="1:16" x14ac:dyDescent="0.3">
      <c r="A6" s="5" t="s">
        <v>23</v>
      </c>
      <c r="E6" s="5" t="s">
        <v>32</v>
      </c>
      <c r="F6" s="9" t="s">
        <v>55</v>
      </c>
      <c r="H6" s="5" t="s">
        <v>37</v>
      </c>
      <c r="I6" s="9" t="s">
        <v>58</v>
      </c>
    </row>
    <row r="7" spans="1:16" x14ac:dyDescent="0.3">
      <c r="A7" s="5" t="s">
        <v>24</v>
      </c>
      <c r="E7" s="5" t="s">
        <v>27</v>
      </c>
      <c r="F7" s="9" t="s">
        <v>17</v>
      </c>
    </row>
    <row r="8" spans="1:16" x14ac:dyDescent="0.3">
      <c r="A8" s="5" t="s">
        <v>25</v>
      </c>
      <c r="B8" s="5">
        <v>17</v>
      </c>
    </row>
    <row r="10" spans="1:16" x14ac:dyDescent="0.3">
      <c r="A10" s="5" t="s">
        <v>39</v>
      </c>
      <c r="B10" s="5" t="s">
        <v>40</v>
      </c>
      <c r="C10" s="5" t="s">
        <v>41</v>
      </c>
      <c r="D10" s="5" t="s">
        <v>42</v>
      </c>
      <c r="E10" s="5" t="s">
        <v>43</v>
      </c>
      <c r="F10" s="5" t="s">
        <v>44</v>
      </c>
      <c r="G10" s="5" t="s">
        <v>45</v>
      </c>
      <c r="H10" s="5" t="s">
        <v>46</v>
      </c>
      <c r="I10" s="5" t="s">
        <v>47</v>
      </c>
      <c r="J10" s="5" t="s">
        <v>48</v>
      </c>
      <c r="K10" s="5" t="s">
        <v>49</v>
      </c>
      <c r="L10" s="5" t="s">
        <v>20</v>
      </c>
      <c r="M10" s="5" t="s">
        <v>50</v>
      </c>
      <c r="N10" s="5" t="s">
        <v>51</v>
      </c>
      <c r="O10" s="5" t="s">
        <v>52</v>
      </c>
      <c r="P10" s="5" t="s">
        <v>53</v>
      </c>
    </row>
    <row r="11" spans="1:16" x14ac:dyDescent="0.3">
      <c r="A11" s="5" t="e">
        <f ca="1">Model!$B$70</f>
        <v>#VALUE!</v>
      </c>
      <c r="B11" s="5" t="str">
        <f>B1</f>
        <v>New product decision</v>
      </c>
      <c r="C11" s="5">
        <v>0</v>
      </c>
      <c r="I11" s="5" t="s">
        <v>60</v>
      </c>
      <c r="J11" s="5">
        <f>Model!$A$70</f>
        <v>0</v>
      </c>
      <c r="K11" s="5">
        <f>Model!$A$69</f>
        <v>0</v>
      </c>
      <c r="L11" s="5" t="s">
        <v>64</v>
      </c>
      <c r="M11" s="9" t="s">
        <v>61</v>
      </c>
      <c r="O11" s="5" t="str">
        <f>Model!$B$69</f>
        <v>Hire firm?</v>
      </c>
      <c r="P11" s="5" t="b">
        <v>0</v>
      </c>
    </row>
    <row r="12" spans="1:16" x14ac:dyDescent="0.3">
      <c r="A12" s="5" t="e">
        <f ca="1">Model!$C$58</f>
        <v>#VALUE!</v>
      </c>
      <c r="B12" s="9" t="s">
        <v>65</v>
      </c>
      <c r="C12" s="5">
        <v>0</v>
      </c>
      <c r="I12" s="5" t="s">
        <v>60</v>
      </c>
      <c r="J12" s="5">
        <f>Model!$B$58</f>
        <v>-379000</v>
      </c>
      <c r="L12" s="5" t="s">
        <v>67</v>
      </c>
      <c r="M12" s="9" t="s">
        <v>61</v>
      </c>
      <c r="O12" s="5" t="str">
        <f>Model!$C$57</f>
        <v>Prediction?</v>
      </c>
      <c r="P12" s="5" t="b">
        <v>0</v>
      </c>
    </row>
    <row r="13" spans="1:16" x14ac:dyDescent="0.3">
      <c r="A13" s="5" t="e">
        <f ca="1">Model!$C$78</f>
        <v>#VALUE!</v>
      </c>
      <c r="B13" s="9" t="s">
        <v>66</v>
      </c>
      <c r="C13" s="5">
        <v>0</v>
      </c>
      <c r="I13" s="5" t="s">
        <v>60</v>
      </c>
      <c r="J13" s="5">
        <f>Model!$B$78</f>
        <v>0</v>
      </c>
      <c r="L13" s="5" t="s">
        <v>79</v>
      </c>
      <c r="M13" s="9" t="s">
        <v>61</v>
      </c>
      <c r="O13" s="5" t="str">
        <f>Model!$C$77</f>
        <v>Market product?</v>
      </c>
      <c r="P13" s="5" t="b">
        <v>0</v>
      </c>
    </row>
    <row r="14" spans="1:16" x14ac:dyDescent="0.3">
      <c r="A14" s="5" t="e">
        <f ca="1">Model!$D$54</f>
        <v>#VALUE!</v>
      </c>
      <c r="B14" s="9" t="s">
        <v>6</v>
      </c>
      <c r="C14" s="5">
        <v>0</v>
      </c>
      <c r="I14" s="5" t="s">
        <v>60</v>
      </c>
      <c r="J14" s="5">
        <f>Model!$C$54</f>
        <v>0</v>
      </c>
      <c r="K14" s="5">
        <f>Model!$C$53</f>
        <v>0.5</v>
      </c>
      <c r="L14" s="5" t="s">
        <v>71</v>
      </c>
      <c r="M14" s="9" t="s">
        <v>61</v>
      </c>
      <c r="O14" s="5" t="str">
        <f>Model!$D$53</f>
        <v>Market product?</v>
      </c>
      <c r="P14" s="5" t="b">
        <v>0</v>
      </c>
    </row>
    <row r="15" spans="1:16" x14ac:dyDescent="0.3">
      <c r="A15" s="5" t="e">
        <f ca="1">Model!$D$66</f>
        <v>#VALUE!</v>
      </c>
      <c r="B15" s="9" t="s">
        <v>7</v>
      </c>
      <c r="C15" s="5">
        <v>0</v>
      </c>
      <c r="I15" s="5" t="s">
        <v>60</v>
      </c>
      <c r="J15" s="5">
        <f>Model!$C$66</f>
        <v>0</v>
      </c>
      <c r="K15" s="5">
        <f>Model!$C$65</f>
        <v>0.5</v>
      </c>
      <c r="L15" s="5" t="s">
        <v>74</v>
      </c>
      <c r="M15" s="9" t="s">
        <v>61</v>
      </c>
      <c r="O15" s="5" t="str">
        <f>Model!$D$65</f>
        <v>Market product?</v>
      </c>
      <c r="P15" s="5" t="b">
        <v>0</v>
      </c>
    </row>
    <row r="16" spans="1:16" x14ac:dyDescent="0.3">
      <c r="A16" s="5" t="e">
        <f ca="1">Model!$E$50</f>
        <v>#VALUE!</v>
      </c>
      <c r="B16" s="9" t="s">
        <v>65</v>
      </c>
      <c r="C16" s="5">
        <v>0</v>
      </c>
      <c r="I16" s="5" t="s">
        <v>60</v>
      </c>
      <c r="J16" s="5">
        <f>Model!$D$50</f>
        <v>-4000000</v>
      </c>
      <c r="L16" s="5" t="s">
        <v>73</v>
      </c>
      <c r="M16" s="9" t="s">
        <v>61</v>
      </c>
      <c r="O16" s="5" t="str">
        <f>Model!$E$49</f>
        <v>Sales Volumes</v>
      </c>
      <c r="P16" s="5" t="b">
        <v>0</v>
      </c>
    </row>
    <row r="17" spans="1:16" x14ac:dyDescent="0.3">
      <c r="A17" s="5" t="e">
        <f ca="1">Model!$E$56</f>
        <v>#VALUE!</v>
      </c>
      <c r="B17" s="9" t="s">
        <v>66</v>
      </c>
      <c r="C17" s="5">
        <v>0</v>
      </c>
      <c r="H17" s="5" t="s">
        <v>60</v>
      </c>
      <c r="I17" s="5" t="s">
        <v>60</v>
      </c>
      <c r="J17" s="5">
        <f>Model!$D$56</f>
        <v>0</v>
      </c>
      <c r="L17" s="5" t="s">
        <v>70</v>
      </c>
      <c r="M17" s="9" t="s">
        <v>61</v>
      </c>
      <c r="P17" s="5" t="b">
        <v>0</v>
      </c>
    </row>
    <row r="18" spans="1:16" x14ac:dyDescent="0.3">
      <c r="A18" s="5" t="e">
        <f ca="1">Model!$F$48</f>
        <v>#VALUE!</v>
      </c>
      <c r="B18" s="9" t="s">
        <v>6</v>
      </c>
      <c r="C18" s="5">
        <v>0</v>
      </c>
      <c r="H18" s="5" t="s">
        <v>60</v>
      </c>
      <c r="I18" s="5" t="s">
        <v>60</v>
      </c>
      <c r="J18" s="5">
        <f>Model!$E$48</f>
        <v>10800000</v>
      </c>
      <c r="K18" s="5">
        <f>Model!$E$47</f>
        <v>0.64000000000000012</v>
      </c>
      <c r="L18" s="5" t="s">
        <v>72</v>
      </c>
      <c r="M18" s="9" t="s">
        <v>61</v>
      </c>
      <c r="P18" s="5" t="b">
        <v>0</v>
      </c>
    </row>
    <row r="19" spans="1:16" x14ac:dyDescent="0.3">
      <c r="A19" s="5" t="e">
        <f ca="1">Model!$F$52</f>
        <v>#VALUE!</v>
      </c>
      <c r="B19" s="9" t="s">
        <v>7</v>
      </c>
      <c r="C19" s="5">
        <v>0</v>
      </c>
      <c r="H19" s="5" t="s">
        <v>60</v>
      </c>
      <c r="I19" s="5" t="s">
        <v>60</v>
      </c>
      <c r="J19" s="5">
        <f>Model!$E$52</f>
        <v>1800000</v>
      </c>
      <c r="K19" s="5">
        <f>Model!$E$51</f>
        <v>0.35999999999999988</v>
      </c>
      <c r="L19" s="5" t="s">
        <v>72</v>
      </c>
      <c r="M19" s="9" t="s">
        <v>61</v>
      </c>
      <c r="P19" s="5" t="b">
        <v>0</v>
      </c>
    </row>
    <row r="20" spans="1:16" x14ac:dyDescent="0.3">
      <c r="A20" s="5" t="e">
        <f ca="1">Model!$E$62</f>
        <v>#VALUE!</v>
      </c>
      <c r="B20" s="9" t="s">
        <v>65</v>
      </c>
      <c r="C20" s="5">
        <v>0</v>
      </c>
      <c r="I20" s="5" t="s">
        <v>60</v>
      </c>
      <c r="J20" s="5">
        <f>Model!$D$62</f>
        <v>-4000000</v>
      </c>
      <c r="L20" s="5" t="s">
        <v>75</v>
      </c>
      <c r="M20" s="9" t="s">
        <v>61</v>
      </c>
      <c r="O20" s="5" t="str">
        <f>Model!$E$61</f>
        <v>Sales Volumes</v>
      </c>
      <c r="P20" s="5" t="b">
        <v>0</v>
      </c>
    </row>
    <row r="21" spans="1:16" x14ac:dyDescent="0.3">
      <c r="A21" s="5" t="e">
        <f ca="1">Model!$F$60</f>
        <v>#VALUE!</v>
      </c>
      <c r="B21" s="9" t="s">
        <v>6</v>
      </c>
      <c r="C21" s="5">
        <v>0</v>
      </c>
      <c r="H21" s="5" t="s">
        <v>60</v>
      </c>
      <c r="I21" s="5" t="s">
        <v>60</v>
      </c>
      <c r="J21" s="5">
        <f>Model!$E$60</f>
        <v>10800000</v>
      </c>
      <c r="K21" s="5">
        <f>Model!$E$59</f>
        <v>0.15999999999999998</v>
      </c>
      <c r="L21" s="5" t="s">
        <v>76</v>
      </c>
      <c r="M21" s="9" t="s">
        <v>61</v>
      </c>
      <c r="P21" s="5" t="b">
        <v>0</v>
      </c>
    </row>
    <row r="22" spans="1:16" x14ac:dyDescent="0.3">
      <c r="A22" s="5" t="e">
        <f ca="1">Model!$F$64</f>
        <v>#VALUE!</v>
      </c>
      <c r="B22" s="9" t="s">
        <v>7</v>
      </c>
      <c r="C22" s="5">
        <v>0</v>
      </c>
      <c r="H22" s="5" t="s">
        <v>60</v>
      </c>
      <c r="I22" s="5" t="s">
        <v>60</v>
      </c>
      <c r="J22" s="5">
        <f>Model!$E$64</f>
        <v>1800000</v>
      </c>
      <c r="K22" s="5">
        <f>Model!$E$63</f>
        <v>0.84000000000000008</v>
      </c>
      <c r="L22" s="5" t="s">
        <v>76</v>
      </c>
      <c r="M22" s="9" t="s">
        <v>61</v>
      </c>
      <c r="P22" s="5" t="b">
        <v>0</v>
      </c>
    </row>
    <row r="23" spans="1:16" x14ac:dyDescent="0.3">
      <c r="A23" s="5" t="e">
        <f ca="1">Model!$E$68</f>
        <v>#VALUE!</v>
      </c>
      <c r="B23" s="9" t="s">
        <v>66</v>
      </c>
      <c r="C23" s="5">
        <v>0</v>
      </c>
      <c r="H23" s="5" t="s">
        <v>60</v>
      </c>
      <c r="I23" s="5" t="s">
        <v>60</v>
      </c>
      <c r="J23" s="5">
        <f>Model!$D$68</f>
        <v>0</v>
      </c>
      <c r="L23" s="5" t="s">
        <v>77</v>
      </c>
      <c r="M23" s="9" t="s">
        <v>61</v>
      </c>
      <c r="P23" s="5" t="b">
        <v>0</v>
      </c>
    </row>
    <row r="24" spans="1:16" x14ac:dyDescent="0.3">
      <c r="A24" s="5" t="e">
        <f ca="1">Model!$D$74</f>
        <v>#VALUE!</v>
      </c>
      <c r="B24" s="9" t="s">
        <v>65</v>
      </c>
      <c r="C24" s="5">
        <v>0</v>
      </c>
      <c r="I24" s="5" t="s">
        <v>60</v>
      </c>
      <c r="J24" s="5">
        <f>Model!$C$74</f>
        <v>-4000000</v>
      </c>
      <c r="L24" s="5" t="s">
        <v>80</v>
      </c>
      <c r="M24" s="9" t="s">
        <v>61</v>
      </c>
      <c r="O24" s="5" t="str">
        <f>Model!$D$73</f>
        <v>Sales Volumes</v>
      </c>
      <c r="P24" s="5" t="b">
        <v>0</v>
      </c>
    </row>
    <row r="25" spans="1:16" x14ac:dyDescent="0.3">
      <c r="A25" s="5" t="e">
        <f ca="1">Model!$E$72</f>
        <v>#VALUE!</v>
      </c>
      <c r="B25" s="9" t="s">
        <v>6</v>
      </c>
      <c r="C25" s="5">
        <v>0</v>
      </c>
      <c r="H25" s="5" t="s">
        <v>60</v>
      </c>
      <c r="I25" s="5" t="s">
        <v>60</v>
      </c>
      <c r="J25" s="5">
        <f>Model!$D$72</f>
        <v>10800000</v>
      </c>
      <c r="K25" s="5">
        <f>Model!$D$71</f>
        <v>0.4</v>
      </c>
      <c r="L25" s="5" t="s">
        <v>81</v>
      </c>
      <c r="M25" s="9" t="s">
        <v>61</v>
      </c>
      <c r="P25" s="5" t="b">
        <v>0</v>
      </c>
    </row>
    <row r="26" spans="1:16" x14ac:dyDescent="0.3">
      <c r="A26" s="5" t="e">
        <f ca="1">Model!$E$76</f>
        <v>#VALUE!</v>
      </c>
      <c r="B26" s="9" t="s">
        <v>7</v>
      </c>
      <c r="C26" s="5">
        <v>0</v>
      </c>
      <c r="H26" s="5" t="s">
        <v>60</v>
      </c>
      <c r="I26" s="5" t="s">
        <v>60</v>
      </c>
      <c r="J26" s="5">
        <f>Model!$D$76</f>
        <v>1800000</v>
      </c>
      <c r="K26" s="5">
        <f>Model!$D$75</f>
        <v>0.6</v>
      </c>
      <c r="L26" s="5" t="s">
        <v>81</v>
      </c>
      <c r="M26" s="9" t="s">
        <v>61</v>
      </c>
      <c r="P26" s="5" t="b">
        <v>0</v>
      </c>
    </row>
    <row r="27" spans="1:16" x14ac:dyDescent="0.3">
      <c r="A27" s="5" t="e">
        <f ca="1">Model!$D$80</f>
        <v>#VALUE!</v>
      </c>
      <c r="B27" s="9" t="s">
        <v>66</v>
      </c>
      <c r="C27" s="5">
        <v>0</v>
      </c>
      <c r="H27" s="5" t="s">
        <v>60</v>
      </c>
      <c r="I27" s="5" t="s">
        <v>60</v>
      </c>
      <c r="J27" s="5">
        <f>Model!$C$80</f>
        <v>0</v>
      </c>
      <c r="L27" s="5" t="s">
        <v>82</v>
      </c>
      <c r="M27" s="9" t="s">
        <v>61</v>
      </c>
      <c r="P27" s="5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248-3BA1-4700-9DD0-B3884C64F55B}">
  <dimension ref="B1:F40"/>
  <sheetViews>
    <sheetView showGridLines="0" topLeftCell="A7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2.21875" bestFit="1" customWidth="1"/>
    <col min="3" max="3" width="4.21875" bestFit="1" customWidth="1"/>
    <col min="4" max="4" width="7.44140625" bestFit="1" customWidth="1"/>
    <col min="5" max="5" width="9.33203125" bestFit="1" customWidth="1"/>
    <col min="6" max="6" width="7.44140625" bestFit="1" customWidth="1"/>
  </cols>
  <sheetData>
    <row r="1" spans="2:2" s="23" customFormat="1" ht="17.399999999999999" x14ac:dyDescent="0.3">
      <c r="B1" s="26" t="s">
        <v>86</v>
      </c>
    </row>
    <row r="2" spans="2:2" s="24" customFormat="1" ht="10.199999999999999" x14ac:dyDescent="0.2">
      <c r="B2" s="27" t="s">
        <v>84</v>
      </c>
    </row>
    <row r="3" spans="2:2" s="24" customFormat="1" ht="10.199999999999999" x14ac:dyDescent="0.2">
      <c r="B3" s="27" t="s">
        <v>87</v>
      </c>
    </row>
    <row r="4" spans="2:2" s="24" customFormat="1" ht="10.199999999999999" x14ac:dyDescent="0.2">
      <c r="B4" s="27" t="s">
        <v>85</v>
      </c>
    </row>
    <row r="5" spans="2:2" s="25" customFormat="1" ht="10.199999999999999" x14ac:dyDescent="0.2">
      <c r="B5" s="28" t="s">
        <v>88</v>
      </c>
    </row>
    <row r="28" spans="2:6" ht="15" thickBot="1" x14ac:dyDescent="0.35"/>
    <row r="29" spans="2:6" ht="15" thickBot="1" x14ac:dyDescent="0.35">
      <c r="B29" s="29" t="s">
        <v>89</v>
      </c>
      <c r="C29" s="30"/>
      <c r="D29" s="30"/>
      <c r="E29" s="30"/>
      <c r="F29" s="31"/>
    </row>
    <row r="30" spans="2:6" x14ac:dyDescent="0.3">
      <c r="B30" s="42"/>
      <c r="C30" s="34" t="s">
        <v>99</v>
      </c>
      <c r="D30" s="46"/>
      <c r="E30" s="39" t="s">
        <v>102</v>
      </c>
      <c r="F30" s="50"/>
    </row>
    <row r="31" spans="2:6" x14ac:dyDescent="0.3">
      <c r="B31" s="43"/>
      <c r="C31" s="32" t="s">
        <v>100</v>
      </c>
      <c r="D31" s="47" t="s">
        <v>101</v>
      </c>
      <c r="E31" s="32" t="s">
        <v>100</v>
      </c>
      <c r="F31" s="33" t="s">
        <v>101</v>
      </c>
    </row>
    <row r="32" spans="2:6" x14ac:dyDescent="0.3">
      <c r="B32" s="44" t="s">
        <v>90</v>
      </c>
      <c r="C32" s="40">
        <v>0.2</v>
      </c>
      <c r="D32" s="48">
        <v>-0.5</v>
      </c>
      <c r="E32" s="35">
        <v>321000.00000000035</v>
      </c>
      <c r="F32" s="51">
        <v>-0.77087794432548173</v>
      </c>
    </row>
    <row r="33" spans="2:6" x14ac:dyDescent="0.3">
      <c r="B33" s="44" t="s">
        <v>91</v>
      </c>
      <c r="C33" s="40">
        <v>0.25</v>
      </c>
      <c r="D33" s="48">
        <v>-0.37500000000000006</v>
      </c>
      <c r="E33" s="35">
        <v>638647.05882352963</v>
      </c>
      <c r="F33" s="51">
        <v>-0.54414913717092839</v>
      </c>
    </row>
    <row r="34" spans="2:6" x14ac:dyDescent="0.3">
      <c r="B34" s="44" t="s">
        <v>92</v>
      </c>
      <c r="C34" s="40">
        <v>0.3</v>
      </c>
      <c r="D34" s="48">
        <v>-0.25000000000000006</v>
      </c>
      <c r="E34" s="35">
        <v>921000</v>
      </c>
      <c r="F34" s="51">
        <v>-0.34261241970021444</v>
      </c>
    </row>
    <row r="35" spans="2:6" x14ac:dyDescent="0.3">
      <c r="B35" s="44" t="s">
        <v>93</v>
      </c>
      <c r="C35" s="40">
        <v>0.35</v>
      </c>
      <c r="D35" s="48">
        <v>-0.12500000000000011</v>
      </c>
      <c r="E35" s="35">
        <v>1173631.5789473681</v>
      </c>
      <c r="F35" s="51">
        <v>-0.16229009354220736</v>
      </c>
    </row>
    <row r="36" spans="2:6" x14ac:dyDescent="0.3">
      <c r="B36" s="44" t="s">
        <v>94</v>
      </c>
      <c r="C36" s="40">
        <v>0.4</v>
      </c>
      <c r="D36" s="48">
        <v>0</v>
      </c>
      <c r="E36" s="35">
        <v>1401000.0000000007</v>
      </c>
      <c r="F36" s="51">
        <v>0</v>
      </c>
    </row>
    <row r="37" spans="2:6" x14ac:dyDescent="0.3">
      <c r="B37" s="44" t="s">
        <v>95</v>
      </c>
      <c r="C37" s="40">
        <v>0.45</v>
      </c>
      <c r="D37" s="48">
        <v>0.12499999999999997</v>
      </c>
      <c r="E37" s="35">
        <v>1850000</v>
      </c>
      <c r="F37" s="51">
        <v>0.32048536759457463</v>
      </c>
    </row>
    <row r="38" spans="2:6" x14ac:dyDescent="0.3">
      <c r="B38" s="44" t="s">
        <v>96</v>
      </c>
      <c r="C38" s="40">
        <v>0.5</v>
      </c>
      <c r="D38" s="48">
        <v>0.24999999999999994</v>
      </c>
      <c r="E38" s="35">
        <v>2300000</v>
      </c>
      <c r="F38" s="51">
        <v>0.6416845110635252</v>
      </c>
    </row>
    <row r="39" spans="2:6" x14ac:dyDescent="0.3">
      <c r="B39" s="44" t="s">
        <v>97</v>
      </c>
      <c r="C39" s="40">
        <v>0.54999999999999993</v>
      </c>
      <c r="D39" s="48">
        <v>0.37499999999999978</v>
      </c>
      <c r="E39" s="35">
        <v>2749999.9999999995</v>
      </c>
      <c r="F39" s="51">
        <v>0.96288365453247549</v>
      </c>
    </row>
    <row r="40" spans="2:6" ht="15" thickBot="1" x14ac:dyDescent="0.35">
      <c r="B40" s="45" t="s">
        <v>98</v>
      </c>
      <c r="C40" s="41">
        <v>0.6</v>
      </c>
      <c r="D40" s="49">
        <v>0.49999999999999989</v>
      </c>
      <c r="E40" s="36">
        <v>3200000</v>
      </c>
      <c r="F40" s="52">
        <v>1.2840827980014264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7005-39B9-463A-B839-7B8070E62C3C}">
  <dimension ref="B1:F42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8.109375" bestFit="1" customWidth="1"/>
    <col min="4" max="4" width="7.44140625" bestFit="1" customWidth="1"/>
    <col min="5" max="5" width="6.21875" bestFit="1" customWidth="1"/>
    <col min="6" max="6" width="7.44140625" bestFit="1" customWidth="1"/>
  </cols>
  <sheetData>
    <row r="1" spans="2:2" s="23" customFormat="1" ht="17.399999999999999" x14ac:dyDescent="0.3">
      <c r="B1" s="26" t="s">
        <v>86</v>
      </c>
    </row>
    <row r="2" spans="2:2" s="24" customFormat="1" ht="10.199999999999999" x14ac:dyDescent="0.2">
      <c r="B2" s="27" t="s">
        <v>84</v>
      </c>
    </row>
    <row r="3" spans="2:2" s="24" customFormat="1" ht="10.199999999999999" x14ac:dyDescent="0.2">
      <c r="B3" s="27" t="s">
        <v>87</v>
      </c>
    </row>
    <row r="4" spans="2:2" s="24" customFormat="1" ht="10.199999999999999" x14ac:dyDescent="0.2">
      <c r="B4" s="27" t="s">
        <v>85</v>
      </c>
    </row>
    <row r="5" spans="2:2" s="25" customFormat="1" ht="10.199999999999999" x14ac:dyDescent="0.2">
      <c r="B5" s="28" t="s">
        <v>103</v>
      </c>
    </row>
    <row r="28" spans="2:6" ht="15" thickBot="1" x14ac:dyDescent="0.35"/>
    <row r="29" spans="2:6" ht="15" thickBot="1" x14ac:dyDescent="0.35">
      <c r="B29" s="29" t="s">
        <v>89</v>
      </c>
      <c r="C29" s="30"/>
      <c r="D29" s="30"/>
      <c r="E29" s="30"/>
      <c r="F29" s="31"/>
    </row>
    <row r="30" spans="2:6" x14ac:dyDescent="0.3">
      <c r="B30" s="42"/>
      <c r="C30" s="34" t="s">
        <v>99</v>
      </c>
      <c r="D30" s="46"/>
      <c r="E30" s="39" t="s">
        <v>102</v>
      </c>
      <c r="F30" s="50"/>
    </row>
    <row r="31" spans="2:6" x14ac:dyDescent="0.3">
      <c r="B31" s="43"/>
      <c r="C31" s="32" t="s">
        <v>100</v>
      </c>
      <c r="D31" s="47" t="s">
        <v>101</v>
      </c>
      <c r="E31" s="32" t="s">
        <v>100</v>
      </c>
      <c r="F31" s="33" t="s">
        <v>101</v>
      </c>
    </row>
    <row r="32" spans="2:6" x14ac:dyDescent="0.3">
      <c r="B32" s="44" t="s">
        <v>90</v>
      </c>
      <c r="C32" s="37">
        <v>-5000000</v>
      </c>
      <c r="D32" s="48">
        <v>-0.25</v>
      </c>
      <c r="E32" s="35">
        <v>901000.00000000047</v>
      </c>
      <c r="F32" s="51">
        <v>-0.35688793718772305</v>
      </c>
    </row>
    <row r="33" spans="2:6" x14ac:dyDescent="0.3">
      <c r="B33" s="44" t="s">
        <v>91</v>
      </c>
      <c r="C33" s="37">
        <v>-4800000</v>
      </c>
      <c r="D33" s="48">
        <v>-0.2</v>
      </c>
      <c r="E33" s="35">
        <v>1001000.0000000007</v>
      </c>
      <c r="F33" s="51">
        <v>-0.2855103497501783</v>
      </c>
    </row>
    <row r="34" spans="2:6" x14ac:dyDescent="0.3">
      <c r="B34" s="44" t="s">
        <v>92</v>
      </c>
      <c r="C34" s="37">
        <v>-4600000</v>
      </c>
      <c r="D34" s="48">
        <v>-0.15</v>
      </c>
      <c r="E34" s="35">
        <v>1101000.0000000007</v>
      </c>
      <c r="F34" s="51">
        <v>-0.21413276231263373</v>
      </c>
    </row>
    <row r="35" spans="2:6" x14ac:dyDescent="0.3">
      <c r="B35" s="44" t="s">
        <v>93</v>
      </c>
      <c r="C35" s="37">
        <v>-4400000</v>
      </c>
      <c r="D35" s="48">
        <v>-0.1</v>
      </c>
      <c r="E35" s="35">
        <v>1201000.0000000007</v>
      </c>
      <c r="F35" s="51">
        <v>-0.14275517487508915</v>
      </c>
    </row>
    <row r="36" spans="2:6" x14ac:dyDescent="0.3">
      <c r="B36" s="44" t="s">
        <v>94</v>
      </c>
      <c r="C36" s="37">
        <v>-4200000</v>
      </c>
      <c r="D36" s="48">
        <v>-0.05</v>
      </c>
      <c r="E36" s="35">
        <v>1301000.0000000007</v>
      </c>
      <c r="F36" s="51">
        <v>-7.1377587437544576E-2</v>
      </c>
    </row>
    <row r="37" spans="2:6" x14ac:dyDescent="0.3">
      <c r="B37" s="44" t="s">
        <v>95</v>
      </c>
      <c r="C37" s="37">
        <v>-4000000</v>
      </c>
      <c r="D37" s="48">
        <v>0</v>
      </c>
      <c r="E37" s="35">
        <v>1401000.0000000007</v>
      </c>
      <c r="F37" s="51">
        <v>0</v>
      </c>
    </row>
    <row r="38" spans="2:6" x14ac:dyDescent="0.3">
      <c r="B38" s="44" t="s">
        <v>96</v>
      </c>
      <c r="C38" s="37">
        <v>-3800000</v>
      </c>
      <c r="D38" s="48">
        <v>0.05</v>
      </c>
      <c r="E38" s="35">
        <v>1600000</v>
      </c>
      <c r="F38" s="51">
        <v>0.14204139900071322</v>
      </c>
    </row>
    <row r="39" spans="2:6" x14ac:dyDescent="0.3">
      <c r="B39" s="44" t="s">
        <v>97</v>
      </c>
      <c r="C39" s="37">
        <v>-3600000</v>
      </c>
      <c r="D39" s="48">
        <v>0.1</v>
      </c>
      <c r="E39" s="35">
        <v>1800000</v>
      </c>
      <c r="F39" s="51">
        <v>0.28479657387580237</v>
      </c>
    </row>
    <row r="40" spans="2:6" x14ac:dyDescent="0.3">
      <c r="B40" s="44" t="s">
        <v>98</v>
      </c>
      <c r="C40" s="37">
        <v>-3400000</v>
      </c>
      <c r="D40" s="48">
        <v>0.15</v>
      </c>
      <c r="E40" s="35">
        <v>2000000</v>
      </c>
      <c r="F40" s="51">
        <v>0.42755174875089152</v>
      </c>
    </row>
    <row r="41" spans="2:6" x14ac:dyDescent="0.3">
      <c r="B41" s="44" t="s">
        <v>104</v>
      </c>
      <c r="C41" s="37">
        <v>-3200000</v>
      </c>
      <c r="D41" s="48">
        <v>0.2</v>
      </c>
      <c r="E41" s="35">
        <v>2200000</v>
      </c>
      <c r="F41" s="51">
        <v>0.57030692362598068</v>
      </c>
    </row>
    <row r="42" spans="2:6" ht="15" thickBot="1" x14ac:dyDescent="0.35">
      <c r="B42" s="45" t="s">
        <v>105</v>
      </c>
      <c r="C42" s="38">
        <v>-3000000</v>
      </c>
      <c r="D42" s="49">
        <v>0.25</v>
      </c>
      <c r="E42" s="36">
        <v>2400000</v>
      </c>
      <c r="F42" s="52">
        <v>0.71306209850106983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AE6C-0AC6-4EB3-9694-03D3105DD1F6}">
  <dimension ref="B1:F40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2.21875" bestFit="1" customWidth="1"/>
    <col min="3" max="3" width="4.21875" bestFit="1" customWidth="1"/>
    <col min="4" max="4" width="7.44140625" bestFit="1" customWidth="1"/>
    <col min="5" max="5" width="9.33203125" bestFit="1" customWidth="1"/>
    <col min="6" max="6" width="7.44140625" bestFit="1" customWidth="1"/>
  </cols>
  <sheetData>
    <row r="1" spans="2:2" s="23" customFormat="1" ht="17.399999999999999" x14ac:dyDescent="0.3">
      <c r="B1" s="26" t="s">
        <v>86</v>
      </c>
    </row>
    <row r="2" spans="2:2" s="24" customFormat="1" ht="10.199999999999999" x14ac:dyDescent="0.2">
      <c r="B2" s="27" t="s">
        <v>84</v>
      </c>
    </row>
    <row r="3" spans="2:2" s="24" customFormat="1" ht="10.199999999999999" x14ac:dyDescent="0.2">
      <c r="B3" s="27" t="s">
        <v>106</v>
      </c>
    </row>
    <row r="4" spans="2:2" s="24" customFormat="1" ht="10.199999999999999" x14ac:dyDescent="0.2">
      <c r="B4" s="27" t="s">
        <v>85</v>
      </c>
    </row>
    <row r="5" spans="2:2" s="25" customFormat="1" ht="10.199999999999999" x14ac:dyDescent="0.2">
      <c r="B5" s="28" t="s">
        <v>88</v>
      </c>
    </row>
    <row r="28" spans="2:6" ht="15" thickBot="1" x14ac:dyDescent="0.35"/>
    <row r="29" spans="2:6" ht="15" thickBot="1" x14ac:dyDescent="0.35">
      <c r="B29" s="29" t="s">
        <v>89</v>
      </c>
      <c r="C29" s="30"/>
      <c r="D29" s="30"/>
      <c r="E29" s="30"/>
      <c r="F29" s="31"/>
    </row>
    <row r="30" spans="2:6" x14ac:dyDescent="0.3">
      <c r="B30" s="42"/>
      <c r="C30" s="34" t="s">
        <v>99</v>
      </c>
      <c r="D30" s="46"/>
      <c r="E30" s="39" t="s">
        <v>102</v>
      </c>
      <c r="F30" s="50"/>
    </row>
    <row r="31" spans="2:6" x14ac:dyDescent="0.3">
      <c r="B31" s="43"/>
      <c r="C31" s="32" t="s">
        <v>100</v>
      </c>
      <c r="D31" s="47" t="s">
        <v>101</v>
      </c>
      <c r="E31" s="32" t="s">
        <v>100</v>
      </c>
      <c r="F31" s="33" t="s">
        <v>101</v>
      </c>
    </row>
    <row r="32" spans="2:6" x14ac:dyDescent="0.3">
      <c r="B32" s="44" t="s">
        <v>90</v>
      </c>
      <c r="C32" s="40">
        <v>0.2</v>
      </c>
      <c r="D32" s="48">
        <v>-0.5</v>
      </c>
      <c r="E32" s="35">
        <v>321000.00000000035</v>
      </c>
      <c r="F32" s="51">
        <v>-0.77087794432548173</v>
      </c>
    </row>
    <row r="33" spans="2:6" x14ac:dyDescent="0.3">
      <c r="B33" s="44" t="s">
        <v>91</v>
      </c>
      <c r="C33" s="40">
        <v>0.25</v>
      </c>
      <c r="D33" s="48">
        <v>-0.37500000000000006</v>
      </c>
      <c r="E33" s="35">
        <v>638647.05882352963</v>
      </c>
      <c r="F33" s="51">
        <v>-0.54414913717092839</v>
      </c>
    </row>
    <row r="34" spans="2:6" x14ac:dyDescent="0.3">
      <c r="B34" s="44" t="s">
        <v>92</v>
      </c>
      <c r="C34" s="40">
        <v>0.3</v>
      </c>
      <c r="D34" s="48">
        <v>-0.25000000000000006</v>
      </c>
      <c r="E34" s="35">
        <v>921000</v>
      </c>
      <c r="F34" s="51">
        <v>-0.34261241970021444</v>
      </c>
    </row>
    <row r="35" spans="2:6" x14ac:dyDescent="0.3">
      <c r="B35" s="44" t="s">
        <v>93</v>
      </c>
      <c r="C35" s="40">
        <v>0.35</v>
      </c>
      <c r="D35" s="48">
        <v>-0.12500000000000011</v>
      </c>
      <c r="E35" s="35">
        <v>1173631.5789473681</v>
      </c>
      <c r="F35" s="51">
        <v>-0.16229009354220736</v>
      </c>
    </row>
    <row r="36" spans="2:6" x14ac:dyDescent="0.3">
      <c r="B36" s="44" t="s">
        <v>94</v>
      </c>
      <c r="C36" s="40">
        <v>0.4</v>
      </c>
      <c r="D36" s="48">
        <v>0</v>
      </c>
      <c r="E36" s="35">
        <v>1401000.0000000007</v>
      </c>
      <c r="F36" s="51">
        <v>0</v>
      </c>
    </row>
    <row r="37" spans="2:6" x14ac:dyDescent="0.3">
      <c r="B37" s="44" t="s">
        <v>95</v>
      </c>
      <c r="C37" s="40">
        <v>0.45</v>
      </c>
      <c r="D37" s="48">
        <v>0.12499999999999997</v>
      </c>
      <c r="E37" s="35">
        <v>1850000</v>
      </c>
      <c r="F37" s="51">
        <v>0.32048536759457463</v>
      </c>
    </row>
    <row r="38" spans="2:6" x14ac:dyDescent="0.3">
      <c r="B38" s="44" t="s">
        <v>96</v>
      </c>
      <c r="C38" s="40">
        <v>0.5</v>
      </c>
      <c r="D38" s="48">
        <v>0.24999999999999994</v>
      </c>
      <c r="E38" s="35">
        <v>2300000</v>
      </c>
      <c r="F38" s="51">
        <v>0.6416845110635252</v>
      </c>
    </row>
    <row r="39" spans="2:6" x14ac:dyDescent="0.3">
      <c r="B39" s="44" t="s">
        <v>97</v>
      </c>
      <c r="C39" s="40">
        <v>0.54999999999999993</v>
      </c>
      <c r="D39" s="48">
        <v>0.37499999999999978</v>
      </c>
      <c r="E39" s="35">
        <v>2749999.9999999995</v>
      </c>
      <c r="F39" s="51">
        <v>0.96288365453247549</v>
      </c>
    </row>
    <row r="40" spans="2:6" ht="15" thickBot="1" x14ac:dyDescent="0.35">
      <c r="B40" s="45" t="s">
        <v>98</v>
      </c>
      <c r="C40" s="41">
        <v>0.6</v>
      </c>
      <c r="D40" s="49">
        <v>0.49999999999999989</v>
      </c>
      <c r="E40" s="36">
        <v>3200000</v>
      </c>
      <c r="F40" s="52">
        <v>1.2840827980014264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treeCalc_1</vt:lpstr>
      <vt:lpstr>Sensitivity B9</vt:lpstr>
      <vt:lpstr>Sensitivity B5</vt:lpstr>
      <vt:lpstr>Sensitivity B9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User</cp:lastModifiedBy>
  <dcterms:created xsi:type="dcterms:W3CDTF">2014-02-05T01:08:53Z</dcterms:created>
  <dcterms:modified xsi:type="dcterms:W3CDTF">2020-11-10T07:09:13Z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26dcd796-b887-437e-ab01-a90c4808581e</vt:lpwstr>
  </property>
</Properties>
</file>