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Compare\SecuCodeBatch\"/>
    </mc:Choice>
  </mc:AlternateContent>
  <xr:revisionPtr revIDLastSave="0" documentId="8_{2D23A010-72F5-4DED-838A-26153F5F9924}" xr6:coauthVersionLast="45" xr6:coauthVersionMax="45" xr10:uidLastSave="{00000000-0000-0000-0000-000000000000}"/>
  <bookViews>
    <workbookView xWindow="-120" yWindow="-120" windowWidth="29040" windowHeight="15840" tabRatio="751" firstSheet="10" activeTab="12" xr2:uid="{00000000-000D-0000-FFFF-FFFF00000000}"/>
  </bookViews>
  <sheets>
    <sheet name="Pilot+Ref_399B" sheetId="1" r:id="rId1"/>
    <sheet name="Pilot+NoRef_399B" sheetId="2" r:id="rId2"/>
    <sheet name="NoPilot+Ref_399B" sheetId="3" r:id="rId3"/>
    <sheet name="NoPilot_NoRef_399B" sheetId="4" r:id="rId4"/>
    <sheet name="Sequential_NoRef_399B" sheetId="5" r:id="rId5"/>
    <sheet name="Pilot_NoRef_1280B" sheetId="6" r:id="rId6"/>
    <sheet name="NoPilot_NoRef_1280B" sheetId="7" r:id="rId7"/>
    <sheet name="Pilot_NoRef_30CM" sheetId="13" r:id="rId8"/>
    <sheet name="NoPilot_NoRef_30CM" sheetId="8" r:id="rId9"/>
    <sheet name="V106_NoPilot" sheetId="10" r:id="rId10"/>
    <sheet name="V106_Pilot" sheetId="9" r:id="rId11"/>
    <sheet name="PlotAttempt" sheetId="12" r:id="rId12"/>
    <sheet name="Sheet2" sheetId="16" r:id="rId13"/>
    <sheet name="PlotTimeLapsed" sheetId="14" r:id="rId14"/>
  </sheets>
  <externalReferences>
    <externalReference r:id="rId15"/>
  </externalReferences>
  <definedNames>
    <definedName name="_xlnm._FilterDatabase" localSheetId="0" hidden="1">'Pilot+Ref_399B'!$C$1:$C$101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" i="16" l="1"/>
  <c r="AD3" i="16"/>
  <c r="AE3" i="16"/>
  <c r="AF3" i="16"/>
  <c r="AG3" i="16"/>
  <c r="AH3" i="16"/>
  <c r="AI3" i="16"/>
  <c r="AJ3" i="16"/>
  <c r="AK3" i="16"/>
  <c r="AL3" i="16"/>
  <c r="AB3" i="16"/>
  <c r="W23" i="16"/>
  <c r="W22" i="16"/>
  <c r="W21" i="16"/>
  <c r="W20" i="16"/>
  <c r="W12" i="16"/>
  <c r="W13" i="16"/>
  <c r="W6" i="16" s="1"/>
  <c r="W14" i="16"/>
  <c r="W15" i="16" s="1" a="1"/>
  <c r="W15" i="16" s="1"/>
  <c r="W8" i="16" s="1"/>
  <c r="W16" i="16"/>
  <c r="O16" i="16"/>
  <c r="O14" i="16"/>
  <c r="O7" i="16" s="1"/>
  <c r="O13" i="16"/>
  <c r="O6" i="16" s="1"/>
  <c r="O12" i="16"/>
  <c r="P3" i="16"/>
  <c r="Q3" i="16"/>
  <c r="R3" i="16"/>
  <c r="S3" i="16"/>
  <c r="T3" i="16"/>
  <c r="U3" i="16"/>
  <c r="V3" i="16"/>
  <c r="W3" i="16"/>
  <c r="X3" i="16"/>
  <c r="Y3" i="16"/>
  <c r="O3" i="16"/>
  <c r="J4" i="16"/>
  <c r="J5" i="16"/>
  <c r="J6" i="16"/>
  <c r="J7" i="16"/>
  <c r="J8" i="16"/>
  <c r="J9" i="16"/>
  <c r="J10" i="16"/>
  <c r="J11" i="16"/>
  <c r="J13" i="16"/>
  <c r="J12" i="16" s="1"/>
  <c r="J14" i="16"/>
  <c r="J15" i="16"/>
  <c r="J16" i="16"/>
  <c r="J17" i="16"/>
  <c r="J18" i="16"/>
  <c r="J19" i="16"/>
  <c r="B19" i="16"/>
  <c r="B18" i="16"/>
  <c r="B17" i="16"/>
  <c r="B16" i="16"/>
  <c r="B15" i="16"/>
  <c r="B14" i="16"/>
  <c r="B13" i="16"/>
  <c r="B11" i="16"/>
  <c r="B10" i="16"/>
  <c r="B9" i="16"/>
  <c r="B8" i="16"/>
  <c r="B7" i="16"/>
  <c r="B6" i="16"/>
  <c r="B5" i="16"/>
  <c r="B4" i="16"/>
  <c r="C3" i="16"/>
  <c r="D3" i="16"/>
  <c r="E3" i="16"/>
  <c r="F3" i="16"/>
  <c r="G3" i="16"/>
  <c r="H3" i="16"/>
  <c r="I3" i="16"/>
  <c r="J3" i="16"/>
  <c r="K3" i="16"/>
  <c r="L3" i="16"/>
  <c r="B3" i="16"/>
  <c r="AC11" i="16"/>
  <c r="AK11" i="16"/>
  <c r="AI12" i="16"/>
  <c r="AD11" i="16"/>
  <c r="AL11" i="16"/>
  <c r="AJ12" i="16"/>
  <c r="AE11" i="16"/>
  <c r="AC12" i="16"/>
  <c r="AK12" i="16"/>
  <c r="AF11" i="16"/>
  <c r="AD12" i="16"/>
  <c r="AL12" i="16"/>
  <c r="AG11" i="16"/>
  <c r="AE12" i="16"/>
  <c r="AH11" i="16"/>
  <c r="AF12" i="16"/>
  <c r="AI11" i="16"/>
  <c r="AG12" i="16"/>
  <c r="AJ11" i="16"/>
  <c r="AH12" i="16"/>
  <c r="AB12" i="16"/>
  <c r="AB14" i="16" s="1"/>
  <c r="AB11" i="16"/>
  <c r="AC4" i="16"/>
  <c r="AK4" i="16"/>
  <c r="AI5" i="16"/>
  <c r="AD4" i="16"/>
  <c r="AL4" i="16"/>
  <c r="AJ5" i="16"/>
  <c r="AE4" i="16"/>
  <c r="AC5" i="16"/>
  <c r="AK5" i="16"/>
  <c r="AF4" i="16"/>
  <c r="AD5" i="16"/>
  <c r="AL5" i="16"/>
  <c r="AG4" i="16"/>
  <c r="AE5" i="16"/>
  <c r="AG5" i="16"/>
  <c r="AH4" i="16"/>
  <c r="AF5" i="16"/>
  <c r="AI4" i="16"/>
  <c r="AJ4" i="16"/>
  <c r="AH5" i="16"/>
  <c r="AB5" i="16"/>
  <c r="AB7" i="16" s="1"/>
  <c r="AB4" i="16"/>
  <c r="C20" i="16"/>
  <c r="K20" i="16"/>
  <c r="I21" i="16"/>
  <c r="D20" i="16"/>
  <c r="L20" i="16"/>
  <c r="J21" i="16"/>
  <c r="F20" i="16"/>
  <c r="L21" i="16"/>
  <c r="J20" i="16"/>
  <c r="G20" i="16"/>
  <c r="F21" i="16"/>
  <c r="H21" i="16"/>
  <c r="E20" i="16"/>
  <c r="C21" i="16"/>
  <c r="K21" i="16"/>
  <c r="D21" i="16"/>
  <c r="E21" i="16"/>
  <c r="H20" i="16"/>
  <c r="G21" i="16"/>
  <c r="I20" i="16"/>
  <c r="B21" i="16"/>
  <c r="B20" i="16"/>
  <c r="W7" i="16" l="1"/>
  <c r="O15" i="16" a="1"/>
  <c r="O15" i="16" s="1"/>
  <c r="O8" i="16" s="1"/>
  <c r="AH14" i="16"/>
  <c r="AG14" i="16"/>
  <c r="AF14" i="16"/>
  <c r="AE14" i="16"/>
  <c r="AL14" i="16"/>
  <c r="AD14" i="16"/>
  <c r="AK14" i="16"/>
  <c r="AC14" i="16"/>
  <c r="AJ14" i="16"/>
  <c r="AI14" i="16"/>
  <c r="AH7" i="16"/>
  <c r="AF7" i="16"/>
  <c r="AG7" i="16"/>
  <c r="AE7" i="16"/>
  <c r="AL7" i="16"/>
  <c r="AD7" i="16"/>
  <c r="AK7" i="16"/>
  <c r="AC7" i="16"/>
  <c r="AJ7" i="16"/>
  <c r="AI7" i="16"/>
  <c r="W11" i="16" a="1"/>
  <c r="W11" i="16" s="1"/>
  <c r="W5" i="16" s="1"/>
  <c r="O11" i="16" a="1"/>
  <c r="O11" i="16" s="1"/>
  <c r="B12" i="16"/>
  <c r="O5" i="16" l="1"/>
  <c r="J2" i="14" l="1"/>
  <c r="J3" i="14"/>
  <c r="J4" i="14"/>
  <c r="J5" i="14"/>
  <c r="J6" i="14"/>
  <c r="J7" i="14"/>
  <c r="J8" i="14"/>
  <c r="J9" i="14"/>
  <c r="X20" i="16" s="1"/>
  <c r="J10" i="14"/>
  <c r="J11" i="14"/>
  <c r="J12" i="14"/>
  <c r="J13" i="14"/>
  <c r="J14" i="14"/>
  <c r="J15" i="14"/>
  <c r="J16" i="14"/>
  <c r="J17" i="14"/>
  <c r="J18" i="14"/>
  <c r="J19" i="14"/>
  <c r="J20" i="14"/>
  <c r="X21" i="16" s="1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X22" i="16" s="1"/>
  <c r="J67" i="14"/>
  <c r="J68" i="14"/>
  <c r="J69" i="14"/>
  <c r="J70" i="14"/>
  <c r="J71" i="14"/>
  <c r="J72" i="14"/>
  <c r="J73" i="14"/>
  <c r="J74" i="14"/>
  <c r="J75" i="14"/>
  <c r="X23" i="16" s="1"/>
  <c r="J76" i="14"/>
  <c r="J77" i="14"/>
  <c r="J78" i="14"/>
  <c r="J79" i="14"/>
  <c r="J80" i="14"/>
  <c r="J81" i="14"/>
  <c r="J82" i="14"/>
  <c r="J83" i="14"/>
  <c r="J84" i="14"/>
  <c r="X24" i="16" s="1"/>
  <c r="J85" i="14"/>
  <c r="X25" i="16" s="1"/>
  <c r="J86" i="14"/>
  <c r="J87" i="14"/>
  <c r="J88" i="14"/>
  <c r="X26" i="16" s="1"/>
  <c r="J89" i="14"/>
  <c r="J90" i="14"/>
  <c r="J91" i="14"/>
  <c r="X27" i="16" s="1"/>
  <c r="J92" i="14"/>
  <c r="J93" i="14"/>
  <c r="J94" i="14"/>
  <c r="J95" i="14"/>
  <c r="X28" i="16" s="1"/>
  <c r="J96" i="14"/>
  <c r="J97" i="14"/>
  <c r="J98" i="14"/>
  <c r="J99" i="14"/>
  <c r="J100" i="14"/>
  <c r="J101" i="14"/>
  <c r="X29" i="16" s="1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Y20" i="16" s="1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Y21" i="16" s="1"/>
  <c r="K45" i="14"/>
  <c r="K46" i="14"/>
  <c r="K47" i="14"/>
  <c r="K48" i="14"/>
  <c r="K49" i="14"/>
  <c r="K50" i="14"/>
  <c r="K51" i="14"/>
  <c r="K52" i="14"/>
  <c r="K53" i="14"/>
  <c r="Y22" i="16" s="1"/>
  <c r="K54" i="14"/>
  <c r="K55" i="14"/>
  <c r="Y23" i="16" s="1"/>
  <c r="K56" i="14"/>
  <c r="K57" i="14"/>
  <c r="K58" i="14"/>
  <c r="K59" i="14"/>
  <c r="K60" i="14"/>
  <c r="K61" i="14"/>
  <c r="K62" i="14"/>
  <c r="K63" i="14"/>
  <c r="K64" i="14"/>
  <c r="Y24" i="16" s="1"/>
  <c r="K65" i="14"/>
  <c r="Y25" i="16" s="1"/>
  <c r="K66" i="14"/>
  <c r="K67" i="14"/>
  <c r="K68" i="14"/>
  <c r="K69" i="14"/>
  <c r="K70" i="14"/>
  <c r="K71" i="14"/>
  <c r="Y26" i="16" s="1"/>
  <c r="K72" i="14"/>
  <c r="K73" i="14"/>
  <c r="K74" i="14"/>
  <c r="K75" i="14"/>
  <c r="K76" i="14"/>
  <c r="Y27" i="16" s="1"/>
  <c r="K77" i="14"/>
  <c r="K78" i="14"/>
  <c r="Y28" i="16" s="1"/>
  <c r="K79" i="14"/>
  <c r="K80" i="14"/>
  <c r="K81" i="14"/>
  <c r="K82" i="14"/>
  <c r="K83" i="14"/>
  <c r="K84" i="14"/>
  <c r="Y29" i="16" s="1"/>
  <c r="K85" i="14"/>
  <c r="Y30" i="16" s="1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H2" i="14"/>
  <c r="H3" i="14"/>
  <c r="H4" i="14"/>
  <c r="H5" i="14"/>
  <c r="H6" i="14"/>
  <c r="H7" i="14"/>
  <c r="H8" i="14"/>
  <c r="H9" i="14"/>
  <c r="H10" i="14"/>
  <c r="V20" i="16" s="1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U20" i="16" s="1"/>
  <c r="G29" i="14"/>
  <c r="G30" i="14"/>
  <c r="G31" i="14"/>
  <c r="G32" i="14"/>
  <c r="G33" i="14"/>
  <c r="G34" i="14"/>
  <c r="G35" i="14"/>
  <c r="G36" i="14"/>
  <c r="G37" i="14"/>
  <c r="G38" i="14"/>
  <c r="G39" i="14"/>
  <c r="U21" i="16" s="1"/>
  <c r="G40" i="14"/>
  <c r="G41" i="14"/>
  <c r="G42" i="14"/>
  <c r="G43" i="14"/>
  <c r="G44" i="14"/>
  <c r="U22" i="16" s="1"/>
  <c r="G45" i="14"/>
  <c r="G46" i="14"/>
  <c r="G47" i="14"/>
  <c r="G48" i="14"/>
  <c r="G49" i="14"/>
  <c r="G50" i="14"/>
  <c r="G51" i="14"/>
  <c r="G52" i="14"/>
  <c r="U23" i="16" s="1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T20" i="16" s="1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T21" i="16" s="1"/>
  <c r="F77" i="14"/>
  <c r="F78" i="14"/>
  <c r="F79" i="14"/>
  <c r="F80" i="14"/>
  <c r="F81" i="14"/>
  <c r="F82" i="14"/>
  <c r="F83" i="14"/>
  <c r="F84" i="14"/>
  <c r="F85" i="14"/>
  <c r="F86" i="14"/>
  <c r="T22" i="16" s="1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E2" i="14"/>
  <c r="E3" i="14"/>
  <c r="E4" i="14"/>
  <c r="E5" i="14"/>
  <c r="E6" i="14"/>
  <c r="E7" i="14"/>
  <c r="E8" i="14"/>
  <c r="E9" i="14"/>
  <c r="E10" i="14"/>
  <c r="S20" i="16" s="1"/>
  <c r="E11" i="14"/>
  <c r="E12" i="14"/>
  <c r="S21" i="16" s="1"/>
  <c r="E13" i="14"/>
  <c r="E14" i="14"/>
  <c r="E15" i="14"/>
  <c r="E16" i="14"/>
  <c r="E17" i="14"/>
  <c r="E18" i="14"/>
  <c r="S22" i="16" s="1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D2" i="14"/>
  <c r="D3" i="14"/>
  <c r="R20" i="16" s="1"/>
  <c r="D4" i="14"/>
  <c r="D5" i="14"/>
  <c r="D6" i="14"/>
  <c r="D7" i="14"/>
  <c r="D8" i="14"/>
  <c r="R21" i="16" s="1"/>
  <c r="D9" i="14"/>
  <c r="D10" i="14"/>
  <c r="D11" i="14"/>
  <c r="R22" i="16" s="1"/>
  <c r="D12" i="14"/>
  <c r="D13" i="14"/>
  <c r="D14" i="14"/>
  <c r="D15" i="14"/>
  <c r="D16" i="14"/>
  <c r="D17" i="14"/>
  <c r="D18" i="14"/>
  <c r="R23" i="16" s="1"/>
  <c r="D19" i="14"/>
  <c r="D20" i="14"/>
  <c r="D21" i="14"/>
  <c r="D22" i="14"/>
  <c r="D23" i="14"/>
  <c r="D24" i="14"/>
  <c r="D25" i="14"/>
  <c r="D26" i="14"/>
  <c r="D27" i="14"/>
  <c r="D28" i="14"/>
  <c r="R24" i="16" s="1"/>
  <c r="D29" i="14"/>
  <c r="D30" i="14"/>
  <c r="D31" i="14"/>
  <c r="D32" i="14"/>
  <c r="D33" i="14"/>
  <c r="D34" i="14"/>
  <c r="D35" i="14"/>
  <c r="D36" i="14"/>
  <c r="D37" i="14"/>
  <c r="D38" i="14"/>
  <c r="D39" i="14"/>
  <c r="D40" i="14"/>
  <c r="R25" i="16" s="1"/>
  <c r="D41" i="14"/>
  <c r="D42" i="14"/>
  <c r="D43" i="14"/>
  <c r="R26" i="16" s="1"/>
  <c r="D44" i="14"/>
  <c r="D45" i="14"/>
  <c r="R27" i="16" s="1"/>
  <c r="D46" i="14"/>
  <c r="D47" i="14"/>
  <c r="D48" i="14"/>
  <c r="D49" i="14"/>
  <c r="D50" i="14"/>
  <c r="R28" i="16" s="1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R29" i="16" s="1"/>
  <c r="D70" i="14"/>
  <c r="D71" i="14"/>
  <c r="D72" i="14"/>
  <c r="D73" i="14"/>
  <c r="D74" i="14"/>
  <c r="R30" i="16" s="1"/>
  <c r="D75" i="14"/>
  <c r="D76" i="14"/>
  <c r="D77" i="14"/>
  <c r="D78" i="14"/>
  <c r="D79" i="14"/>
  <c r="D80" i="14"/>
  <c r="D81" i="14"/>
  <c r="D82" i="14"/>
  <c r="R31" i="16" s="1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R32" i="16" s="1"/>
  <c r="D97" i="14"/>
  <c r="D98" i="14"/>
  <c r="D99" i="14"/>
  <c r="D100" i="14"/>
  <c r="D101" i="14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B2" i="14"/>
  <c r="B3" i="14"/>
  <c r="B4" i="14"/>
  <c r="B5" i="14"/>
  <c r="B6" i="14"/>
  <c r="B7" i="14"/>
  <c r="B8" i="14"/>
  <c r="B9" i="14"/>
  <c r="B10" i="14"/>
  <c r="B11" i="14"/>
  <c r="B12" i="14"/>
  <c r="P20" i="16" s="1"/>
  <c r="B13" i="14"/>
  <c r="B14" i="14"/>
  <c r="B15" i="14"/>
  <c r="B16" i="14"/>
  <c r="B17" i="14"/>
  <c r="B18" i="14"/>
  <c r="B19" i="14"/>
  <c r="B20" i="14"/>
  <c r="B21" i="14"/>
  <c r="B22" i="14"/>
  <c r="B23" i="14"/>
  <c r="P21" i="16" s="1"/>
  <c r="B24" i="14"/>
  <c r="P22" i="16" s="1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P23" i="16" s="1"/>
  <c r="B54" i="14"/>
  <c r="P24" i="16" s="1"/>
  <c r="B55" i="14"/>
  <c r="B56" i="14"/>
  <c r="P25" i="16" s="1"/>
  <c r="B57" i="14"/>
  <c r="B58" i="14"/>
  <c r="B59" i="14"/>
  <c r="B60" i="14"/>
  <c r="B61" i="14"/>
  <c r="B62" i="14"/>
  <c r="B63" i="14"/>
  <c r="P26" i="16" s="1"/>
  <c r="B64" i="14"/>
  <c r="B65" i="14"/>
  <c r="B66" i="14"/>
  <c r="B67" i="14"/>
  <c r="P27" i="16" s="1"/>
  <c r="B68" i="14"/>
  <c r="B69" i="14"/>
  <c r="P28" i="16" s="1"/>
  <c r="B70" i="14"/>
  <c r="P29" i="16" s="1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P30" i="16" s="1"/>
  <c r="B100" i="14"/>
  <c r="B101" i="14"/>
  <c r="F9" i="12"/>
  <c r="G9" i="12"/>
  <c r="E10" i="12"/>
  <c r="E11" i="12"/>
  <c r="E12" i="12"/>
  <c r="E13" i="12"/>
  <c r="I10" i="12"/>
  <c r="I11" i="12"/>
  <c r="F16" i="12"/>
  <c r="G16" i="12"/>
  <c r="E17" i="12"/>
  <c r="E18" i="12"/>
  <c r="E19" i="12"/>
  <c r="E20" i="12"/>
  <c r="B16" i="12"/>
  <c r="C16" i="12"/>
  <c r="A17" i="12"/>
  <c r="A18" i="12"/>
  <c r="A19" i="12"/>
  <c r="A20" i="12"/>
  <c r="J9" i="12"/>
  <c r="K9" i="12"/>
  <c r="I12" i="12"/>
  <c r="K12" i="12"/>
  <c r="G30" i="12" s="1"/>
  <c r="I13" i="12"/>
  <c r="N9" i="12"/>
  <c r="O9" i="12"/>
  <c r="M10" i="12"/>
  <c r="M11" i="12"/>
  <c r="M12" i="12"/>
  <c r="M13" i="12"/>
  <c r="J5" i="13"/>
  <c r="K13" i="12" s="1"/>
  <c r="I5" i="13"/>
  <c r="J13" i="12" s="1"/>
  <c r="J4" i="13"/>
  <c r="I4" i="13"/>
  <c r="J12" i="12" s="1"/>
  <c r="J3" i="13"/>
  <c r="K11" i="12" s="1"/>
  <c r="D30" i="12" s="1"/>
  <c r="I3" i="13"/>
  <c r="J11" i="12" s="1"/>
  <c r="J2" i="13"/>
  <c r="K10" i="12" s="1"/>
  <c r="C30" i="12" s="1"/>
  <c r="I2" i="13"/>
  <c r="J10" i="12" s="1"/>
  <c r="Q14" i="16" l="1"/>
  <c r="Q16" i="16"/>
  <c r="D7" i="16"/>
  <c r="D11" i="16"/>
  <c r="D15" i="16"/>
  <c r="D19" i="16"/>
  <c r="Q15" i="16" a="1"/>
  <c r="Q15" i="16" s="1"/>
  <c r="Q8" i="16" s="1"/>
  <c r="D4" i="16"/>
  <c r="D8" i="16"/>
  <c r="D16" i="16"/>
  <c r="Q12" i="16"/>
  <c r="D5" i="16"/>
  <c r="D9" i="16"/>
  <c r="D13" i="16"/>
  <c r="D17" i="16"/>
  <c r="Q13" i="16"/>
  <c r="Q6" i="16" s="1"/>
  <c r="D6" i="16"/>
  <c r="D10" i="16"/>
  <c r="D14" i="16"/>
  <c r="D18" i="16"/>
  <c r="S13" i="16"/>
  <c r="F6" i="16"/>
  <c r="F10" i="16"/>
  <c r="F14" i="16"/>
  <c r="F18" i="16"/>
  <c r="S14" i="16"/>
  <c r="S7" i="16" s="1"/>
  <c r="S16" i="16"/>
  <c r="F7" i="16"/>
  <c r="F11" i="16"/>
  <c r="F15" i="16"/>
  <c r="F19" i="16"/>
  <c r="F4" i="16"/>
  <c r="F8" i="16"/>
  <c r="F16" i="16"/>
  <c r="S12" i="16"/>
  <c r="F5" i="16"/>
  <c r="F9" i="16"/>
  <c r="F13" i="16"/>
  <c r="F17" i="16"/>
  <c r="S11" i="16" a="1"/>
  <c r="S11" i="16" s="1"/>
  <c r="U12" i="16"/>
  <c r="H5" i="16"/>
  <c r="H9" i="16"/>
  <c r="H13" i="16"/>
  <c r="H12" i="16" s="1"/>
  <c r="H17" i="16"/>
  <c r="U13" i="16"/>
  <c r="H6" i="16"/>
  <c r="H10" i="16"/>
  <c r="H14" i="16"/>
  <c r="H18" i="16"/>
  <c r="U14" i="16"/>
  <c r="U15" i="16" s="1" a="1"/>
  <c r="U15" i="16" s="1"/>
  <c r="U8" i="16" s="1"/>
  <c r="U16" i="16"/>
  <c r="H7" i="16"/>
  <c r="H11" i="16"/>
  <c r="H15" i="16"/>
  <c r="H19" i="16"/>
  <c r="H4" i="16"/>
  <c r="H8" i="16"/>
  <c r="H16" i="16"/>
  <c r="Y14" i="16"/>
  <c r="Y16" i="16"/>
  <c r="L7" i="16"/>
  <c r="L11" i="16"/>
  <c r="L15" i="16"/>
  <c r="L19" i="16"/>
  <c r="L4" i="16"/>
  <c r="L8" i="16"/>
  <c r="L16" i="16"/>
  <c r="Y12" i="16"/>
  <c r="L5" i="16"/>
  <c r="L9" i="16"/>
  <c r="L13" i="16"/>
  <c r="L17" i="16"/>
  <c r="Y13" i="16"/>
  <c r="Y6" i="16" s="1"/>
  <c r="L6" i="16"/>
  <c r="L10" i="16"/>
  <c r="L14" i="16"/>
  <c r="L18" i="16"/>
  <c r="P16" i="16"/>
  <c r="C7" i="16"/>
  <c r="C11" i="16"/>
  <c r="C15" i="16"/>
  <c r="C19" i="16"/>
  <c r="P15" i="16" a="1"/>
  <c r="P15" i="16" s="1"/>
  <c r="P8" i="16" s="1"/>
  <c r="C4" i="16"/>
  <c r="C8" i="16"/>
  <c r="C16" i="16"/>
  <c r="P12" i="16"/>
  <c r="C5" i="16"/>
  <c r="C9" i="16"/>
  <c r="C13" i="16"/>
  <c r="C17" i="16"/>
  <c r="P13" i="16"/>
  <c r="P6" i="16" s="1"/>
  <c r="C6" i="16"/>
  <c r="C10" i="16"/>
  <c r="C14" i="16"/>
  <c r="C18" i="16"/>
  <c r="P14" i="16"/>
  <c r="E6" i="16"/>
  <c r="E10" i="16"/>
  <c r="E14" i="16"/>
  <c r="E18" i="16"/>
  <c r="R14" i="16"/>
  <c r="R16" i="16"/>
  <c r="E7" i="16"/>
  <c r="E11" i="16"/>
  <c r="E15" i="16"/>
  <c r="E19" i="16"/>
  <c r="E4" i="16"/>
  <c r="E8" i="16"/>
  <c r="E16" i="16"/>
  <c r="R12" i="16"/>
  <c r="E5" i="16"/>
  <c r="E9" i="16"/>
  <c r="E13" i="16"/>
  <c r="E17" i="16"/>
  <c r="R13" i="16"/>
  <c r="R6" i="16" s="1"/>
  <c r="G5" i="16"/>
  <c r="G9" i="16"/>
  <c r="G13" i="16"/>
  <c r="G17" i="16"/>
  <c r="T13" i="16"/>
  <c r="G6" i="16"/>
  <c r="G10" i="16"/>
  <c r="G14" i="16"/>
  <c r="G18" i="16"/>
  <c r="T14" i="16"/>
  <c r="T16" i="16"/>
  <c r="G7" i="16"/>
  <c r="G11" i="16"/>
  <c r="G15" i="16"/>
  <c r="G19" i="16"/>
  <c r="G4" i="16"/>
  <c r="G8" i="16"/>
  <c r="G16" i="16"/>
  <c r="T12" i="16"/>
  <c r="I4" i="16"/>
  <c r="I8" i="16"/>
  <c r="I16" i="16"/>
  <c r="V12" i="16"/>
  <c r="V15" i="16" s="1" a="1"/>
  <c r="V15" i="16" s="1"/>
  <c r="V8" i="16" s="1"/>
  <c r="I5" i="16"/>
  <c r="I9" i="16"/>
  <c r="I13" i="16"/>
  <c r="I17" i="16"/>
  <c r="V13" i="16"/>
  <c r="I6" i="16"/>
  <c r="I10" i="16"/>
  <c r="I14" i="16"/>
  <c r="I18" i="16"/>
  <c r="V14" i="16"/>
  <c r="V16" i="16"/>
  <c r="I7" i="16"/>
  <c r="I11" i="16"/>
  <c r="I15" i="16"/>
  <c r="I19" i="16"/>
  <c r="X16" i="16"/>
  <c r="K7" i="16"/>
  <c r="K11" i="16"/>
  <c r="K15" i="16"/>
  <c r="K19" i="16"/>
  <c r="K4" i="16"/>
  <c r="K8" i="16"/>
  <c r="K16" i="16"/>
  <c r="X12" i="16"/>
  <c r="K5" i="16"/>
  <c r="K9" i="16"/>
  <c r="K13" i="16"/>
  <c r="K12" i="16" s="1"/>
  <c r="K17" i="16"/>
  <c r="X13" i="16"/>
  <c r="K6" i="16"/>
  <c r="K10" i="16"/>
  <c r="K14" i="16"/>
  <c r="K18" i="16"/>
  <c r="X14" i="16"/>
  <c r="X7" i="16" s="1"/>
  <c r="B9" i="12"/>
  <c r="C9" i="12"/>
  <c r="A10" i="12"/>
  <c r="A11" i="12"/>
  <c r="A12" i="12"/>
  <c r="A13" i="12"/>
  <c r="A14" i="12"/>
  <c r="R1" i="12"/>
  <c r="S1" i="12"/>
  <c r="Q2" i="12"/>
  <c r="Q3" i="12"/>
  <c r="Q4" i="12"/>
  <c r="Q5" i="12"/>
  <c r="N1" i="12"/>
  <c r="O1" i="12"/>
  <c r="M2" i="12"/>
  <c r="N2" i="12"/>
  <c r="O2" i="12"/>
  <c r="C26" i="12" s="1"/>
  <c r="M3" i="12"/>
  <c r="N3" i="12"/>
  <c r="O3" i="12"/>
  <c r="D26" i="12" s="1"/>
  <c r="M4" i="12"/>
  <c r="N4" i="12"/>
  <c r="O4" i="12"/>
  <c r="E26" i="12" s="1"/>
  <c r="M5" i="12"/>
  <c r="N5" i="12"/>
  <c r="O5" i="12"/>
  <c r="J1" i="12"/>
  <c r="K1" i="12"/>
  <c r="I2" i="12"/>
  <c r="I3" i="12"/>
  <c r="I4" i="12"/>
  <c r="I5" i="12"/>
  <c r="I6" i="12"/>
  <c r="I7" i="12"/>
  <c r="F1" i="12"/>
  <c r="G1" i="12"/>
  <c r="E2" i="12"/>
  <c r="E3" i="12"/>
  <c r="E4" i="12"/>
  <c r="E5" i="12"/>
  <c r="B1" i="12"/>
  <c r="C1" i="12"/>
  <c r="A2" i="12"/>
  <c r="A3" i="12"/>
  <c r="A4" i="12"/>
  <c r="A5" i="12"/>
  <c r="A6" i="12"/>
  <c r="A7" i="12"/>
  <c r="J5" i="9"/>
  <c r="G20" i="12" s="1"/>
  <c r="I5" i="9"/>
  <c r="F20" i="12" s="1"/>
  <c r="J4" i="9"/>
  <c r="G19" i="12" s="1"/>
  <c r="E32" i="12" s="1"/>
  <c r="I4" i="9"/>
  <c r="F19" i="12" s="1"/>
  <c r="J3" i="9"/>
  <c r="G18" i="12" s="1"/>
  <c r="D32" i="12" s="1"/>
  <c r="I3" i="9"/>
  <c r="F18" i="12" s="1"/>
  <c r="J2" i="9"/>
  <c r="G17" i="12" s="1"/>
  <c r="C32" i="12" s="1"/>
  <c r="I2" i="9"/>
  <c r="F17" i="12" s="1"/>
  <c r="I2" i="10"/>
  <c r="B17" i="12" s="1"/>
  <c r="J2" i="10"/>
  <c r="C17" i="12" s="1"/>
  <c r="C33" i="12" s="1"/>
  <c r="I3" i="10"/>
  <c r="B18" i="12" s="1"/>
  <c r="J3" i="10"/>
  <c r="C18" i="12" s="1"/>
  <c r="D33" i="12" s="1"/>
  <c r="I4" i="10"/>
  <c r="B19" i="12" s="1"/>
  <c r="J4" i="10"/>
  <c r="C19" i="12" s="1"/>
  <c r="E33" i="12" s="1"/>
  <c r="I5" i="10"/>
  <c r="B20" i="12" s="1"/>
  <c r="J5" i="10"/>
  <c r="C20" i="12" s="1"/>
  <c r="X15" i="16" l="1" a="1"/>
  <c r="X15" i="16" s="1"/>
  <c r="X8" i="16" s="1"/>
  <c r="U6" i="16"/>
  <c r="F12" i="16"/>
  <c r="D12" i="16"/>
  <c r="X6" i="16"/>
  <c r="E12" i="16"/>
  <c r="C12" i="16"/>
  <c r="Y11" i="16" a="1"/>
  <c r="Y11" i="16" s="1"/>
  <c r="Y7" i="16"/>
  <c r="S6" i="16"/>
  <c r="X11" i="16" a="1"/>
  <c r="X11" i="16" s="1"/>
  <c r="X5" i="16"/>
  <c r="V6" i="16"/>
  <c r="T6" i="16"/>
  <c r="P7" i="16"/>
  <c r="Y15" i="16" a="1"/>
  <c r="Y15" i="16" s="1"/>
  <c r="Y8" i="16" s="1"/>
  <c r="U11" i="16" a="1"/>
  <c r="U11" i="16" s="1"/>
  <c r="U7" i="16"/>
  <c r="S15" i="16" a="1"/>
  <c r="S15" i="16" s="1"/>
  <c r="S8" i="16" s="1"/>
  <c r="S5" i="16"/>
  <c r="Q11" i="16" a="1"/>
  <c r="Q11" i="16" s="1"/>
  <c r="Q5" i="16" s="1"/>
  <c r="T11" i="16" a="1"/>
  <c r="T11" i="16" s="1"/>
  <c r="T5" i="16"/>
  <c r="I12" i="16"/>
  <c r="T15" i="16" a="1"/>
  <c r="T15" i="16" s="1"/>
  <c r="T8" i="16" s="1"/>
  <c r="G12" i="16"/>
  <c r="R11" i="16" a="1"/>
  <c r="R11" i="16" s="1"/>
  <c r="R5" i="16" s="1"/>
  <c r="P11" i="16" a="1"/>
  <c r="P11" i="16" s="1"/>
  <c r="P5" i="16"/>
  <c r="V11" i="16" a="1"/>
  <c r="V11" i="16" s="1"/>
  <c r="V5" i="16"/>
  <c r="V7" i="16"/>
  <c r="T7" i="16"/>
  <c r="R15" i="16" a="1"/>
  <c r="R15" i="16" s="1"/>
  <c r="R8" i="16" s="1"/>
  <c r="R7" i="16"/>
  <c r="L12" i="16"/>
  <c r="U5" i="16"/>
  <c r="Q7" i="16"/>
  <c r="J5" i="8"/>
  <c r="O13" i="12" s="1"/>
  <c r="I5" i="8"/>
  <c r="N13" i="12" s="1"/>
  <c r="J4" i="8"/>
  <c r="O12" i="12" s="1"/>
  <c r="E31" i="12" s="1"/>
  <c r="I4" i="8"/>
  <c r="N12" i="12" s="1"/>
  <c r="J3" i="8"/>
  <c r="O11" i="12" s="1"/>
  <c r="D31" i="12" s="1"/>
  <c r="I3" i="8"/>
  <c r="N11" i="12" s="1"/>
  <c r="J2" i="8"/>
  <c r="O10" i="12" s="1"/>
  <c r="C31" i="12" s="1"/>
  <c r="I2" i="8"/>
  <c r="N10" i="12" s="1"/>
  <c r="O18" i="16" l="1"/>
  <c r="X4" i="16" s="1"/>
  <c r="Q4" i="16"/>
  <c r="Y5" i="16"/>
  <c r="J5" i="7"/>
  <c r="G13" i="12" s="1"/>
  <c r="I5" i="7"/>
  <c r="F13" i="12" s="1"/>
  <c r="J4" i="7"/>
  <c r="G12" i="12" s="1"/>
  <c r="E29" i="12" s="1"/>
  <c r="I4" i="7"/>
  <c r="F12" i="12" s="1"/>
  <c r="J3" i="7"/>
  <c r="G11" i="12" s="1"/>
  <c r="D29" i="12" s="1"/>
  <c r="I3" i="7"/>
  <c r="F11" i="12" s="1"/>
  <c r="J2" i="7"/>
  <c r="G10" i="12" s="1"/>
  <c r="C29" i="12" s="1"/>
  <c r="I2" i="7"/>
  <c r="F10" i="12" s="1"/>
  <c r="V4" i="16" l="1"/>
  <c r="R4" i="16"/>
  <c r="T4" i="16"/>
  <c r="U4" i="16"/>
  <c r="O9" i="16"/>
  <c r="W9" i="16"/>
  <c r="W4" i="16"/>
  <c r="O4" i="16"/>
  <c r="S9" i="16"/>
  <c r="Y9" i="16"/>
  <c r="U9" i="16"/>
  <c r="V9" i="16"/>
  <c r="T9" i="16"/>
  <c r="S4" i="16"/>
  <c r="R9" i="16"/>
  <c r="X9" i="16"/>
  <c r="Q9" i="16"/>
  <c r="P9" i="16"/>
  <c r="Y4" i="16"/>
  <c r="P4" i="16"/>
  <c r="J6" i="6"/>
  <c r="C14" i="12" s="1"/>
  <c r="G28" i="12" s="1"/>
  <c r="I6" i="6"/>
  <c r="B14" i="12" s="1"/>
  <c r="J5" i="6"/>
  <c r="C13" i="12" s="1"/>
  <c r="F28" i="12" s="1"/>
  <c r="I5" i="6"/>
  <c r="B13" i="12" s="1"/>
  <c r="J4" i="6"/>
  <c r="C12" i="12" s="1"/>
  <c r="E28" i="12" s="1"/>
  <c r="I4" i="6"/>
  <c r="B12" i="12" s="1"/>
  <c r="J3" i="6"/>
  <c r="C11" i="12" s="1"/>
  <c r="D28" i="12" s="1"/>
  <c r="I3" i="6"/>
  <c r="B11" i="12" s="1"/>
  <c r="J2" i="6"/>
  <c r="C10" i="12" s="1"/>
  <c r="C28" i="12" s="1"/>
  <c r="I2" i="6"/>
  <c r="B10" i="12" s="1"/>
  <c r="J5" i="5" l="1"/>
  <c r="S5" i="12" s="1"/>
  <c r="I5" i="5"/>
  <c r="R5" i="12" s="1"/>
  <c r="J4" i="5"/>
  <c r="S4" i="12" s="1"/>
  <c r="E27" i="12" s="1"/>
  <c r="I4" i="5"/>
  <c r="R4" i="12" s="1"/>
  <c r="J3" i="5"/>
  <c r="S3" i="12" s="1"/>
  <c r="D27" i="12" s="1"/>
  <c r="I3" i="5"/>
  <c r="R3" i="12" s="1"/>
  <c r="J2" i="5"/>
  <c r="S2" i="12" s="1"/>
  <c r="C27" i="12" s="1"/>
  <c r="I2" i="5"/>
  <c r="R2" i="12" s="1"/>
  <c r="J7" i="3" l="1"/>
  <c r="K7" i="12" s="1"/>
  <c r="I7" i="3"/>
  <c r="J7" i="12" s="1"/>
  <c r="J6" i="3"/>
  <c r="K6" i="12" s="1"/>
  <c r="G25" i="12" s="1"/>
  <c r="I6" i="3"/>
  <c r="J6" i="12" s="1"/>
  <c r="J5" i="3"/>
  <c r="K5" i="12" s="1"/>
  <c r="F25" i="12" s="1"/>
  <c r="I5" i="3"/>
  <c r="J5" i="12" s="1"/>
  <c r="J4" i="3"/>
  <c r="K4" i="12" s="1"/>
  <c r="E25" i="12" s="1"/>
  <c r="I4" i="3"/>
  <c r="J4" i="12" s="1"/>
  <c r="J3" i="3"/>
  <c r="K3" i="12" s="1"/>
  <c r="D25" i="12" s="1"/>
  <c r="I3" i="3"/>
  <c r="J3" i="12" s="1"/>
  <c r="J2" i="3"/>
  <c r="K2" i="12" s="1"/>
  <c r="C25" i="12" s="1"/>
  <c r="I2" i="3"/>
  <c r="J2" i="12" s="1"/>
  <c r="J5" i="2" l="1"/>
  <c r="G5" i="12" s="1"/>
  <c r="I5" i="2"/>
  <c r="F5" i="12" s="1"/>
  <c r="J4" i="2"/>
  <c r="G4" i="12" s="1"/>
  <c r="E24" i="12" s="1"/>
  <c r="I4" i="2"/>
  <c r="F4" i="12" s="1"/>
  <c r="J3" i="2"/>
  <c r="G3" i="12" s="1"/>
  <c r="D24" i="12" s="1"/>
  <c r="I3" i="2"/>
  <c r="F3" i="12" s="1"/>
  <c r="J2" i="2"/>
  <c r="G2" i="12" s="1"/>
  <c r="C24" i="12" s="1"/>
  <c r="I2" i="2"/>
  <c r="F2" i="12" s="1"/>
  <c r="H7" i="1" l="1"/>
  <c r="C7" i="12" s="1"/>
  <c r="G7" i="1"/>
  <c r="B7" i="12" s="1"/>
  <c r="H6" i="1"/>
  <c r="C6" i="12" s="1"/>
  <c r="G23" i="12" s="1"/>
  <c r="G6" i="1"/>
  <c r="B6" i="12" s="1"/>
  <c r="H5" i="1"/>
  <c r="C5" i="12" s="1"/>
  <c r="F23" i="12" s="1"/>
  <c r="G5" i="1"/>
  <c r="B5" i="12" s="1"/>
  <c r="H4" i="1"/>
  <c r="C4" i="12" s="1"/>
  <c r="E23" i="12" s="1"/>
  <c r="G4" i="1"/>
  <c r="B4" i="12" s="1"/>
  <c r="H3" i="1"/>
  <c r="C3" i="12" s="1"/>
  <c r="D23" i="12" s="1"/>
  <c r="G3" i="1"/>
  <c r="B3" i="12" s="1"/>
  <c r="H2" i="1"/>
  <c r="C2" i="12" s="1"/>
  <c r="C23" i="12" s="1"/>
  <c r="G2" i="1"/>
  <c r="B2" i="12" s="1"/>
</calcChain>
</file>

<file path=xl/sharedStrings.xml><?xml version="1.0" encoding="utf-8"?>
<sst xmlns="http://schemas.openxmlformats.org/spreadsheetml/2006/main" count="228" uniqueCount="99">
  <si>
    <t>firmwareSize</t>
  </si>
  <si>
    <t>successful updates</t>
  </si>
  <si>
    <t>attempts</t>
  </si>
  <si>
    <t>elapsed time</t>
  </si>
  <si>
    <t>avg</t>
  </si>
  <si>
    <t>count</t>
  </si>
  <si>
    <t>=1</t>
  </si>
  <si>
    <t>=2</t>
  </si>
  <si>
    <t>=3</t>
  </si>
  <si>
    <t>=4</t>
  </si>
  <si>
    <t>5+</t>
  </si>
  <si>
    <t>all</t>
  </si>
  <si>
    <t>firmware_size</t>
  </si>
  <si>
    <t>done</t>
  </si>
  <si>
    <t>not_done</t>
  </si>
  <si>
    <t>missing</t>
  </si>
  <si>
    <t>duration_sec</t>
  </si>
  <si>
    <t>3+</t>
  </si>
  <si>
    <t>&gt;3</t>
  </si>
  <si>
    <t>V103.P.R.399</t>
  </si>
  <si>
    <t>V103.P.nR.399</t>
  </si>
  <si>
    <t>V103.nP.nR.399</t>
  </si>
  <si>
    <t>V103.nP.R.399</t>
  </si>
  <si>
    <t>Seq.nR.399</t>
  </si>
  <si>
    <t>V103.nP.nR.1280</t>
  </si>
  <si>
    <t>V103.P.nR.1280</t>
  </si>
  <si>
    <t>V103.P.nR.399.30cm</t>
  </si>
  <si>
    <t>V103.nP.nR.399.30cm</t>
  </si>
  <si>
    <t>V106.nP.nR.399</t>
  </si>
  <si>
    <t>V106.P.nR.399</t>
  </si>
  <si>
    <t>P.R.</t>
  </si>
  <si>
    <t>p.nR</t>
  </si>
  <si>
    <t>nP.R</t>
  </si>
  <si>
    <t>nP.nR</t>
  </si>
  <si>
    <t>P.nR</t>
  </si>
  <si>
    <t>&gt;5</t>
  </si>
  <si>
    <t>1</t>
  </si>
  <si>
    <t>2</t>
  </si>
  <si>
    <t>3</t>
  </si>
  <si>
    <t>4</t>
  </si>
  <si>
    <t>Seq.nR</t>
  </si>
  <si>
    <t>V103.399B.30cm</t>
  </si>
  <si>
    <t>V106.399B.20cm</t>
  </si>
  <si>
    <t>V103.1280B.20cm</t>
  </si>
  <si>
    <t>V103.399B.20cm</t>
  </si>
  <si>
    <t>Att1.Lat</t>
  </si>
  <si>
    <t>Att2.Lat</t>
  </si>
  <si>
    <t>Att3.Lat</t>
  </si>
  <si>
    <t>Att4.Lat</t>
  </si>
  <si>
    <t>Att5.Lat</t>
  </si>
  <si>
    <t>V103.399B.20cm.P.R.</t>
  </si>
  <si>
    <t>V103.399B.20cm.P.nR.</t>
  </si>
  <si>
    <t>V103.399B.20cm.nP.R.</t>
  </si>
  <si>
    <t>V103.399B.20cm.nP.nR.</t>
  </si>
  <si>
    <t>V103.399B.20cm.Seq.nR.</t>
  </si>
  <si>
    <t>V103.1280B.20cm.P.nR.</t>
  </si>
  <si>
    <t>V103.1280B.20cm.nP.nR.</t>
  </si>
  <si>
    <t>V103.399B.30cm.P.nR.</t>
  </si>
  <si>
    <t>V103.399B.30cm.nP.nR.</t>
  </si>
  <si>
    <t>V106.399B.20cm.P.nR.</t>
  </si>
  <si>
    <t>V106.399B.20cm.nP.nR.</t>
  </si>
  <si>
    <t>Min</t>
  </si>
  <si>
    <t>Q1-Min</t>
  </si>
  <si>
    <t>Med-Q1</t>
  </si>
  <si>
    <t>Q3-Med</t>
  </si>
  <si>
    <t>Max-Q3</t>
  </si>
  <si>
    <t>Mean</t>
  </si>
  <si>
    <t>Descriptive Statistics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</si>
  <si>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</si>
  <si>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</si>
  <si>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</si>
  <si>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</si>
  <si>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</si>
  <si>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</si>
  <si>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</si>
  <si>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</si>
  <si>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</si>
  <si>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</si>
  <si>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</si>
  <si>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</si>
  <si>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</si>
  <si>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</si>
  <si>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</si>
  <si>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</si>
  <si>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</si>
  <si>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Multiplier</t>
  </si>
  <si>
    <t>Grand Min</t>
  </si>
  <si>
    <t>Outliers</t>
  </si>
  <si>
    <t>Q1</t>
  </si>
  <si>
    <t>Q3</t>
  </si>
  <si>
    <t>Max</t>
  </si>
  <si>
    <t>None</t>
  </si>
  <si>
    <t>Shapiro-Wilk Test</t>
  </si>
  <si>
    <t>W-stat</t>
  </si>
  <si>
    <t>p-value</t>
  </si>
  <si>
    <t>alpha</t>
  </si>
  <si>
    <t>normal</t>
  </si>
  <si>
    <t>d'Agostino-Pearson</t>
  </si>
  <si>
    <t>DA-stat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</si>
</sst>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Attempts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PlotAttempt!$C$22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PlotAttempt!$A$23:$B$33</c:f>
              <c:multiLvlStrCache>
                <c:ptCount val="11"/>
                <c:lvl>
                  <c:pt idx="0">
                    <c:v>P.R.</c:v>
                  </c:pt>
                  <c:pt idx="1">
                    <c:v>P.nR</c:v>
                  </c:pt>
                  <c:pt idx="2">
                    <c:v>nP.R</c:v>
                  </c:pt>
                  <c:pt idx="3">
                    <c:v>nP.nR</c:v>
                  </c:pt>
                  <c:pt idx="4">
                    <c:v>Seq.nR</c:v>
                  </c:pt>
                  <c:pt idx="5">
                    <c:v>p.nR</c:v>
                  </c:pt>
                  <c:pt idx="6">
                    <c:v>nP.nR</c:v>
                  </c:pt>
                  <c:pt idx="7">
                    <c:v>P.nR</c:v>
                  </c:pt>
                  <c:pt idx="8">
                    <c:v>nP.nR</c:v>
                  </c:pt>
                  <c:pt idx="9">
                    <c:v>P.nR</c:v>
                  </c:pt>
                  <c:pt idx="10">
                    <c:v>nP.nR</c:v>
                  </c:pt>
                </c:lvl>
                <c:lvl>
                  <c:pt idx="0">
                    <c:v>V103.399B.20cm</c:v>
                  </c:pt>
                  <c:pt idx="5">
                    <c:v>V103.1280B.20cm</c:v>
                  </c:pt>
                  <c:pt idx="7">
                    <c:v>V103.399B.30cm</c:v>
                  </c:pt>
                  <c:pt idx="9">
                    <c:v>V106.399B.20cm</c:v>
                  </c:pt>
                </c:lvl>
              </c:multiLvlStrCache>
            </c:multiLvlStrRef>
          </c:cat>
          <c:val>
            <c:numRef>
              <c:f>PlotAttempt!$C$23:$C$33</c:f>
              <c:numCache>
                <c:formatCode>General</c:formatCode>
                <c:ptCount val="11"/>
                <c:pt idx="0">
                  <c:v>23</c:v>
                </c:pt>
                <c:pt idx="1">
                  <c:v>82</c:v>
                </c:pt>
                <c:pt idx="2">
                  <c:v>3</c:v>
                </c:pt>
                <c:pt idx="3">
                  <c:v>85</c:v>
                </c:pt>
                <c:pt idx="4">
                  <c:v>86</c:v>
                </c:pt>
                <c:pt idx="5">
                  <c:v>1</c:v>
                </c:pt>
                <c:pt idx="6">
                  <c:v>67</c:v>
                </c:pt>
                <c:pt idx="7">
                  <c:v>0</c:v>
                </c:pt>
                <c:pt idx="8">
                  <c:v>86</c:v>
                </c:pt>
                <c:pt idx="9">
                  <c:v>85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4-42EA-9AC5-AB802AE32E1E}"/>
            </c:ext>
          </c:extLst>
        </c:ser>
        <c:ser>
          <c:idx val="1"/>
          <c:order val="1"/>
          <c:tx>
            <c:strRef>
              <c:f>PlotAttempt!$D$22</c:f>
              <c:strCache>
                <c:ptCount val="1"/>
                <c:pt idx="0">
                  <c:v>2</c:v>
                </c:pt>
              </c:strCache>
            </c:strRef>
          </c:tx>
          <c:spPr>
            <a:pattFill prst="wdDnDiag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PlotAttempt!$A$23:$B$33</c:f>
              <c:multiLvlStrCache>
                <c:ptCount val="11"/>
                <c:lvl>
                  <c:pt idx="0">
                    <c:v>P.R.</c:v>
                  </c:pt>
                  <c:pt idx="1">
                    <c:v>P.nR</c:v>
                  </c:pt>
                  <c:pt idx="2">
                    <c:v>nP.R</c:v>
                  </c:pt>
                  <c:pt idx="3">
                    <c:v>nP.nR</c:v>
                  </c:pt>
                  <c:pt idx="4">
                    <c:v>Seq.nR</c:v>
                  </c:pt>
                  <c:pt idx="5">
                    <c:v>p.nR</c:v>
                  </c:pt>
                  <c:pt idx="6">
                    <c:v>nP.nR</c:v>
                  </c:pt>
                  <c:pt idx="7">
                    <c:v>P.nR</c:v>
                  </c:pt>
                  <c:pt idx="8">
                    <c:v>nP.nR</c:v>
                  </c:pt>
                  <c:pt idx="9">
                    <c:v>P.nR</c:v>
                  </c:pt>
                  <c:pt idx="10">
                    <c:v>nP.nR</c:v>
                  </c:pt>
                </c:lvl>
                <c:lvl>
                  <c:pt idx="0">
                    <c:v>V103.399B.20cm</c:v>
                  </c:pt>
                  <c:pt idx="5">
                    <c:v>V103.1280B.20cm</c:v>
                  </c:pt>
                  <c:pt idx="7">
                    <c:v>V103.399B.30cm</c:v>
                  </c:pt>
                  <c:pt idx="9">
                    <c:v>V106.399B.20cm</c:v>
                  </c:pt>
                </c:lvl>
              </c:multiLvlStrCache>
            </c:multiLvlStrRef>
          </c:cat>
          <c:val>
            <c:numRef>
              <c:f>PlotAttempt!$D$23:$D$33</c:f>
              <c:numCache>
                <c:formatCode>General</c:formatCode>
                <c:ptCount val="11"/>
                <c:pt idx="0">
                  <c:v>45</c:v>
                </c:pt>
                <c:pt idx="1">
                  <c:v>17</c:v>
                </c:pt>
                <c:pt idx="2">
                  <c:v>25</c:v>
                </c:pt>
                <c:pt idx="3">
                  <c:v>13</c:v>
                </c:pt>
                <c:pt idx="4">
                  <c:v>13</c:v>
                </c:pt>
                <c:pt idx="5">
                  <c:v>61</c:v>
                </c:pt>
                <c:pt idx="6">
                  <c:v>27</c:v>
                </c:pt>
                <c:pt idx="7">
                  <c:v>0</c:v>
                </c:pt>
                <c:pt idx="8">
                  <c:v>14</c:v>
                </c:pt>
                <c:pt idx="9">
                  <c:v>13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4-42EA-9AC5-AB802AE32E1E}"/>
            </c:ext>
          </c:extLst>
        </c:ser>
        <c:ser>
          <c:idx val="2"/>
          <c:order val="2"/>
          <c:tx>
            <c:strRef>
              <c:f>PlotAttempt!$E$22</c:f>
              <c:strCache>
                <c:ptCount val="1"/>
                <c:pt idx="0">
                  <c:v>3</c:v>
                </c:pt>
              </c:strCache>
            </c:strRef>
          </c:tx>
          <c:spPr>
            <a:pattFill prst="dkVert">
              <a:fgClr>
                <a:schemeClr val="accent4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PlotAttempt!$A$23:$B$33</c:f>
              <c:multiLvlStrCache>
                <c:ptCount val="11"/>
                <c:lvl>
                  <c:pt idx="0">
                    <c:v>P.R.</c:v>
                  </c:pt>
                  <c:pt idx="1">
                    <c:v>P.nR</c:v>
                  </c:pt>
                  <c:pt idx="2">
                    <c:v>nP.R</c:v>
                  </c:pt>
                  <c:pt idx="3">
                    <c:v>nP.nR</c:v>
                  </c:pt>
                  <c:pt idx="4">
                    <c:v>Seq.nR</c:v>
                  </c:pt>
                  <c:pt idx="5">
                    <c:v>p.nR</c:v>
                  </c:pt>
                  <c:pt idx="6">
                    <c:v>nP.nR</c:v>
                  </c:pt>
                  <c:pt idx="7">
                    <c:v>P.nR</c:v>
                  </c:pt>
                  <c:pt idx="8">
                    <c:v>nP.nR</c:v>
                  </c:pt>
                  <c:pt idx="9">
                    <c:v>P.nR</c:v>
                  </c:pt>
                  <c:pt idx="10">
                    <c:v>nP.nR</c:v>
                  </c:pt>
                </c:lvl>
                <c:lvl>
                  <c:pt idx="0">
                    <c:v>V103.399B.20cm</c:v>
                  </c:pt>
                  <c:pt idx="5">
                    <c:v>V103.1280B.20cm</c:v>
                  </c:pt>
                  <c:pt idx="7">
                    <c:v>V103.399B.30cm</c:v>
                  </c:pt>
                  <c:pt idx="9">
                    <c:v>V106.399B.20cm</c:v>
                  </c:pt>
                </c:lvl>
              </c:multiLvlStrCache>
            </c:multiLvlStrRef>
          </c:cat>
          <c:val>
            <c:numRef>
              <c:f>PlotAttempt!$E$23:$E$33</c:f>
              <c:numCache>
                <c:formatCode>General</c:formatCode>
                <c:ptCount val="11"/>
                <c:pt idx="0">
                  <c:v>20</c:v>
                </c:pt>
                <c:pt idx="1">
                  <c:v>1</c:v>
                </c:pt>
                <c:pt idx="2">
                  <c:v>47</c:v>
                </c:pt>
                <c:pt idx="3">
                  <c:v>2</c:v>
                </c:pt>
                <c:pt idx="4">
                  <c:v>1</c:v>
                </c:pt>
                <c:pt idx="5">
                  <c:v>29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4-42EA-9AC5-AB802AE32E1E}"/>
            </c:ext>
          </c:extLst>
        </c:ser>
        <c:ser>
          <c:idx val="3"/>
          <c:order val="3"/>
          <c:tx>
            <c:strRef>
              <c:f>PlotAttempt!$F$22</c:f>
              <c:strCache>
                <c:ptCount val="1"/>
                <c:pt idx="0">
                  <c:v>4</c:v>
                </c:pt>
              </c:strCache>
            </c:strRef>
          </c:tx>
          <c:spPr>
            <a:pattFill prst="wdUpDiag">
              <a:fgClr>
                <a:schemeClr val="accent2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PlotAttempt!$A$23:$B$33</c:f>
              <c:multiLvlStrCache>
                <c:ptCount val="11"/>
                <c:lvl>
                  <c:pt idx="0">
                    <c:v>P.R.</c:v>
                  </c:pt>
                  <c:pt idx="1">
                    <c:v>P.nR</c:v>
                  </c:pt>
                  <c:pt idx="2">
                    <c:v>nP.R</c:v>
                  </c:pt>
                  <c:pt idx="3">
                    <c:v>nP.nR</c:v>
                  </c:pt>
                  <c:pt idx="4">
                    <c:v>Seq.nR</c:v>
                  </c:pt>
                  <c:pt idx="5">
                    <c:v>p.nR</c:v>
                  </c:pt>
                  <c:pt idx="6">
                    <c:v>nP.nR</c:v>
                  </c:pt>
                  <c:pt idx="7">
                    <c:v>P.nR</c:v>
                  </c:pt>
                  <c:pt idx="8">
                    <c:v>nP.nR</c:v>
                  </c:pt>
                  <c:pt idx="9">
                    <c:v>P.nR</c:v>
                  </c:pt>
                  <c:pt idx="10">
                    <c:v>nP.nR</c:v>
                  </c:pt>
                </c:lvl>
                <c:lvl>
                  <c:pt idx="0">
                    <c:v>V103.399B.20cm</c:v>
                  </c:pt>
                  <c:pt idx="5">
                    <c:v>V103.1280B.20cm</c:v>
                  </c:pt>
                  <c:pt idx="7">
                    <c:v>V103.399B.30cm</c:v>
                  </c:pt>
                  <c:pt idx="9">
                    <c:v>V106.399B.20cm</c:v>
                  </c:pt>
                </c:lvl>
              </c:multiLvlStrCache>
            </c:multiLvlStrRef>
          </c:cat>
          <c:val>
            <c:numRef>
              <c:f>PlotAttempt!$F$23:$F$33</c:f>
              <c:numCache>
                <c:formatCode>General</c:formatCode>
                <c:ptCount val="11"/>
                <c:pt idx="0">
                  <c:v>9</c:v>
                </c:pt>
                <c:pt idx="1">
                  <c:v>0</c:v>
                </c:pt>
                <c:pt idx="2">
                  <c:v>23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B4-42EA-9AC5-AB802AE32E1E}"/>
            </c:ext>
          </c:extLst>
        </c:ser>
        <c:ser>
          <c:idx val="4"/>
          <c:order val="4"/>
          <c:tx>
            <c:strRef>
              <c:f>PlotAttempt!$G$22</c:f>
              <c:strCache>
                <c:ptCount val="1"/>
                <c:pt idx="0">
                  <c:v>&gt;5</c:v>
                </c:pt>
              </c:strCache>
            </c:strRef>
          </c:tx>
          <c:spPr>
            <a:pattFill prst="dkHorz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PlotAttempt!$A$23:$B$33</c:f>
              <c:multiLvlStrCache>
                <c:ptCount val="11"/>
                <c:lvl>
                  <c:pt idx="0">
                    <c:v>P.R.</c:v>
                  </c:pt>
                  <c:pt idx="1">
                    <c:v>P.nR</c:v>
                  </c:pt>
                  <c:pt idx="2">
                    <c:v>nP.R</c:v>
                  </c:pt>
                  <c:pt idx="3">
                    <c:v>nP.nR</c:v>
                  </c:pt>
                  <c:pt idx="4">
                    <c:v>Seq.nR</c:v>
                  </c:pt>
                  <c:pt idx="5">
                    <c:v>p.nR</c:v>
                  </c:pt>
                  <c:pt idx="6">
                    <c:v>nP.nR</c:v>
                  </c:pt>
                  <c:pt idx="7">
                    <c:v>P.nR</c:v>
                  </c:pt>
                  <c:pt idx="8">
                    <c:v>nP.nR</c:v>
                  </c:pt>
                  <c:pt idx="9">
                    <c:v>P.nR</c:v>
                  </c:pt>
                  <c:pt idx="10">
                    <c:v>nP.nR</c:v>
                  </c:pt>
                </c:lvl>
                <c:lvl>
                  <c:pt idx="0">
                    <c:v>V103.399B.20cm</c:v>
                  </c:pt>
                  <c:pt idx="5">
                    <c:v>V103.1280B.20cm</c:v>
                  </c:pt>
                  <c:pt idx="7">
                    <c:v>V103.399B.30cm</c:v>
                  </c:pt>
                  <c:pt idx="9">
                    <c:v>V106.399B.20cm</c:v>
                  </c:pt>
                </c:lvl>
              </c:multiLvlStrCache>
            </c:multiLvlStrRef>
          </c:cat>
          <c:val>
            <c:numRef>
              <c:f>PlotAttempt!$G$23:$G$33</c:f>
              <c:numCache>
                <c:formatCode>General</c:formatCode>
                <c:ptCount val="11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B4-42EA-9AC5-AB802AE32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4362160"/>
        <c:axId val="812765904"/>
      </c:barChart>
      <c:catAx>
        <c:axId val="108436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65904"/>
        <c:crosses val="autoZero"/>
        <c:auto val="1"/>
        <c:lblAlgn val="ctr"/>
        <c:lblOffset val="100"/>
        <c:noMultiLvlLbl val="0"/>
      </c:catAx>
      <c:valAx>
        <c:axId val="8127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36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481443559048598"/>
          <c:y val="1.5776420770653977E-2"/>
          <c:w val="0.21233392851615013"/>
          <c:h val="5.079880091592937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Latency 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Sheet2!$N$4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Sheet2!$O$3:$Y$3</c:f>
              <c:strCache>
                <c:ptCount val="11"/>
                <c:pt idx="0">
                  <c:v>V103.399B.20cm.P.R.</c:v>
                </c:pt>
                <c:pt idx="1">
                  <c:v>V103.399B.20cm.P.nR.</c:v>
                </c:pt>
                <c:pt idx="2">
                  <c:v>V103.399B.20cm.nP.R.</c:v>
                </c:pt>
                <c:pt idx="3">
                  <c:v>V103.399B.20cm.nP.nR.</c:v>
                </c:pt>
                <c:pt idx="4">
                  <c:v>V103.399B.20cm.Seq.nR.</c:v>
                </c:pt>
                <c:pt idx="5">
                  <c:v>V103.1280B.20cm.P.nR.</c:v>
                </c:pt>
                <c:pt idx="6">
                  <c:v>V103.1280B.20cm.nP.nR.</c:v>
                </c:pt>
                <c:pt idx="7">
                  <c:v>V103.399B.30cm.P.nR.</c:v>
                </c:pt>
                <c:pt idx="8">
                  <c:v>V103.399B.30cm.nP.nR.</c:v>
                </c:pt>
                <c:pt idx="9">
                  <c:v>V106.399B.20cm.P.nR.</c:v>
                </c:pt>
                <c:pt idx="10">
                  <c:v>V106.399B.20cm.nP.nR.</c:v>
                </c:pt>
              </c:strCache>
            </c:strRef>
          </c:cat>
          <c:val>
            <c:numRef>
              <c:f>Sheet2!$O$4:$Y$4</c:f>
              <c:numCache>
                <c:formatCode>General</c:formatCode>
                <c:ptCount val="11"/>
                <c:pt idx="0">
                  <c:v>13.96658</c:v>
                </c:pt>
                <c:pt idx="1">
                  <c:v>11.8539867</c:v>
                </c:pt>
                <c:pt idx="2">
                  <c:v>10.0972144</c:v>
                </c:pt>
                <c:pt idx="3">
                  <c:v>8.0927299999999995</c:v>
                </c:pt>
                <c:pt idx="4">
                  <c:v>20.3096234</c:v>
                </c:pt>
                <c:pt idx="5">
                  <c:v>22.452314900000001</c:v>
                </c:pt>
                <c:pt idx="6">
                  <c:v>44.892061699999999</c:v>
                </c:pt>
                <c:pt idx="7">
                  <c:v>45.410317399999997</c:v>
                </c:pt>
                <c:pt idx="8">
                  <c:v>8.3633357999999998</c:v>
                </c:pt>
                <c:pt idx="9">
                  <c:v>9.8881639000000003</c:v>
                </c:pt>
                <c:pt idx="10">
                  <c:v>6.6969856999999999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5-47A7-A8B4-3A9CFFB01928}"/>
            </c:ext>
          </c:extLst>
        </c:ser>
        <c:ser>
          <c:idx val="1"/>
          <c:order val="1"/>
          <c:tx>
            <c:strRef>
              <c:f>Sheet2!$N$5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Sheet2!$O$3:$Y$3</c:f>
              <c:strCache>
                <c:ptCount val="11"/>
                <c:pt idx="0">
                  <c:v>V103.399B.20cm.P.R.</c:v>
                </c:pt>
                <c:pt idx="1">
                  <c:v>V103.399B.20cm.P.nR.</c:v>
                </c:pt>
                <c:pt idx="2">
                  <c:v>V103.399B.20cm.nP.R.</c:v>
                </c:pt>
                <c:pt idx="3">
                  <c:v>V103.399B.20cm.nP.nR.</c:v>
                </c:pt>
                <c:pt idx="4">
                  <c:v>V103.399B.20cm.Seq.nR.</c:v>
                </c:pt>
                <c:pt idx="5">
                  <c:v>V103.1280B.20cm.P.nR.</c:v>
                </c:pt>
                <c:pt idx="6">
                  <c:v>V103.1280B.20cm.nP.nR.</c:v>
                </c:pt>
                <c:pt idx="7">
                  <c:v>V103.399B.30cm.P.nR.</c:v>
                </c:pt>
                <c:pt idx="8">
                  <c:v>V103.399B.30cm.nP.nR.</c:v>
                </c:pt>
                <c:pt idx="9">
                  <c:v>V106.399B.20cm.P.nR.</c:v>
                </c:pt>
                <c:pt idx="10">
                  <c:v>V106.399B.20cm.nP.nR.</c:v>
                </c:pt>
              </c:strCache>
            </c:strRef>
          </c:cat>
          <c:val>
            <c:numRef>
              <c:f>Sheet2!$O$5:$Y$5</c:f>
              <c:numCache>
                <c:formatCode>General</c:formatCode>
                <c:ptCount val="11"/>
                <c:pt idx="0">
                  <c:v>4.1625203749999997</c:v>
                </c:pt>
                <c:pt idx="1">
                  <c:v>2.7077847249999998</c:v>
                </c:pt>
                <c:pt idx="2">
                  <c:v>9.9604288749999998</c:v>
                </c:pt>
                <c:pt idx="3">
                  <c:v>1.4212171750000007</c:v>
                </c:pt>
                <c:pt idx="4">
                  <c:v>2.2229757250000013</c:v>
                </c:pt>
                <c:pt idx="5">
                  <c:v>31.168859125000001</c:v>
                </c:pt>
                <c:pt idx="6">
                  <c:v>3.4016201749999979</c:v>
                </c:pt>
                <c:pt idx="7">
                  <c:v>20.009633500000007</c:v>
                </c:pt>
                <c:pt idx="8">
                  <c:v>0.78600315000000087</c:v>
                </c:pt>
                <c:pt idx="9">
                  <c:v>1.1271171499999983</c:v>
                </c:pt>
                <c:pt idx="10">
                  <c:v>0.80877704999999978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5-47A7-A8B4-3A9CFFB01928}"/>
            </c:ext>
          </c:extLst>
        </c:ser>
        <c:ser>
          <c:idx val="2"/>
          <c:order val="2"/>
          <c:tx>
            <c:strRef>
              <c:f>Sheet2!$N$6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Sheet2!$O$3:$Y$3</c:f>
              <c:strCache>
                <c:ptCount val="11"/>
                <c:pt idx="0">
                  <c:v>V103.399B.20cm.P.R.</c:v>
                </c:pt>
                <c:pt idx="1">
                  <c:v>V103.399B.20cm.P.nR.</c:v>
                </c:pt>
                <c:pt idx="2">
                  <c:v>V103.399B.20cm.nP.R.</c:v>
                </c:pt>
                <c:pt idx="3">
                  <c:v>V103.399B.20cm.nP.nR.</c:v>
                </c:pt>
                <c:pt idx="4">
                  <c:v>V103.399B.20cm.Seq.nR.</c:v>
                </c:pt>
                <c:pt idx="5">
                  <c:v>V103.1280B.20cm.P.nR.</c:v>
                </c:pt>
                <c:pt idx="6">
                  <c:v>V103.1280B.20cm.nP.nR.</c:v>
                </c:pt>
                <c:pt idx="7">
                  <c:v>V103.399B.30cm.P.nR.</c:v>
                </c:pt>
                <c:pt idx="8">
                  <c:v>V103.399B.30cm.nP.nR.</c:v>
                </c:pt>
                <c:pt idx="9">
                  <c:v>V106.399B.20cm.P.nR.</c:v>
                </c:pt>
                <c:pt idx="10">
                  <c:v>V106.399B.20cm.nP.nR.</c:v>
                </c:pt>
              </c:strCache>
            </c:strRef>
          </c:cat>
          <c:val>
            <c:numRef>
              <c:f>Sheet2!$O$6:$Y$6</c:f>
              <c:numCache>
                <c:formatCode>General</c:formatCode>
                <c:ptCount val="11"/>
                <c:pt idx="0">
                  <c:v>5.7071831250000002</c:v>
                </c:pt>
                <c:pt idx="1">
                  <c:v>1.5802617250000033</c:v>
                </c:pt>
                <c:pt idx="2">
                  <c:v>5.7162065749999975</c:v>
                </c:pt>
                <c:pt idx="3">
                  <c:v>0.48719742499999974</c:v>
                </c:pt>
                <c:pt idx="4">
                  <c:v>0.98758997499999879</c:v>
                </c:pt>
                <c:pt idx="5">
                  <c:v>8.7309155250000003</c:v>
                </c:pt>
                <c:pt idx="6">
                  <c:v>2.016231525000002</c:v>
                </c:pt>
                <c:pt idx="7">
                  <c:v>17.762644050000006</c:v>
                </c:pt>
                <c:pt idx="8">
                  <c:v>0.95854569999999839</c:v>
                </c:pt>
                <c:pt idx="9">
                  <c:v>0.85709235000000206</c:v>
                </c:pt>
                <c:pt idx="10">
                  <c:v>0.56752450000000021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5-47A7-A8B4-3A9CFFB01928}"/>
            </c:ext>
          </c:extLst>
        </c:ser>
        <c:ser>
          <c:idx val="3"/>
          <c:order val="3"/>
          <c:tx>
            <c:strRef>
              <c:f>Sheet2!$N$7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Sheet2!$O$8:$Y$8</c:f>
                <c:numCache>
                  <c:formatCode>General</c:formatCode>
                  <c:ptCount val="11"/>
                  <c:pt idx="0">
                    <c:v>24.985507725000005</c:v>
                  </c:pt>
                  <c:pt idx="1">
                    <c:v>6.5984923250000023</c:v>
                  </c:pt>
                  <c:pt idx="2">
                    <c:v>20.1725374</c:v>
                  </c:pt>
                  <c:pt idx="3">
                    <c:v>1.2743359000000005</c:v>
                  </c:pt>
                  <c:pt idx="4">
                    <c:v>3.4406923250000006</c:v>
                  </c:pt>
                  <c:pt idx="5">
                    <c:v>42.433062675000002</c:v>
                  </c:pt>
                  <c:pt idx="6">
                    <c:v>9.909077025000002</c:v>
                  </c:pt>
                  <c:pt idx="7">
                    <c:v>62.923109275000002</c:v>
                  </c:pt>
                  <c:pt idx="8">
                    <c:v>5.2520792500000013</c:v>
                  </c:pt>
                  <c:pt idx="9">
                    <c:v>3.2397582999999983</c:v>
                  </c:pt>
                  <c:pt idx="10">
                    <c:v>2.8408360249999998</c:v>
                  </c:pt>
                </c:numCache>
              </c:numRef>
            </c:plus>
          </c:errBars>
          <c:cat>
            <c:strRef>
              <c:f>Sheet2!$O$3:$Y$3</c:f>
              <c:strCache>
                <c:ptCount val="11"/>
                <c:pt idx="0">
                  <c:v>V103.399B.20cm.P.R.</c:v>
                </c:pt>
                <c:pt idx="1">
                  <c:v>V103.399B.20cm.P.nR.</c:v>
                </c:pt>
                <c:pt idx="2">
                  <c:v>V103.399B.20cm.nP.R.</c:v>
                </c:pt>
                <c:pt idx="3">
                  <c:v>V103.399B.20cm.nP.nR.</c:v>
                </c:pt>
                <c:pt idx="4">
                  <c:v>V103.399B.20cm.Seq.nR.</c:v>
                </c:pt>
                <c:pt idx="5">
                  <c:v>V103.1280B.20cm.P.nR.</c:v>
                </c:pt>
                <c:pt idx="6">
                  <c:v>V103.1280B.20cm.nP.nR.</c:v>
                </c:pt>
                <c:pt idx="7">
                  <c:v>V103.399B.30cm.P.nR.</c:v>
                </c:pt>
                <c:pt idx="8">
                  <c:v>V103.399B.30cm.nP.nR.</c:v>
                </c:pt>
                <c:pt idx="9">
                  <c:v>V106.399B.20cm.P.nR.</c:v>
                </c:pt>
                <c:pt idx="10">
                  <c:v>V106.399B.20cm.nP.nR.</c:v>
                </c:pt>
              </c:strCache>
            </c:strRef>
          </c:cat>
          <c:val>
            <c:numRef>
              <c:f>Sheet2!$O$7:$Y$7</c:f>
              <c:numCache>
                <c:formatCode>General</c:formatCode>
                <c:ptCount val="11"/>
                <c:pt idx="0">
                  <c:v>8.6965760749999959</c:v>
                </c:pt>
                <c:pt idx="1">
                  <c:v>1.7059125249999951</c:v>
                </c:pt>
                <c:pt idx="2">
                  <c:v>4.7853682500000012</c:v>
                </c:pt>
                <c:pt idx="3">
                  <c:v>0.71619860000000024</c:v>
                </c:pt>
                <c:pt idx="4">
                  <c:v>0.89791967500000069</c:v>
                </c:pt>
                <c:pt idx="5">
                  <c:v>16.144541574999991</c:v>
                </c:pt>
                <c:pt idx="6">
                  <c:v>3.3015296749999976</c:v>
                </c:pt>
                <c:pt idx="7">
                  <c:v>39.841160274999993</c:v>
                </c:pt>
                <c:pt idx="8">
                  <c:v>1.5662525000000009</c:v>
                </c:pt>
                <c:pt idx="9">
                  <c:v>0.93879480000000015</c:v>
                </c:pt>
                <c:pt idx="10">
                  <c:v>0.8166600250000009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C5-47A7-A8B4-3A9CFFB0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6253008"/>
        <c:axId val="151453596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Sheet2!$O$9:$Y$9</c:f>
              <c:numCache>
                <c:formatCode>General</c:formatCode>
                <c:ptCount val="11"/>
                <c:pt idx="0">
                  <c:v>26.706035285000013</c:v>
                </c:pt>
                <c:pt idx="1">
                  <c:v>17.489513828000003</c:v>
                </c:pt>
                <c:pt idx="2">
                  <c:v>25.406176837999993</c:v>
                </c:pt>
                <c:pt idx="3">
                  <c:v>10.897838304000002</c:v>
                </c:pt>
                <c:pt idx="4">
                  <c:v>23.724672339999987</c:v>
                </c:pt>
                <c:pt idx="5">
                  <c:v>68.783646784000027</c:v>
                </c:pt>
                <c:pt idx="6">
                  <c:v>52.007295480000003</c:v>
                </c:pt>
                <c:pt idx="7">
                  <c:v>95.156932528999974</c:v>
                </c:pt>
                <c:pt idx="8">
                  <c:v>10.986618339000001</c:v>
                </c:pt>
                <c:pt idx="9">
                  <c:v>12.641720263999996</c:v>
                </c:pt>
                <c:pt idx="10">
                  <c:v>8.8831795699999994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C5-47A7-A8B4-3A9CFFB01928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2</c:v>
              </c:pt>
              <c:pt idx="1">
                <c:v>2</c:v>
              </c:pt>
              <c:pt idx="2">
                <c:v>2</c:v>
              </c:pt>
              <c:pt idx="3">
                <c:v>2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2</c:v>
              </c:pt>
              <c:pt idx="9">
                <c:v>2</c:v>
              </c:pt>
              <c:pt idx="10">
                <c:v>2</c:v>
              </c:pt>
            </c:numLit>
          </c:xVal>
          <c:yVal>
            <c:numRef>
              <c:f>Sheet2!$P$20:$P$30</c:f>
              <c:numCache>
                <c:formatCode>General</c:formatCode>
                <c:ptCount val="11"/>
                <c:pt idx="0">
                  <c:v>35.681921299999999</c:v>
                </c:pt>
                <c:pt idx="1">
                  <c:v>25.949661599999999</c:v>
                </c:pt>
                <c:pt idx="2">
                  <c:v>34.789642499999999</c:v>
                </c:pt>
                <c:pt idx="3">
                  <c:v>25.826517899999999</c:v>
                </c:pt>
                <c:pt idx="4">
                  <c:v>25.1675358</c:v>
                </c:pt>
                <c:pt idx="5">
                  <c:v>25.482105099999998</c:v>
                </c:pt>
                <c:pt idx="6">
                  <c:v>26.187169399999998</c:v>
                </c:pt>
                <c:pt idx="7">
                  <c:v>29.0204135</c:v>
                </c:pt>
                <c:pt idx="8">
                  <c:v>25.9538224</c:v>
                </c:pt>
                <c:pt idx="9">
                  <c:v>28.9095479</c:v>
                </c:pt>
                <c:pt idx="10">
                  <c:v>27.886878100000001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C5-47A7-A8B4-3A9CFFB01928}"/>
            </c:ext>
          </c:extLst>
        </c:ser>
        <c:ser>
          <c:idx val="6"/>
          <c:order val="6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3"/>
              <c:pt idx="0">
                <c:v>4</c:v>
              </c:pt>
              <c:pt idx="1">
                <c:v>4</c:v>
              </c:pt>
              <c:pt idx="2">
                <c:v>4</c:v>
              </c:pt>
              <c:pt idx="3">
                <c:v>4</c:v>
              </c:pt>
              <c:pt idx="4">
                <c:v>4</c:v>
              </c:pt>
              <c:pt idx="5">
                <c:v>4</c:v>
              </c:pt>
              <c:pt idx="6">
                <c:v>4</c:v>
              </c:pt>
              <c:pt idx="7">
                <c:v>4</c:v>
              </c:pt>
              <c:pt idx="8">
                <c:v>4</c:v>
              </c:pt>
              <c:pt idx="9">
                <c:v>4</c:v>
              </c:pt>
              <c:pt idx="10">
                <c:v>4</c:v>
              </c:pt>
              <c:pt idx="11">
                <c:v>4</c:v>
              </c:pt>
              <c:pt idx="12">
                <c:v>4</c:v>
              </c:pt>
            </c:numLit>
          </c:xVal>
          <c:yVal>
            <c:numRef>
              <c:f>Sheet2!$R$20:$R$32</c:f>
              <c:numCache>
                <c:formatCode>General</c:formatCode>
                <c:ptCount val="13"/>
                <c:pt idx="0">
                  <c:v>19.8455412</c:v>
                </c:pt>
                <c:pt idx="1">
                  <c:v>13.8355143</c:v>
                </c:pt>
                <c:pt idx="2">
                  <c:v>13.9690662</c:v>
                </c:pt>
                <c:pt idx="3">
                  <c:v>13.742331500000001</c:v>
                </c:pt>
                <c:pt idx="4">
                  <c:v>14.8039003</c:v>
                </c:pt>
                <c:pt idx="5">
                  <c:v>14.9913095</c:v>
                </c:pt>
                <c:pt idx="6">
                  <c:v>22.680927400000002</c:v>
                </c:pt>
                <c:pt idx="7">
                  <c:v>14.999136699999999</c:v>
                </c:pt>
                <c:pt idx="8">
                  <c:v>20.2166107</c:v>
                </c:pt>
                <c:pt idx="9">
                  <c:v>21.285925299999999</c:v>
                </c:pt>
                <c:pt idx="10">
                  <c:v>17.967551700000001</c:v>
                </c:pt>
                <c:pt idx="11">
                  <c:v>19.013080500000001</c:v>
                </c:pt>
                <c:pt idx="12">
                  <c:v>21.3784931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1C5-47A7-A8B4-3A9CFFB01928}"/>
            </c:ext>
          </c:extLst>
        </c:ser>
        <c:ser>
          <c:idx val="7"/>
          <c:order val="7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3"/>
              <c:pt idx="0">
                <c:v>5</c:v>
              </c:pt>
              <c:pt idx="1">
                <c:v>5</c:v>
              </c:pt>
              <c:pt idx="2">
                <c:v>5</c:v>
              </c:pt>
            </c:numLit>
          </c:xVal>
          <c:yVal>
            <c:numRef>
              <c:f>Sheet2!$S$20:$S$22</c:f>
              <c:numCache>
                <c:formatCode>General</c:formatCode>
                <c:ptCount val="3"/>
                <c:pt idx="0">
                  <c:v>30.885110900000001</c:v>
                </c:pt>
                <c:pt idx="1">
                  <c:v>30.6313228</c:v>
                </c:pt>
                <c:pt idx="2">
                  <c:v>28.798593100000001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C5-47A7-A8B4-3A9CFFB01928}"/>
            </c:ext>
          </c:extLst>
        </c:ser>
        <c:ser>
          <c:idx val="8"/>
          <c:order val="8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3"/>
              <c:pt idx="0">
                <c:v>6</c:v>
              </c:pt>
              <c:pt idx="1">
                <c:v>6</c:v>
              </c:pt>
              <c:pt idx="2">
                <c:v>6</c:v>
              </c:pt>
            </c:numLit>
          </c:xVal>
          <c:yVal>
            <c:numRef>
              <c:f>Sheet2!$T$20:$T$22</c:f>
              <c:numCache>
                <c:formatCode>General</c:formatCode>
                <c:ptCount val="3"/>
                <c:pt idx="0">
                  <c:v>142.0479148</c:v>
                </c:pt>
                <c:pt idx="1">
                  <c:v>141.56061460000001</c:v>
                </c:pt>
                <c:pt idx="2">
                  <c:v>140.32881839999999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1C5-47A7-A8B4-3A9CFFB01928}"/>
            </c:ext>
          </c:extLst>
        </c:ser>
        <c:ser>
          <c:idx val="9"/>
          <c:order val="9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4"/>
              <c:pt idx="0">
                <c:v>7</c:v>
              </c:pt>
              <c:pt idx="1">
                <c:v>7</c:v>
              </c:pt>
              <c:pt idx="2">
                <c:v>7</c:v>
              </c:pt>
              <c:pt idx="3">
                <c:v>7</c:v>
              </c:pt>
            </c:numLit>
          </c:xVal>
          <c:yVal>
            <c:numRef>
              <c:f>Sheet2!$U$20:$U$23</c:f>
              <c:numCache>
                <c:formatCode>General</c:formatCode>
                <c:ptCount val="4"/>
                <c:pt idx="0">
                  <c:v>65.346186299999999</c:v>
                </c:pt>
                <c:pt idx="1">
                  <c:v>66.240919099999999</c:v>
                </c:pt>
                <c:pt idx="2">
                  <c:v>76.409577400000003</c:v>
                </c:pt>
                <c:pt idx="3">
                  <c:v>72.381151900000006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1C5-47A7-A8B4-3A9CFFB01928}"/>
            </c:ext>
          </c:extLst>
        </c:ser>
        <c:ser>
          <c:idx val="10"/>
          <c:order val="10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8</c:v>
              </c:pt>
            </c:numLit>
          </c:xVal>
          <c:yVal>
            <c:numRef>
              <c:f>Sheet2!$V$20</c:f>
              <c:numCache>
                <c:formatCode>General</c:formatCode>
                <c:ptCount val="1"/>
                <c:pt idx="0">
                  <c:v>277.2526474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1C5-47A7-A8B4-3A9CFFB01928}"/>
            </c:ext>
          </c:extLst>
        </c:ser>
        <c:ser>
          <c:idx val="11"/>
          <c:order val="11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4"/>
              <c:pt idx="0">
                <c:v>9</c:v>
              </c:pt>
              <c:pt idx="1">
                <c:v>9</c:v>
              </c:pt>
              <c:pt idx="2">
                <c:v>9</c:v>
              </c:pt>
              <c:pt idx="3">
                <c:v>9</c:v>
              </c:pt>
            </c:numLit>
          </c:xVal>
          <c:yVal>
            <c:numRef>
              <c:f>Sheet2!$W$20:$W$23</c:f>
              <c:numCache>
                <c:formatCode>General</c:formatCode>
                <c:ptCount val="4"/>
                <c:pt idx="0">
                  <c:v>18.809120199999999</c:v>
                </c:pt>
                <c:pt idx="1">
                  <c:v>18.757475299999999</c:v>
                </c:pt>
                <c:pt idx="2">
                  <c:v>17.501791699999998</c:v>
                </c:pt>
                <c:pt idx="3">
                  <c:v>18.516537799999998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1C5-47A7-A8B4-3A9CFFB01928}"/>
            </c:ext>
          </c:extLst>
        </c:ser>
        <c:ser>
          <c:idx val="12"/>
          <c:order val="12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0"/>
              <c:pt idx="0">
                <c:v>10</c:v>
              </c:pt>
              <c:pt idx="1">
                <c:v>10</c:v>
              </c:pt>
              <c:pt idx="2">
                <c:v>10</c:v>
              </c:pt>
              <c:pt idx="3">
                <c:v>10</c:v>
              </c:pt>
              <c:pt idx="4">
                <c:v>10</c:v>
              </c:pt>
              <c:pt idx="5">
                <c:v>10</c:v>
              </c:pt>
              <c:pt idx="6">
                <c:v>10</c:v>
              </c:pt>
              <c:pt idx="7">
                <c:v>10</c:v>
              </c:pt>
              <c:pt idx="8">
                <c:v>10</c:v>
              </c:pt>
              <c:pt idx="9">
                <c:v>10</c:v>
              </c:pt>
            </c:numLit>
          </c:xVal>
          <c:yVal>
            <c:numRef>
              <c:f>Sheet2!$X$20:$X$29</c:f>
              <c:numCache>
                <c:formatCode>General</c:formatCode>
                <c:ptCount val="10"/>
                <c:pt idx="0">
                  <c:v>20.163388099999999</c:v>
                </c:pt>
                <c:pt idx="1">
                  <c:v>20.088894799999998</c:v>
                </c:pt>
                <c:pt idx="2">
                  <c:v>17.815609899999998</c:v>
                </c:pt>
                <c:pt idx="3">
                  <c:v>21.168093500000001</c:v>
                </c:pt>
                <c:pt idx="4">
                  <c:v>26.269604099999999</c:v>
                </c:pt>
                <c:pt idx="5">
                  <c:v>18.5288635</c:v>
                </c:pt>
                <c:pt idx="6">
                  <c:v>19.9121323</c:v>
                </c:pt>
                <c:pt idx="7">
                  <c:v>18.790164300000001</c:v>
                </c:pt>
                <c:pt idx="8">
                  <c:v>21.604525200000001</c:v>
                </c:pt>
                <c:pt idx="9">
                  <c:v>19.173742900000001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1C5-47A7-A8B4-3A9CFFB01928}"/>
            </c:ext>
          </c:extLst>
        </c:ser>
        <c:ser>
          <c:idx val="13"/>
          <c:order val="13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11</c:v>
              </c:pt>
              <c:pt idx="1">
                <c:v>11</c:v>
              </c:pt>
              <c:pt idx="2">
                <c:v>11</c:v>
              </c:pt>
              <c:pt idx="3">
                <c:v>11</c:v>
              </c:pt>
              <c:pt idx="4">
                <c:v>11</c:v>
              </c:pt>
              <c:pt idx="5">
                <c:v>11</c:v>
              </c:pt>
              <c:pt idx="6">
                <c:v>11</c:v>
              </c:pt>
              <c:pt idx="7">
                <c:v>11</c:v>
              </c:pt>
              <c:pt idx="8">
                <c:v>11</c:v>
              </c:pt>
              <c:pt idx="9">
                <c:v>11</c:v>
              </c:pt>
              <c:pt idx="10">
                <c:v>11</c:v>
              </c:pt>
            </c:numLit>
          </c:xVal>
          <c:yVal>
            <c:numRef>
              <c:f>Sheet2!$Y$20:$Y$30</c:f>
              <c:numCache>
                <c:formatCode>General</c:formatCode>
                <c:ptCount val="11"/>
                <c:pt idx="0">
                  <c:v>18.557676900000001</c:v>
                </c:pt>
                <c:pt idx="1">
                  <c:v>14.1247243</c:v>
                </c:pt>
                <c:pt idx="2">
                  <c:v>12.4533424</c:v>
                </c:pt>
                <c:pt idx="3">
                  <c:v>13.4209706</c:v>
                </c:pt>
                <c:pt idx="4">
                  <c:v>12.288719499999999</c:v>
                </c:pt>
                <c:pt idx="5">
                  <c:v>16.2827646</c:v>
                </c:pt>
                <c:pt idx="6">
                  <c:v>19.4218264</c:v>
                </c:pt>
                <c:pt idx="7">
                  <c:v>12.2356976</c:v>
                </c:pt>
                <c:pt idx="8">
                  <c:v>19.4865666</c:v>
                </c:pt>
                <c:pt idx="9">
                  <c:v>16.679468700000001</c:v>
                </c:pt>
                <c:pt idx="10">
                  <c:v>12.685329400000001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1C5-47A7-A8B4-3A9CFFB0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253008"/>
        <c:axId val="1514535968"/>
      </c:scatterChart>
      <c:catAx>
        <c:axId val="150625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Test setup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4535968"/>
        <c:crosses val="autoZero"/>
        <c:auto val="1"/>
        <c:lblAlgn val="ctr"/>
        <c:lblOffset val="100"/>
        <c:noMultiLvlLbl val="0"/>
      </c:catAx>
      <c:valAx>
        <c:axId val="1514535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Latency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625300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128587</xdr:colOff>
      <xdr:row>12</xdr:row>
      <xdr:rowOff>14287</xdr:rowOff>
    </xdr:from>
    <xdr:to>
      <xdr:col>20</xdr:col>
      <xdr:colOff>433387</xdr:colOff>
      <xdr:row>26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7AD631-5FEB-47FE-B60C-6CE0622D38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7287" y="2300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385761</xdr:colOff>
      <xdr:row>4</xdr:row>
      <xdr:rowOff>19050</xdr:rowOff>
    </xdr:from>
    <xdr:to>
      <xdr:col>16</xdr:col>
      <xdr:colOff>95249</xdr:colOff>
      <xdr:row>40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DA43A-B1FA-47CC-97A6-B63B5FF18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442912</xdr:colOff>
      <xdr:row>1</xdr:row>
      <xdr:rowOff>157161</xdr:rowOff>
    </xdr:from>
    <xdr:to>
      <xdr:col>20</xdr:col>
      <xdr:colOff>361950</xdr:colOff>
      <xdr:row>36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535E7-5AD7-4FD5-8993-37FCE03DA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IQR"/>
      <definedName name="MAD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C1" workbookViewId="0">
      <selection activeCell="C1" sqref="C1:C1048576"/>
    </sheetView>
  </sheetViews>
  <sheetFormatPr defaultRowHeight="15" x14ac:dyDescent="0.25"/>
  <cols>
    <col min="2" max="2" width="17.85546875" bestFit="1" customWidth="1"/>
    <col min="3" max="3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5">
      <c r="A2">
        <v>407</v>
      </c>
      <c r="B2">
        <v>4</v>
      </c>
      <c r="C2">
        <v>1</v>
      </c>
      <c r="D2">
        <v>17.392871400000001</v>
      </c>
      <c r="F2" t="s">
        <v>6</v>
      </c>
      <c r="G2">
        <f>AVERAGEIF(C:C,"=1",D:D)</f>
        <v>15.893602443478262</v>
      </c>
      <c r="H2">
        <f>COUNTIF(C:C,"=1")</f>
        <v>23</v>
      </c>
    </row>
    <row r="3" spans="1:14" x14ac:dyDescent="0.25">
      <c r="A3">
        <v>407</v>
      </c>
      <c r="B3">
        <v>5</v>
      </c>
      <c r="C3">
        <v>3</v>
      </c>
      <c r="D3">
        <v>32.372506199999997</v>
      </c>
      <c r="F3" t="s">
        <v>7</v>
      </c>
      <c r="G3">
        <f>AVERAGEIF(C:C,"=2",D:D)</f>
        <v>23.857183064444442</v>
      </c>
      <c r="H3">
        <f>COUNTIF(C:C,"=2")</f>
        <v>45</v>
      </c>
    </row>
    <row r="4" spans="1:14" x14ac:dyDescent="0.25">
      <c r="A4">
        <v>407</v>
      </c>
      <c r="B4">
        <v>5</v>
      </c>
      <c r="C4">
        <v>2</v>
      </c>
      <c r="D4">
        <v>17.693491699999999</v>
      </c>
      <c r="F4" t="s">
        <v>8</v>
      </c>
      <c r="G4">
        <f>AVERAGEIF(C:C,"=3",D:D)</f>
        <v>33.898773895000005</v>
      </c>
      <c r="H4">
        <f>COUNTIF(C:C,"=3")</f>
        <v>20</v>
      </c>
    </row>
    <row r="5" spans="1:14" x14ac:dyDescent="0.25">
      <c r="A5">
        <v>407</v>
      </c>
      <c r="B5">
        <v>5</v>
      </c>
      <c r="C5">
        <v>2</v>
      </c>
      <c r="D5">
        <v>24.2570683</v>
      </c>
      <c r="F5" t="s">
        <v>9</v>
      </c>
      <c r="G5">
        <f>AVERAGEIF(C:C,"=4",D:D)</f>
        <v>45.46561624444444</v>
      </c>
      <c r="H5">
        <f>COUNTIF(C:C,"=4")</f>
        <v>9</v>
      </c>
    </row>
    <row r="6" spans="1:14" x14ac:dyDescent="0.25">
      <c r="A6">
        <v>407</v>
      </c>
      <c r="B6">
        <v>5</v>
      </c>
      <c r="C6">
        <v>3</v>
      </c>
      <c r="D6">
        <v>30.918658900000001</v>
      </c>
      <c r="F6" t="s">
        <v>10</v>
      </c>
      <c r="G6">
        <f>AVERAGEIF(C:C,"&gt;4",D:D)</f>
        <v>48.103803433333333</v>
      </c>
      <c r="H6">
        <f>COUNTIF(C:C,"&gt;4")</f>
        <v>3</v>
      </c>
    </row>
    <row r="7" spans="1:14" x14ac:dyDescent="0.25">
      <c r="A7">
        <v>407</v>
      </c>
      <c r="B7">
        <v>5</v>
      </c>
      <c r="C7">
        <v>3</v>
      </c>
      <c r="D7">
        <v>38.107391499999999</v>
      </c>
      <c r="F7" t="s">
        <v>11</v>
      </c>
      <c r="G7">
        <f>AVERAGE(D:D)</f>
        <v>26.706035285000013</v>
      </c>
      <c r="H7">
        <f>COUNTA(C:C)</f>
        <v>101</v>
      </c>
    </row>
    <row r="8" spans="1:14" x14ac:dyDescent="0.25">
      <c r="A8">
        <v>407</v>
      </c>
      <c r="B8">
        <v>5</v>
      </c>
      <c r="C8">
        <v>2</v>
      </c>
      <c r="D8">
        <v>24.7579998</v>
      </c>
    </row>
    <row r="9" spans="1:14" x14ac:dyDescent="0.25">
      <c r="A9">
        <v>407</v>
      </c>
      <c r="B9">
        <v>5</v>
      </c>
      <c r="C9">
        <v>3</v>
      </c>
      <c r="D9">
        <v>33.151810400000002</v>
      </c>
    </row>
    <row r="10" spans="1:14" x14ac:dyDescent="0.25">
      <c r="A10">
        <v>407</v>
      </c>
      <c r="B10">
        <v>5</v>
      </c>
      <c r="C10">
        <v>3</v>
      </c>
      <c r="D10">
        <v>33.417905500000003</v>
      </c>
    </row>
    <row r="11" spans="1:14" x14ac:dyDescent="0.25">
      <c r="A11">
        <v>407</v>
      </c>
      <c r="B11">
        <v>5</v>
      </c>
      <c r="C11">
        <v>2</v>
      </c>
      <c r="D11">
        <v>20.753477499999999</v>
      </c>
    </row>
    <row r="12" spans="1:14" x14ac:dyDescent="0.25">
      <c r="A12">
        <v>407</v>
      </c>
      <c r="B12">
        <v>4</v>
      </c>
      <c r="C12">
        <v>1</v>
      </c>
      <c r="D12">
        <v>17.715191999999998</v>
      </c>
    </row>
    <row r="13" spans="1:14" x14ac:dyDescent="0.25">
      <c r="A13">
        <v>407</v>
      </c>
      <c r="B13">
        <v>5</v>
      </c>
      <c r="C13">
        <v>4</v>
      </c>
      <c r="D13">
        <v>40.519242400000003</v>
      </c>
    </row>
    <row r="14" spans="1:14" x14ac:dyDescent="0.25">
      <c r="A14">
        <v>407</v>
      </c>
      <c r="B14">
        <v>5</v>
      </c>
      <c r="C14">
        <v>1</v>
      </c>
      <c r="D14">
        <v>15.718185500000001</v>
      </c>
    </row>
    <row r="15" spans="1:14" x14ac:dyDescent="0.25">
      <c r="A15">
        <v>407</v>
      </c>
      <c r="B15">
        <v>3</v>
      </c>
      <c r="C15">
        <v>2</v>
      </c>
      <c r="D15">
        <v>19.9814002</v>
      </c>
    </row>
    <row r="16" spans="1:14" x14ac:dyDescent="0.25">
      <c r="A16">
        <v>407</v>
      </c>
      <c r="B16">
        <v>5</v>
      </c>
      <c r="C16">
        <v>3</v>
      </c>
      <c r="D16">
        <v>21.6290698</v>
      </c>
    </row>
    <row r="17" spans="1:4" x14ac:dyDescent="0.25">
      <c r="A17">
        <v>407</v>
      </c>
      <c r="B17">
        <v>5</v>
      </c>
      <c r="C17">
        <v>4</v>
      </c>
      <c r="D17">
        <v>40.363729800000002</v>
      </c>
    </row>
    <row r="18" spans="1:4" x14ac:dyDescent="0.25">
      <c r="A18">
        <v>407</v>
      </c>
      <c r="B18">
        <v>5</v>
      </c>
      <c r="C18">
        <v>2</v>
      </c>
      <c r="D18">
        <v>19.3481463</v>
      </c>
    </row>
    <row r="19" spans="1:4" x14ac:dyDescent="0.25">
      <c r="A19">
        <v>407</v>
      </c>
      <c r="B19">
        <v>5</v>
      </c>
      <c r="C19">
        <v>3</v>
      </c>
      <c r="D19">
        <v>39.631788800000002</v>
      </c>
    </row>
    <row r="20" spans="1:4" x14ac:dyDescent="0.25">
      <c r="A20">
        <v>407</v>
      </c>
      <c r="B20">
        <v>5</v>
      </c>
      <c r="C20">
        <v>2</v>
      </c>
      <c r="D20">
        <v>19.550004900000001</v>
      </c>
    </row>
    <row r="21" spans="1:4" x14ac:dyDescent="0.25">
      <c r="A21">
        <v>407</v>
      </c>
      <c r="B21">
        <v>5</v>
      </c>
      <c r="C21">
        <v>2</v>
      </c>
      <c r="D21">
        <v>19.990372000000001</v>
      </c>
    </row>
    <row r="22" spans="1:4" x14ac:dyDescent="0.25">
      <c r="A22">
        <v>407</v>
      </c>
      <c r="B22">
        <v>4</v>
      </c>
      <c r="C22">
        <v>1</v>
      </c>
      <c r="D22">
        <v>17.207453099999999</v>
      </c>
    </row>
    <row r="23" spans="1:4" x14ac:dyDescent="0.25">
      <c r="A23">
        <v>407</v>
      </c>
      <c r="B23">
        <v>5</v>
      </c>
      <c r="C23">
        <v>3</v>
      </c>
      <c r="D23">
        <v>33.364851100000003</v>
      </c>
    </row>
    <row r="24" spans="1:4" x14ac:dyDescent="0.25">
      <c r="A24">
        <v>407</v>
      </c>
      <c r="B24">
        <v>5</v>
      </c>
      <c r="C24">
        <v>1</v>
      </c>
      <c r="D24">
        <v>14.3255245</v>
      </c>
    </row>
    <row r="25" spans="1:4" x14ac:dyDescent="0.25">
      <c r="A25">
        <v>407</v>
      </c>
      <c r="B25">
        <v>5</v>
      </c>
      <c r="C25">
        <v>2</v>
      </c>
      <c r="D25">
        <v>18.7533323</v>
      </c>
    </row>
    <row r="26" spans="1:4" x14ac:dyDescent="0.25">
      <c r="A26">
        <v>407</v>
      </c>
      <c r="B26">
        <v>5</v>
      </c>
      <c r="C26">
        <v>2</v>
      </c>
      <c r="D26">
        <v>23.415498700000001</v>
      </c>
    </row>
    <row r="27" spans="1:4" x14ac:dyDescent="0.25">
      <c r="A27">
        <v>407</v>
      </c>
      <c r="B27">
        <v>5</v>
      </c>
      <c r="C27">
        <v>2</v>
      </c>
      <c r="D27">
        <v>19.601845999999998</v>
      </c>
    </row>
    <row r="28" spans="1:4" x14ac:dyDescent="0.25">
      <c r="A28">
        <v>407</v>
      </c>
      <c r="B28">
        <v>5</v>
      </c>
      <c r="C28">
        <v>1</v>
      </c>
      <c r="D28">
        <v>15.3383685</v>
      </c>
    </row>
    <row r="29" spans="1:4" x14ac:dyDescent="0.25">
      <c r="A29">
        <v>407</v>
      </c>
      <c r="B29">
        <v>5</v>
      </c>
      <c r="C29">
        <v>1</v>
      </c>
      <c r="D29">
        <v>15.9435289</v>
      </c>
    </row>
    <row r="30" spans="1:4" x14ac:dyDescent="0.25">
      <c r="A30">
        <v>407</v>
      </c>
      <c r="B30">
        <v>5</v>
      </c>
      <c r="C30">
        <v>1</v>
      </c>
      <c r="D30">
        <v>14.525154499999999</v>
      </c>
    </row>
    <row r="31" spans="1:4" x14ac:dyDescent="0.25">
      <c r="A31">
        <v>407</v>
      </c>
      <c r="B31">
        <v>5</v>
      </c>
      <c r="C31">
        <v>1</v>
      </c>
      <c r="D31">
        <v>14.960859599999999</v>
      </c>
    </row>
    <row r="32" spans="1:4" x14ac:dyDescent="0.25">
      <c r="A32">
        <v>407</v>
      </c>
      <c r="B32">
        <v>5</v>
      </c>
      <c r="C32">
        <v>1</v>
      </c>
      <c r="D32">
        <v>15.378830000000001</v>
      </c>
    </row>
    <row r="33" spans="1:4" x14ac:dyDescent="0.25">
      <c r="A33">
        <v>407</v>
      </c>
      <c r="B33">
        <v>5</v>
      </c>
      <c r="C33">
        <v>2</v>
      </c>
      <c r="D33">
        <v>20.933362200000001</v>
      </c>
    </row>
    <row r="34" spans="1:4" x14ac:dyDescent="0.25">
      <c r="A34">
        <v>407</v>
      </c>
      <c r="B34">
        <v>5</v>
      </c>
      <c r="C34">
        <v>2</v>
      </c>
      <c r="D34">
        <v>31.3126137</v>
      </c>
    </row>
    <row r="35" spans="1:4" x14ac:dyDescent="0.25">
      <c r="A35">
        <v>407</v>
      </c>
      <c r="B35">
        <v>5</v>
      </c>
      <c r="C35">
        <v>5</v>
      </c>
      <c r="D35">
        <v>40.392434899999998</v>
      </c>
    </row>
    <row r="36" spans="1:4" x14ac:dyDescent="0.25">
      <c r="A36">
        <v>407</v>
      </c>
      <c r="B36">
        <v>5</v>
      </c>
      <c r="C36">
        <v>2</v>
      </c>
      <c r="D36">
        <v>24.6862697</v>
      </c>
    </row>
    <row r="37" spans="1:4" x14ac:dyDescent="0.25">
      <c r="A37">
        <v>407</v>
      </c>
      <c r="B37">
        <v>4</v>
      </c>
      <c r="C37">
        <v>2</v>
      </c>
      <c r="D37">
        <v>23.107596699999998</v>
      </c>
    </row>
    <row r="38" spans="1:4" x14ac:dyDescent="0.25">
      <c r="A38">
        <v>407</v>
      </c>
      <c r="B38">
        <v>5</v>
      </c>
      <c r="C38">
        <v>2</v>
      </c>
      <c r="D38">
        <v>23.245079799999999</v>
      </c>
    </row>
    <row r="39" spans="1:4" x14ac:dyDescent="0.25">
      <c r="A39">
        <v>407</v>
      </c>
      <c r="B39">
        <v>5</v>
      </c>
      <c r="C39">
        <v>2</v>
      </c>
      <c r="D39">
        <v>29.4799446</v>
      </c>
    </row>
    <row r="40" spans="1:4" x14ac:dyDescent="0.25">
      <c r="A40">
        <v>407</v>
      </c>
      <c r="B40">
        <v>5</v>
      </c>
      <c r="C40">
        <v>3</v>
      </c>
      <c r="D40">
        <v>30.8406494</v>
      </c>
    </row>
    <row r="41" spans="1:4" x14ac:dyDescent="0.25">
      <c r="A41">
        <v>407</v>
      </c>
      <c r="B41">
        <v>5</v>
      </c>
      <c r="C41">
        <v>3</v>
      </c>
      <c r="D41">
        <v>38.184122600000002</v>
      </c>
    </row>
    <row r="42" spans="1:4" x14ac:dyDescent="0.25">
      <c r="A42">
        <v>407</v>
      </c>
      <c r="B42">
        <v>5</v>
      </c>
      <c r="C42">
        <v>1</v>
      </c>
      <c r="D42">
        <v>14.3884372</v>
      </c>
    </row>
    <row r="43" spans="1:4" x14ac:dyDescent="0.25">
      <c r="A43">
        <v>407</v>
      </c>
      <c r="B43">
        <v>5</v>
      </c>
      <c r="C43">
        <v>1</v>
      </c>
      <c r="D43">
        <v>13.96658</v>
      </c>
    </row>
    <row r="44" spans="1:4" x14ac:dyDescent="0.25">
      <c r="A44">
        <v>407</v>
      </c>
      <c r="B44">
        <v>5</v>
      </c>
      <c r="C44">
        <v>4</v>
      </c>
      <c r="D44">
        <v>44.443424700000001</v>
      </c>
    </row>
    <row r="45" spans="1:4" x14ac:dyDescent="0.25">
      <c r="A45">
        <v>407</v>
      </c>
      <c r="B45">
        <v>4</v>
      </c>
      <c r="C45">
        <v>4</v>
      </c>
      <c r="D45">
        <v>55.084081099999999</v>
      </c>
    </row>
    <row r="46" spans="1:4" x14ac:dyDescent="0.25">
      <c r="A46">
        <v>407</v>
      </c>
      <c r="B46">
        <v>5</v>
      </c>
      <c r="C46">
        <v>2</v>
      </c>
      <c r="D46">
        <v>30.768363300000001</v>
      </c>
    </row>
    <row r="47" spans="1:4" x14ac:dyDescent="0.25">
      <c r="A47">
        <v>407</v>
      </c>
      <c r="B47">
        <v>5</v>
      </c>
      <c r="C47">
        <v>1</v>
      </c>
      <c r="D47">
        <v>14.9261763</v>
      </c>
    </row>
    <row r="48" spans="1:4" x14ac:dyDescent="0.25">
      <c r="A48">
        <v>407</v>
      </c>
      <c r="B48">
        <v>5</v>
      </c>
      <c r="C48">
        <v>3</v>
      </c>
      <c r="D48">
        <v>40.612605000000002</v>
      </c>
    </row>
    <row r="49" spans="1:4" x14ac:dyDescent="0.25">
      <c r="A49">
        <v>407</v>
      </c>
      <c r="B49">
        <v>5</v>
      </c>
      <c r="C49">
        <v>2</v>
      </c>
      <c r="D49">
        <v>21.232575499999999</v>
      </c>
    </row>
    <row r="50" spans="1:4" x14ac:dyDescent="0.25">
      <c r="A50">
        <v>407</v>
      </c>
      <c r="B50">
        <v>4</v>
      </c>
      <c r="C50">
        <v>2</v>
      </c>
      <c r="D50">
        <v>29.209662099999999</v>
      </c>
    </row>
    <row r="51" spans="1:4" x14ac:dyDescent="0.25">
      <c r="A51">
        <v>407</v>
      </c>
      <c r="B51">
        <v>5</v>
      </c>
      <c r="C51">
        <v>3</v>
      </c>
      <c r="D51">
        <v>26.157905899999999</v>
      </c>
    </row>
    <row r="52" spans="1:4" x14ac:dyDescent="0.25">
      <c r="A52">
        <v>407</v>
      </c>
      <c r="B52">
        <v>5</v>
      </c>
      <c r="C52">
        <v>1</v>
      </c>
      <c r="D52">
        <v>16.249125800000002</v>
      </c>
    </row>
    <row r="53" spans="1:4" x14ac:dyDescent="0.25">
      <c r="A53">
        <v>407</v>
      </c>
      <c r="B53">
        <v>5</v>
      </c>
      <c r="C53">
        <v>2</v>
      </c>
      <c r="D53">
        <v>18.393727599999998</v>
      </c>
    </row>
    <row r="54" spans="1:4" x14ac:dyDescent="0.25">
      <c r="A54">
        <v>407</v>
      </c>
      <c r="B54">
        <v>5</v>
      </c>
      <c r="C54">
        <v>1</v>
      </c>
      <c r="D54">
        <v>15.0876687</v>
      </c>
    </row>
    <row r="55" spans="1:4" x14ac:dyDescent="0.25">
      <c r="A55">
        <v>407</v>
      </c>
      <c r="B55">
        <v>5</v>
      </c>
      <c r="C55">
        <v>2</v>
      </c>
      <c r="D55">
        <v>19.231120199999999</v>
      </c>
    </row>
    <row r="56" spans="1:4" x14ac:dyDescent="0.25">
      <c r="A56">
        <v>407</v>
      </c>
      <c r="B56">
        <v>5</v>
      </c>
      <c r="C56">
        <v>3</v>
      </c>
      <c r="D56">
        <v>33.9344939</v>
      </c>
    </row>
    <row r="57" spans="1:4" x14ac:dyDescent="0.25">
      <c r="A57">
        <v>407</v>
      </c>
      <c r="B57">
        <v>5</v>
      </c>
      <c r="C57">
        <v>2</v>
      </c>
      <c r="D57">
        <v>29.518321799999999</v>
      </c>
    </row>
    <row r="58" spans="1:4" x14ac:dyDescent="0.25">
      <c r="A58">
        <v>407</v>
      </c>
      <c r="B58">
        <v>5</v>
      </c>
      <c r="C58">
        <v>2</v>
      </c>
      <c r="D58">
        <v>17.929540299999999</v>
      </c>
    </row>
    <row r="59" spans="1:4" x14ac:dyDescent="0.25">
      <c r="A59">
        <v>407</v>
      </c>
      <c r="B59">
        <v>4</v>
      </c>
      <c r="C59">
        <v>2</v>
      </c>
      <c r="D59">
        <v>28.6311611</v>
      </c>
    </row>
    <row r="60" spans="1:4" x14ac:dyDescent="0.25">
      <c r="A60">
        <v>407</v>
      </c>
      <c r="B60">
        <v>5</v>
      </c>
      <c r="C60">
        <v>2</v>
      </c>
      <c r="D60">
        <v>31.237932000000001</v>
      </c>
    </row>
    <row r="61" spans="1:4" x14ac:dyDescent="0.25">
      <c r="A61">
        <v>407</v>
      </c>
      <c r="B61">
        <v>5</v>
      </c>
      <c r="C61">
        <v>3</v>
      </c>
      <c r="D61">
        <v>33.013919700000002</v>
      </c>
    </row>
    <row r="62" spans="1:4" x14ac:dyDescent="0.25">
      <c r="A62">
        <v>407</v>
      </c>
      <c r="B62">
        <v>5</v>
      </c>
      <c r="C62">
        <v>2</v>
      </c>
      <c r="D62">
        <v>20.3922031</v>
      </c>
    </row>
    <row r="63" spans="1:4" x14ac:dyDescent="0.25">
      <c r="A63">
        <v>407</v>
      </c>
      <c r="B63">
        <v>5</v>
      </c>
      <c r="C63">
        <v>4</v>
      </c>
      <c r="D63">
        <v>46.935927999999997</v>
      </c>
    </row>
    <row r="64" spans="1:4" x14ac:dyDescent="0.25">
      <c r="A64">
        <v>407</v>
      </c>
      <c r="B64">
        <v>5</v>
      </c>
      <c r="C64">
        <v>2</v>
      </c>
      <c r="D64">
        <v>22.228333899999999</v>
      </c>
    </row>
    <row r="65" spans="1:4" x14ac:dyDescent="0.25">
      <c r="A65">
        <v>407</v>
      </c>
      <c r="B65">
        <v>5</v>
      </c>
      <c r="C65">
        <v>3</v>
      </c>
      <c r="D65">
        <v>23.409263899999999</v>
      </c>
    </row>
    <row r="66" spans="1:4" x14ac:dyDescent="0.25">
      <c r="A66">
        <v>407</v>
      </c>
      <c r="B66">
        <v>3</v>
      </c>
      <c r="C66">
        <v>1</v>
      </c>
      <c r="D66">
        <v>16.994291700000002</v>
      </c>
    </row>
    <row r="67" spans="1:4" x14ac:dyDescent="0.25">
      <c r="A67">
        <v>407</v>
      </c>
      <c r="B67">
        <v>5</v>
      </c>
      <c r="C67">
        <v>4</v>
      </c>
      <c r="D67">
        <v>40.884054499999998</v>
      </c>
    </row>
    <row r="68" spans="1:4" x14ac:dyDescent="0.25">
      <c r="A68">
        <v>407</v>
      </c>
      <c r="B68">
        <v>5</v>
      </c>
      <c r="C68">
        <v>2</v>
      </c>
      <c r="D68">
        <v>29.840143999999999</v>
      </c>
    </row>
    <row r="69" spans="1:4" x14ac:dyDescent="0.25">
      <c r="A69">
        <v>407</v>
      </c>
      <c r="B69">
        <v>5</v>
      </c>
      <c r="C69">
        <v>3</v>
      </c>
      <c r="D69">
        <v>42.730373700000001</v>
      </c>
    </row>
    <row r="70" spans="1:4" x14ac:dyDescent="0.25">
      <c r="A70">
        <v>407</v>
      </c>
      <c r="B70">
        <v>5</v>
      </c>
      <c r="C70">
        <v>1</v>
      </c>
      <c r="D70">
        <v>16.888428900000001</v>
      </c>
    </row>
    <row r="71" spans="1:4" x14ac:dyDescent="0.25">
      <c r="A71">
        <v>407</v>
      </c>
      <c r="B71">
        <v>5</v>
      </c>
      <c r="C71">
        <v>2</v>
      </c>
      <c r="D71">
        <v>27.7522722</v>
      </c>
    </row>
    <row r="72" spans="1:4" x14ac:dyDescent="0.25">
      <c r="A72">
        <v>407</v>
      </c>
      <c r="B72">
        <v>5</v>
      </c>
      <c r="C72">
        <v>2</v>
      </c>
      <c r="D72">
        <v>30.831531200000001</v>
      </c>
    </row>
    <row r="73" spans="1:4" x14ac:dyDescent="0.25">
      <c r="A73">
        <v>407</v>
      </c>
      <c r="B73">
        <v>5</v>
      </c>
      <c r="C73">
        <v>2</v>
      </c>
      <c r="D73">
        <v>20.869866999999999</v>
      </c>
    </row>
    <row r="74" spans="1:4" x14ac:dyDescent="0.25">
      <c r="A74">
        <v>407</v>
      </c>
      <c r="B74">
        <v>5</v>
      </c>
      <c r="C74">
        <v>2</v>
      </c>
      <c r="D74">
        <v>29.4951255</v>
      </c>
    </row>
    <row r="75" spans="1:4" x14ac:dyDescent="0.25">
      <c r="A75">
        <v>407</v>
      </c>
      <c r="B75">
        <v>5</v>
      </c>
      <c r="C75">
        <v>3</v>
      </c>
      <c r="D75">
        <v>35.884225000000001</v>
      </c>
    </row>
    <row r="76" spans="1:4" x14ac:dyDescent="0.25">
      <c r="A76">
        <v>407</v>
      </c>
      <c r="B76">
        <v>5</v>
      </c>
      <c r="C76">
        <v>3</v>
      </c>
      <c r="D76">
        <v>41.775556299999998</v>
      </c>
    </row>
    <row r="77" spans="1:4" x14ac:dyDescent="0.25">
      <c r="A77">
        <v>407</v>
      </c>
      <c r="B77">
        <v>5</v>
      </c>
      <c r="C77">
        <v>2</v>
      </c>
      <c r="D77">
        <v>20.597252900000001</v>
      </c>
    </row>
    <row r="78" spans="1:4" x14ac:dyDescent="0.25">
      <c r="A78">
        <v>407</v>
      </c>
      <c r="B78">
        <v>5</v>
      </c>
      <c r="C78">
        <v>4</v>
      </c>
      <c r="D78">
        <v>43.058601699999997</v>
      </c>
    </row>
    <row r="79" spans="1:4" x14ac:dyDescent="0.25">
      <c r="A79">
        <v>407</v>
      </c>
      <c r="B79">
        <v>5</v>
      </c>
      <c r="C79">
        <v>2</v>
      </c>
      <c r="D79">
        <v>30.264033300000001</v>
      </c>
    </row>
    <row r="80" spans="1:4" x14ac:dyDescent="0.25">
      <c r="A80">
        <v>407</v>
      </c>
      <c r="B80">
        <v>5</v>
      </c>
      <c r="C80">
        <v>2</v>
      </c>
      <c r="D80">
        <v>18.3739366</v>
      </c>
    </row>
    <row r="81" spans="1:4" x14ac:dyDescent="0.25">
      <c r="A81">
        <v>407</v>
      </c>
      <c r="B81">
        <v>5</v>
      </c>
      <c r="C81">
        <v>4</v>
      </c>
      <c r="D81">
        <v>54.992843800000003</v>
      </c>
    </row>
    <row r="82" spans="1:4" x14ac:dyDescent="0.25">
      <c r="A82">
        <v>407</v>
      </c>
      <c r="B82">
        <v>5</v>
      </c>
      <c r="C82">
        <v>1</v>
      </c>
      <c r="D82">
        <v>16.178734599999999</v>
      </c>
    </row>
    <row r="83" spans="1:4" x14ac:dyDescent="0.25">
      <c r="A83">
        <v>407</v>
      </c>
      <c r="B83">
        <v>5</v>
      </c>
      <c r="C83">
        <v>1</v>
      </c>
      <c r="D83">
        <v>15.098129399999999</v>
      </c>
    </row>
    <row r="84" spans="1:4" x14ac:dyDescent="0.25">
      <c r="A84">
        <v>407</v>
      </c>
      <c r="B84">
        <v>5</v>
      </c>
      <c r="C84">
        <v>3</v>
      </c>
      <c r="D84">
        <v>31.007979299999999</v>
      </c>
    </row>
    <row r="85" spans="1:4" x14ac:dyDescent="0.25">
      <c r="A85">
        <v>407</v>
      </c>
      <c r="B85">
        <v>5</v>
      </c>
      <c r="C85">
        <v>4</v>
      </c>
      <c r="D85">
        <v>42.908640200000001</v>
      </c>
    </row>
    <row r="86" spans="1:4" x14ac:dyDescent="0.25">
      <c r="A86">
        <v>407</v>
      </c>
      <c r="B86">
        <v>4</v>
      </c>
      <c r="C86">
        <v>2</v>
      </c>
      <c r="D86">
        <v>29.070111699999998</v>
      </c>
    </row>
    <row r="87" spans="1:4" x14ac:dyDescent="0.25">
      <c r="A87">
        <v>407</v>
      </c>
      <c r="B87">
        <v>4</v>
      </c>
      <c r="C87">
        <v>1</v>
      </c>
      <c r="D87">
        <v>17.929473399999999</v>
      </c>
    </row>
    <row r="88" spans="1:4" x14ac:dyDescent="0.25">
      <c r="A88">
        <v>407</v>
      </c>
      <c r="B88">
        <v>5</v>
      </c>
      <c r="C88">
        <v>2</v>
      </c>
      <c r="D88">
        <v>21.469519300000002</v>
      </c>
    </row>
    <row r="89" spans="1:4" x14ac:dyDescent="0.25">
      <c r="A89">
        <v>407</v>
      </c>
      <c r="B89">
        <v>5</v>
      </c>
      <c r="C89">
        <v>5</v>
      </c>
      <c r="D89">
        <v>46.400608099999999</v>
      </c>
    </row>
    <row r="90" spans="1:4" x14ac:dyDescent="0.25">
      <c r="A90">
        <v>407</v>
      </c>
      <c r="B90">
        <v>5</v>
      </c>
      <c r="C90">
        <v>3</v>
      </c>
      <c r="D90">
        <v>37.830401000000002</v>
      </c>
    </row>
    <row r="91" spans="1:4" x14ac:dyDescent="0.25">
      <c r="A91">
        <v>407</v>
      </c>
      <c r="B91">
        <v>5</v>
      </c>
      <c r="C91">
        <v>1</v>
      </c>
      <c r="D91">
        <v>17.185896</v>
      </c>
    </row>
    <row r="92" spans="1:4" x14ac:dyDescent="0.25">
      <c r="A92">
        <v>407</v>
      </c>
      <c r="B92">
        <v>5</v>
      </c>
      <c r="C92">
        <v>2</v>
      </c>
      <c r="D92">
        <v>29.204539400000002</v>
      </c>
    </row>
    <row r="93" spans="1:4" x14ac:dyDescent="0.25">
      <c r="A93">
        <v>407</v>
      </c>
      <c r="B93">
        <v>5</v>
      </c>
      <c r="C93">
        <v>2</v>
      </c>
      <c r="D93">
        <v>18.195620399999999</v>
      </c>
    </row>
    <row r="94" spans="1:4" x14ac:dyDescent="0.25">
      <c r="A94">
        <v>407</v>
      </c>
      <c r="B94">
        <v>5</v>
      </c>
      <c r="C94">
        <v>2</v>
      </c>
      <c r="D94">
        <v>21.011144000000002</v>
      </c>
    </row>
    <row r="95" spans="1:4" x14ac:dyDescent="0.25">
      <c r="A95">
        <v>407</v>
      </c>
      <c r="B95">
        <v>5</v>
      </c>
      <c r="C95">
        <v>1</v>
      </c>
      <c r="D95">
        <v>16.0350906</v>
      </c>
    </row>
    <row r="96" spans="1:4" x14ac:dyDescent="0.25">
      <c r="A96">
        <v>407</v>
      </c>
      <c r="B96">
        <v>5</v>
      </c>
      <c r="C96">
        <v>2</v>
      </c>
      <c r="D96">
        <v>24.8243671</v>
      </c>
    </row>
    <row r="97" spans="1:4" x14ac:dyDescent="0.25">
      <c r="A97">
        <v>407</v>
      </c>
      <c r="B97">
        <v>5</v>
      </c>
      <c r="C97">
        <v>5</v>
      </c>
      <c r="D97">
        <v>57.518367300000001</v>
      </c>
    </row>
    <row r="98" spans="1:4" x14ac:dyDescent="0.25">
      <c r="A98">
        <v>407</v>
      </c>
      <c r="B98">
        <v>5</v>
      </c>
      <c r="C98">
        <v>1</v>
      </c>
      <c r="D98">
        <v>16.1188556</v>
      </c>
    </row>
    <row r="99" spans="1:4" x14ac:dyDescent="0.25">
      <c r="A99">
        <v>407</v>
      </c>
      <c r="B99">
        <v>4</v>
      </c>
      <c r="C99">
        <v>2</v>
      </c>
      <c r="D99">
        <v>27.5866781</v>
      </c>
    </row>
    <row r="100" spans="1:4" x14ac:dyDescent="0.25">
      <c r="A100">
        <v>407</v>
      </c>
      <c r="B100">
        <v>5</v>
      </c>
      <c r="C100">
        <v>2</v>
      </c>
      <c r="D100">
        <v>26.252580200000001</v>
      </c>
    </row>
    <row r="101" spans="1:4" x14ac:dyDescent="0.25">
      <c r="A101">
        <v>407</v>
      </c>
      <c r="B101">
        <v>5</v>
      </c>
      <c r="C101">
        <v>2</v>
      </c>
      <c r="D101">
        <v>18.294069700000001</v>
      </c>
    </row>
  </sheetData>
  <autoFilter ref="C1:C101" xr:uid="{F76E8721-D5CB-4220-A11F-6D142715A5E8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0D16-2E47-47D3-BADF-1EB40A02E5AA}">
  <dimension ref="A1:J101"/>
  <sheetViews>
    <sheetView workbookViewId="0">
      <selection activeCell="F1" sqref="F1:F1048576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5</v>
      </c>
      <c r="C2">
        <v>0</v>
      </c>
      <c r="D2">
        <v>0</v>
      </c>
      <c r="E2">
        <v>1</v>
      </c>
      <c r="F2">
        <v>20.111781400000002</v>
      </c>
      <c r="H2" s="1" t="s">
        <v>6</v>
      </c>
      <c r="I2">
        <f>AVERAGEIF(E:E,"=1",F:F)</f>
        <v>15.749778573170731</v>
      </c>
      <c r="J2">
        <f>COUNTIF(E:E,"=1")</f>
        <v>82</v>
      </c>
    </row>
    <row r="3" spans="1:10" x14ac:dyDescent="0.25">
      <c r="A3">
        <v>407</v>
      </c>
      <c r="B3">
        <v>5</v>
      </c>
      <c r="C3">
        <v>0</v>
      </c>
      <c r="D3">
        <v>0</v>
      </c>
      <c r="E3">
        <v>1</v>
      </c>
      <c r="F3">
        <v>20.462232400000001</v>
      </c>
      <c r="H3" s="1" t="s">
        <v>7</v>
      </c>
      <c r="I3">
        <f>AVERAGEIF(E:E,"=2",F:F)</f>
        <v>24.811036382352942</v>
      </c>
      <c r="J3">
        <f>COUNTIF(E:E,"=2")</f>
        <v>17</v>
      </c>
    </row>
    <row r="4" spans="1:10" x14ac:dyDescent="0.25">
      <c r="A4">
        <v>407</v>
      </c>
      <c r="B4">
        <v>5</v>
      </c>
      <c r="C4">
        <v>0</v>
      </c>
      <c r="D4">
        <v>0</v>
      </c>
      <c r="E4">
        <v>1</v>
      </c>
      <c r="F4">
        <v>19.882742799999999</v>
      </c>
      <c r="H4" s="1" t="s">
        <v>17</v>
      </c>
      <c r="I4">
        <f>AVERAGEIF(E:E,"&gt;2",F:F)</f>
        <v>35.681921299999999</v>
      </c>
      <c r="J4">
        <f>COUNTIF(E:E,"&gt;2")</f>
        <v>1</v>
      </c>
    </row>
    <row r="5" spans="1:10" x14ac:dyDescent="0.25">
      <c r="A5">
        <v>407</v>
      </c>
      <c r="B5">
        <v>5</v>
      </c>
      <c r="C5">
        <v>0</v>
      </c>
      <c r="D5">
        <v>0</v>
      </c>
      <c r="E5">
        <v>1</v>
      </c>
      <c r="F5">
        <v>14.5851966</v>
      </c>
      <c r="H5" t="s">
        <v>11</v>
      </c>
      <c r="I5">
        <f>AVERAGE(F:F)</f>
        <v>17.489513828000003</v>
      </c>
      <c r="J5">
        <f>COUNTIF(F:F,"&gt;0")</f>
        <v>100</v>
      </c>
    </row>
    <row r="6" spans="1:10" x14ac:dyDescent="0.25">
      <c r="A6">
        <v>407</v>
      </c>
      <c r="B6">
        <v>5</v>
      </c>
      <c r="C6">
        <v>0</v>
      </c>
      <c r="D6">
        <v>0</v>
      </c>
      <c r="E6">
        <v>1</v>
      </c>
      <c r="F6">
        <v>21.705347199999999</v>
      </c>
    </row>
    <row r="7" spans="1:10" x14ac:dyDescent="0.25">
      <c r="A7">
        <v>407</v>
      </c>
      <c r="B7">
        <v>5</v>
      </c>
      <c r="C7">
        <v>0</v>
      </c>
      <c r="D7">
        <v>0</v>
      </c>
      <c r="E7">
        <v>1</v>
      </c>
      <c r="F7">
        <v>12.9507078</v>
      </c>
    </row>
    <row r="8" spans="1:10" x14ac:dyDescent="0.25">
      <c r="A8">
        <v>407</v>
      </c>
      <c r="B8">
        <v>5</v>
      </c>
      <c r="C8">
        <v>0</v>
      </c>
      <c r="D8">
        <v>0</v>
      </c>
      <c r="E8">
        <v>1</v>
      </c>
      <c r="F8">
        <v>17.813012000000001</v>
      </c>
    </row>
    <row r="9" spans="1:10" x14ac:dyDescent="0.25">
      <c r="A9">
        <v>407</v>
      </c>
      <c r="B9">
        <v>5</v>
      </c>
      <c r="C9">
        <v>0</v>
      </c>
      <c r="D9">
        <v>0</v>
      </c>
      <c r="E9">
        <v>1</v>
      </c>
      <c r="F9">
        <v>16.566709199999998</v>
      </c>
    </row>
    <row r="10" spans="1:10" x14ac:dyDescent="0.25">
      <c r="A10">
        <v>407</v>
      </c>
      <c r="B10">
        <v>5</v>
      </c>
      <c r="C10">
        <v>0</v>
      </c>
      <c r="D10">
        <v>0</v>
      </c>
      <c r="E10">
        <v>2</v>
      </c>
      <c r="F10">
        <v>24.446438000000001</v>
      </c>
    </row>
    <row r="11" spans="1:10" x14ac:dyDescent="0.25">
      <c r="A11">
        <v>407</v>
      </c>
      <c r="B11">
        <v>5</v>
      </c>
      <c r="C11">
        <v>0</v>
      </c>
      <c r="D11">
        <v>0</v>
      </c>
      <c r="E11">
        <v>1</v>
      </c>
      <c r="F11">
        <v>14.631263799999999</v>
      </c>
    </row>
    <row r="12" spans="1:10" x14ac:dyDescent="0.25">
      <c r="A12">
        <v>407</v>
      </c>
      <c r="B12">
        <v>5</v>
      </c>
      <c r="C12">
        <v>0</v>
      </c>
      <c r="D12">
        <v>0</v>
      </c>
      <c r="E12">
        <v>3</v>
      </c>
      <c r="F12">
        <v>35.681921299999999</v>
      </c>
    </row>
    <row r="13" spans="1:10" x14ac:dyDescent="0.25">
      <c r="A13">
        <v>407</v>
      </c>
      <c r="B13">
        <v>5</v>
      </c>
      <c r="C13">
        <v>0</v>
      </c>
      <c r="D13">
        <v>0</v>
      </c>
      <c r="E13">
        <v>1</v>
      </c>
      <c r="F13">
        <v>14.925008</v>
      </c>
    </row>
    <row r="14" spans="1:10" x14ac:dyDescent="0.25">
      <c r="A14">
        <v>407</v>
      </c>
      <c r="B14">
        <v>5</v>
      </c>
      <c r="C14">
        <v>0</v>
      </c>
      <c r="D14">
        <v>0</v>
      </c>
      <c r="E14">
        <v>1</v>
      </c>
      <c r="F14">
        <v>17.627967399999999</v>
      </c>
    </row>
    <row r="15" spans="1:10" x14ac:dyDescent="0.25">
      <c r="A15">
        <v>407</v>
      </c>
      <c r="B15">
        <v>5</v>
      </c>
      <c r="C15">
        <v>0</v>
      </c>
      <c r="D15">
        <v>0</v>
      </c>
      <c r="E15">
        <v>2</v>
      </c>
      <c r="F15">
        <v>17.022078799999999</v>
      </c>
    </row>
    <row r="16" spans="1:10" x14ac:dyDescent="0.25">
      <c r="A16">
        <v>407</v>
      </c>
      <c r="B16">
        <v>5</v>
      </c>
      <c r="C16">
        <v>0</v>
      </c>
      <c r="D16">
        <v>0</v>
      </c>
      <c r="E16">
        <v>1</v>
      </c>
      <c r="F16">
        <v>15.715677899999999</v>
      </c>
    </row>
    <row r="17" spans="1:6" x14ac:dyDescent="0.25">
      <c r="A17">
        <v>407</v>
      </c>
      <c r="B17">
        <v>5</v>
      </c>
      <c r="C17">
        <v>0</v>
      </c>
      <c r="D17">
        <v>0</v>
      </c>
      <c r="E17">
        <v>1</v>
      </c>
      <c r="F17">
        <v>16.779488799999999</v>
      </c>
    </row>
    <row r="18" spans="1:6" x14ac:dyDescent="0.25">
      <c r="A18">
        <v>407</v>
      </c>
      <c r="B18">
        <v>5</v>
      </c>
      <c r="C18">
        <v>0</v>
      </c>
      <c r="D18">
        <v>0</v>
      </c>
      <c r="E18">
        <v>1</v>
      </c>
      <c r="F18">
        <v>16.0247712</v>
      </c>
    </row>
    <row r="19" spans="1:6" x14ac:dyDescent="0.25">
      <c r="A19">
        <v>407</v>
      </c>
      <c r="B19">
        <v>5</v>
      </c>
      <c r="C19">
        <v>0</v>
      </c>
      <c r="D19">
        <v>0</v>
      </c>
      <c r="E19">
        <v>1</v>
      </c>
      <c r="F19">
        <v>14.2172014</v>
      </c>
    </row>
    <row r="20" spans="1:6" x14ac:dyDescent="0.25">
      <c r="A20">
        <v>407</v>
      </c>
      <c r="B20">
        <v>5</v>
      </c>
      <c r="C20">
        <v>0</v>
      </c>
      <c r="D20">
        <v>0</v>
      </c>
      <c r="E20">
        <v>1</v>
      </c>
      <c r="F20">
        <v>18.937153500000001</v>
      </c>
    </row>
    <row r="21" spans="1:6" x14ac:dyDescent="0.25">
      <c r="A21">
        <v>407</v>
      </c>
      <c r="B21">
        <v>5</v>
      </c>
      <c r="C21">
        <v>0</v>
      </c>
      <c r="D21">
        <v>0</v>
      </c>
      <c r="E21">
        <v>1</v>
      </c>
      <c r="F21">
        <v>15.3367649</v>
      </c>
    </row>
    <row r="22" spans="1:6" x14ac:dyDescent="0.25">
      <c r="A22">
        <v>407</v>
      </c>
      <c r="B22">
        <v>5</v>
      </c>
      <c r="C22">
        <v>0</v>
      </c>
      <c r="D22">
        <v>0</v>
      </c>
      <c r="E22">
        <v>1</v>
      </c>
      <c r="F22">
        <v>14.4361061</v>
      </c>
    </row>
    <row r="23" spans="1:6" x14ac:dyDescent="0.25">
      <c r="A23">
        <v>407</v>
      </c>
      <c r="B23">
        <v>5</v>
      </c>
      <c r="C23">
        <v>0</v>
      </c>
      <c r="D23">
        <v>0</v>
      </c>
      <c r="E23">
        <v>2</v>
      </c>
      <c r="F23">
        <v>25.949661599999999</v>
      </c>
    </row>
    <row r="24" spans="1:6" x14ac:dyDescent="0.25">
      <c r="A24">
        <v>407</v>
      </c>
      <c r="B24">
        <v>5</v>
      </c>
      <c r="C24">
        <v>0</v>
      </c>
      <c r="D24">
        <v>0</v>
      </c>
      <c r="E24">
        <v>2</v>
      </c>
      <c r="F24">
        <v>34.789642499999999</v>
      </c>
    </row>
    <row r="25" spans="1:6" x14ac:dyDescent="0.25">
      <c r="A25">
        <v>407</v>
      </c>
      <c r="B25">
        <v>5</v>
      </c>
      <c r="C25">
        <v>0</v>
      </c>
      <c r="D25">
        <v>0</v>
      </c>
      <c r="E25">
        <v>1</v>
      </c>
      <c r="F25">
        <v>14.427754</v>
      </c>
    </row>
    <row r="26" spans="1:6" x14ac:dyDescent="0.25">
      <c r="A26">
        <v>407</v>
      </c>
      <c r="B26">
        <v>5</v>
      </c>
      <c r="C26">
        <v>0</v>
      </c>
      <c r="D26">
        <v>0</v>
      </c>
      <c r="E26">
        <v>1</v>
      </c>
      <c r="F26">
        <v>18.190594300000001</v>
      </c>
    </row>
    <row r="27" spans="1:6" x14ac:dyDescent="0.25">
      <c r="A27">
        <v>407</v>
      </c>
      <c r="B27">
        <v>5</v>
      </c>
      <c r="C27">
        <v>0</v>
      </c>
      <c r="D27">
        <v>0</v>
      </c>
      <c r="E27">
        <v>1</v>
      </c>
      <c r="F27">
        <v>14.830896600000001</v>
      </c>
    </row>
    <row r="28" spans="1:6" x14ac:dyDescent="0.25">
      <c r="A28">
        <v>407</v>
      </c>
      <c r="B28">
        <v>5</v>
      </c>
      <c r="C28">
        <v>0</v>
      </c>
      <c r="D28">
        <v>0</v>
      </c>
      <c r="E28">
        <v>1</v>
      </c>
      <c r="F28">
        <v>14.180411299999999</v>
      </c>
    </row>
    <row r="29" spans="1:6" x14ac:dyDescent="0.25">
      <c r="A29">
        <v>407</v>
      </c>
      <c r="B29">
        <v>5</v>
      </c>
      <c r="C29">
        <v>0</v>
      </c>
      <c r="D29">
        <v>0</v>
      </c>
      <c r="E29">
        <v>2</v>
      </c>
      <c r="F29">
        <v>23.086168600000001</v>
      </c>
    </row>
    <row r="30" spans="1:6" x14ac:dyDescent="0.25">
      <c r="A30">
        <v>407</v>
      </c>
      <c r="B30">
        <v>5</v>
      </c>
      <c r="C30">
        <v>0</v>
      </c>
      <c r="D30">
        <v>0</v>
      </c>
      <c r="E30">
        <v>1</v>
      </c>
      <c r="F30">
        <v>15.4041145</v>
      </c>
    </row>
    <row r="31" spans="1:6" x14ac:dyDescent="0.25">
      <c r="A31">
        <v>407</v>
      </c>
      <c r="B31">
        <v>5</v>
      </c>
      <c r="C31">
        <v>0</v>
      </c>
      <c r="D31">
        <v>0</v>
      </c>
      <c r="E31">
        <v>1</v>
      </c>
      <c r="F31">
        <v>11.983311499999999</v>
      </c>
    </row>
    <row r="32" spans="1:6" x14ac:dyDescent="0.25">
      <c r="A32">
        <v>407</v>
      </c>
      <c r="B32">
        <v>5</v>
      </c>
      <c r="C32">
        <v>0</v>
      </c>
      <c r="D32">
        <v>0</v>
      </c>
      <c r="E32">
        <v>1</v>
      </c>
      <c r="F32">
        <v>15.752993699999999</v>
      </c>
    </row>
    <row r="33" spans="1:6" x14ac:dyDescent="0.25">
      <c r="A33">
        <v>407</v>
      </c>
      <c r="B33">
        <v>5</v>
      </c>
      <c r="C33">
        <v>0</v>
      </c>
      <c r="D33">
        <v>0</v>
      </c>
      <c r="E33">
        <v>1</v>
      </c>
      <c r="F33">
        <v>16.455888399999999</v>
      </c>
    </row>
    <row r="34" spans="1:6" x14ac:dyDescent="0.25">
      <c r="A34">
        <v>407</v>
      </c>
      <c r="B34">
        <v>5</v>
      </c>
      <c r="C34">
        <v>0</v>
      </c>
      <c r="D34">
        <v>0</v>
      </c>
      <c r="E34">
        <v>1</v>
      </c>
      <c r="F34">
        <v>16.196920800000001</v>
      </c>
    </row>
    <row r="35" spans="1:6" x14ac:dyDescent="0.25">
      <c r="A35">
        <v>407</v>
      </c>
      <c r="B35">
        <v>5</v>
      </c>
      <c r="C35">
        <v>0</v>
      </c>
      <c r="D35">
        <v>0</v>
      </c>
      <c r="E35">
        <v>1</v>
      </c>
      <c r="F35">
        <v>16.6267748</v>
      </c>
    </row>
    <row r="36" spans="1:6" x14ac:dyDescent="0.25">
      <c r="A36">
        <v>407</v>
      </c>
      <c r="B36">
        <v>5</v>
      </c>
      <c r="C36">
        <v>0</v>
      </c>
      <c r="D36">
        <v>0</v>
      </c>
      <c r="E36">
        <v>1</v>
      </c>
      <c r="F36">
        <v>16.4581892</v>
      </c>
    </row>
    <row r="37" spans="1:6" x14ac:dyDescent="0.25">
      <c r="A37">
        <v>407</v>
      </c>
      <c r="B37">
        <v>5</v>
      </c>
      <c r="C37">
        <v>0</v>
      </c>
      <c r="D37">
        <v>0</v>
      </c>
      <c r="E37">
        <v>1</v>
      </c>
      <c r="F37">
        <v>17.846654999999998</v>
      </c>
    </row>
    <row r="38" spans="1:6" x14ac:dyDescent="0.25">
      <c r="A38">
        <v>407</v>
      </c>
      <c r="B38">
        <v>5</v>
      </c>
      <c r="C38">
        <v>0</v>
      </c>
      <c r="D38">
        <v>0</v>
      </c>
      <c r="E38">
        <v>1</v>
      </c>
      <c r="F38">
        <v>16.104864200000002</v>
      </c>
    </row>
    <row r="39" spans="1:6" x14ac:dyDescent="0.25">
      <c r="A39">
        <v>407</v>
      </c>
      <c r="B39">
        <v>5</v>
      </c>
      <c r="C39">
        <v>0</v>
      </c>
      <c r="D39">
        <v>0</v>
      </c>
      <c r="E39">
        <v>1</v>
      </c>
      <c r="F39">
        <v>14.9015328</v>
      </c>
    </row>
    <row r="40" spans="1:6" x14ac:dyDescent="0.25">
      <c r="A40">
        <v>407</v>
      </c>
      <c r="B40">
        <v>5</v>
      </c>
      <c r="C40">
        <v>0</v>
      </c>
      <c r="D40">
        <v>0</v>
      </c>
      <c r="E40">
        <v>1</v>
      </c>
      <c r="F40">
        <v>18.097248199999999</v>
      </c>
    </row>
    <row r="41" spans="1:6" x14ac:dyDescent="0.25">
      <c r="A41">
        <v>407</v>
      </c>
      <c r="B41">
        <v>5</v>
      </c>
      <c r="C41">
        <v>0</v>
      </c>
      <c r="D41">
        <v>0</v>
      </c>
      <c r="E41">
        <v>1</v>
      </c>
      <c r="F41">
        <v>15.6916238</v>
      </c>
    </row>
    <row r="42" spans="1:6" x14ac:dyDescent="0.25">
      <c r="A42">
        <v>407</v>
      </c>
      <c r="B42">
        <v>5</v>
      </c>
      <c r="C42">
        <v>0</v>
      </c>
      <c r="D42">
        <v>0</v>
      </c>
      <c r="E42">
        <v>1</v>
      </c>
      <c r="F42">
        <v>14.3889195</v>
      </c>
    </row>
    <row r="43" spans="1:6" x14ac:dyDescent="0.25">
      <c r="A43">
        <v>407</v>
      </c>
      <c r="B43">
        <v>5</v>
      </c>
      <c r="C43">
        <v>0</v>
      </c>
      <c r="D43">
        <v>0</v>
      </c>
      <c r="E43">
        <v>1</v>
      </c>
      <c r="F43">
        <v>12.5833999</v>
      </c>
    </row>
    <row r="44" spans="1:6" x14ac:dyDescent="0.25">
      <c r="A44">
        <v>407</v>
      </c>
      <c r="B44">
        <v>5</v>
      </c>
      <c r="C44">
        <v>0</v>
      </c>
      <c r="D44">
        <v>0</v>
      </c>
      <c r="E44">
        <v>1</v>
      </c>
      <c r="F44">
        <v>14.374862200000001</v>
      </c>
    </row>
    <row r="45" spans="1:6" x14ac:dyDescent="0.25">
      <c r="A45">
        <v>407</v>
      </c>
      <c r="B45">
        <v>5</v>
      </c>
      <c r="C45">
        <v>0</v>
      </c>
      <c r="D45">
        <v>0</v>
      </c>
      <c r="E45">
        <v>1</v>
      </c>
      <c r="F45">
        <v>14.247825300000001</v>
      </c>
    </row>
    <row r="46" spans="1:6" x14ac:dyDescent="0.25">
      <c r="A46">
        <v>407</v>
      </c>
      <c r="B46">
        <v>5</v>
      </c>
      <c r="C46">
        <v>0</v>
      </c>
      <c r="D46">
        <v>0</v>
      </c>
      <c r="E46">
        <v>1</v>
      </c>
      <c r="F46">
        <v>15.8078298</v>
      </c>
    </row>
    <row r="47" spans="1:6" x14ac:dyDescent="0.25">
      <c r="A47">
        <v>407</v>
      </c>
      <c r="B47">
        <v>5</v>
      </c>
      <c r="C47">
        <v>0</v>
      </c>
      <c r="D47">
        <v>0</v>
      </c>
      <c r="E47">
        <v>1</v>
      </c>
      <c r="F47">
        <v>16.246788200000001</v>
      </c>
    </row>
    <row r="48" spans="1:6" x14ac:dyDescent="0.25">
      <c r="A48">
        <v>407</v>
      </c>
      <c r="B48">
        <v>5</v>
      </c>
      <c r="C48">
        <v>0</v>
      </c>
      <c r="D48">
        <v>0</v>
      </c>
      <c r="E48">
        <v>1</v>
      </c>
      <c r="F48">
        <v>16.518528199999999</v>
      </c>
    </row>
    <row r="49" spans="1:6" x14ac:dyDescent="0.25">
      <c r="A49">
        <v>407</v>
      </c>
      <c r="B49">
        <v>5</v>
      </c>
      <c r="C49">
        <v>0</v>
      </c>
      <c r="D49">
        <v>0</v>
      </c>
      <c r="E49">
        <v>1</v>
      </c>
      <c r="F49">
        <v>16.0412389</v>
      </c>
    </row>
    <row r="50" spans="1:6" x14ac:dyDescent="0.25">
      <c r="A50">
        <v>407</v>
      </c>
      <c r="B50">
        <v>5</v>
      </c>
      <c r="C50">
        <v>0</v>
      </c>
      <c r="D50">
        <v>0</v>
      </c>
      <c r="E50">
        <v>1</v>
      </c>
      <c r="F50">
        <v>14.3555872</v>
      </c>
    </row>
    <row r="51" spans="1:6" x14ac:dyDescent="0.25">
      <c r="A51">
        <v>407</v>
      </c>
      <c r="B51">
        <v>5</v>
      </c>
      <c r="C51">
        <v>0</v>
      </c>
      <c r="D51">
        <v>0</v>
      </c>
      <c r="E51">
        <v>1</v>
      </c>
      <c r="F51">
        <v>14.3094325</v>
      </c>
    </row>
    <row r="52" spans="1:6" x14ac:dyDescent="0.25">
      <c r="A52">
        <v>407</v>
      </c>
      <c r="B52">
        <v>5</v>
      </c>
      <c r="C52">
        <v>0</v>
      </c>
      <c r="D52">
        <v>0</v>
      </c>
      <c r="E52">
        <v>1</v>
      </c>
      <c r="F52">
        <v>16.069344999999998</v>
      </c>
    </row>
    <row r="53" spans="1:6" x14ac:dyDescent="0.25">
      <c r="A53">
        <v>407</v>
      </c>
      <c r="B53">
        <v>5</v>
      </c>
      <c r="C53">
        <v>0</v>
      </c>
      <c r="D53">
        <v>0</v>
      </c>
      <c r="E53">
        <v>2</v>
      </c>
      <c r="F53">
        <v>25.826517899999999</v>
      </c>
    </row>
    <row r="54" spans="1:6" x14ac:dyDescent="0.25">
      <c r="A54">
        <v>407</v>
      </c>
      <c r="B54">
        <v>5</v>
      </c>
      <c r="C54">
        <v>0</v>
      </c>
      <c r="D54">
        <v>0</v>
      </c>
      <c r="E54">
        <v>2</v>
      </c>
      <c r="F54">
        <v>25.1675358</v>
      </c>
    </row>
    <row r="55" spans="1:6" x14ac:dyDescent="0.25">
      <c r="A55">
        <v>407</v>
      </c>
      <c r="B55">
        <v>5</v>
      </c>
      <c r="C55">
        <v>0</v>
      </c>
      <c r="D55">
        <v>0</v>
      </c>
      <c r="E55">
        <v>1</v>
      </c>
      <c r="F55">
        <v>16.415833899999999</v>
      </c>
    </row>
    <row r="56" spans="1:6" x14ac:dyDescent="0.25">
      <c r="A56">
        <v>407</v>
      </c>
      <c r="B56">
        <v>5</v>
      </c>
      <c r="C56">
        <v>0</v>
      </c>
      <c r="D56">
        <v>0</v>
      </c>
      <c r="E56">
        <v>2</v>
      </c>
      <c r="F56">
        <v>25.482105099999998</v>
      </c>
    </row>
    <row r="57" spans="1:6" x14ac:dyDescent="0.25">
      <c r="A57">
        <v>407</v>
      </c>
      <c r="B57">
        <v>5</v>
      </c>
      <c r="C57">
        <v>0</v>
      </c>
      <c r="D57">
        <v>0</v>
      </c>
      <c r="E57">
        <v>1</v>
      </c>
      <c r="F57">
        <v>18.7892248</v>
      </c>
    </row>
    <row r="58" spans="1:6" x14ac:dyDescent="0.25">
      <c r="A58">
        <v>407</v>
      </c>
      <c r="B58">
        <v>5</v>
      </c>
      <c r="C58">
        <v>0</v>
      </c>
      <c r="D58">
        <v>0</v>
      </c>
      <c r="E58">
        <v>1</v>
      </c>
      <c r="F58">
        <v>13.4272419</v>
      </c>
    </row>
    <row r="59" spans="1:6" x14ac:dyDescent="0.25">
      <c r="A59">
        <v>407</v>
      </c>
      <c r="B59">
        <v>5</v>
      </c>
      <c r="C59">
        <v>0</v>
      </c>
      <c r="D59">
        <v>0</v>
      </c>
      <c r="E59">
        <v>1</v>
      </c>
      <c r="F59">
        <v>17.341039500000001</v>
      </c>
    </row>
    <row r="60" spans="1:6" x14ac:dyDescent="0.25">
      <c r="A60">
        <v>407</v>
      </c>
      <c r="B60">
        <v>5</v>
      </c>
      <c r="C60">
        <v>0</v>
      </c>
      <c r="D60">
        <v>0</v>
      </c>
      <c r="E60">
        <v>1</v>
      </c>
      <c r="F60">
        <v>16.0711069</v>
      </c>
    </row>
    <row r="61" spans="1:6" x14ac:dyDescent="0.25">
      <c r="A61">
        <v>407</v>
      </c>
      <c r="B61">
        <v>5</v>
      </c>
      <c r="C61">
        <v>0</v>
      </c>
      <c r="D61">
        <v>0</v>
      </c>
      <c r="E61">
        <v>1</v>
      </c>
      <c r="F61">
        <v>16.230326099999999</v>
      </c>
    </row>
    <row r="62" spans="1:6" x14ac:dyDescent="0.25">
      <c r="A62">
        <v>407</v>
      </c>
      <c r="B62">
        <v>5</v>
      </c>
      <c r="C62">
        <v>0</v>
      </c>
      <c r="D62">
        <v>0</v>
      </c>
      <c r="E62">
        <v>1</v>
      </c>
      <c r="F62">
        <v>14.4914959</v>
      </c>
    </row>
    <row r="63" spans="1:6" x14ac:dyDescent="0.25">
      <c r="A63">
        <v>407</v>
      </c>
      <c r="B63">
        <v>5</v>
      </c>
      <c r="C63">
        <v>0</v>
      </c>
      <c r="D63">
        <v>0</v>
      </c>
      <c r="E63">
        <v>2</v>
      </c>
      <c r="F63">
        <v>26.187169399999998</v>
      </c>
    </row>
    <row r="64" spans="1:6" x14ac:dyDescent="0.25">
      <c r="A64">
        <v>407</v>
      </c>
      <c r="B64">
        <v>5</v>
      </c>
      <c r="C64">
        <v>0</v>
      </c>
      <c r="D64">
        <v>0</v>
      </c>
      <c r="E64">
        <v>1</v>
      </c>
      <c r="F64">
        <v>13.9423934</v>
      </c>
    </row>
    <row r="65" spans="1:6" x14ac:dyDescent="0.25">
      <c r="A65">
        <v>407</v>
      </c>
      <c r="B65">
        <v>5</v>
      </c>
      <c r="C65">
        <v>0</v>
      </c>
      <c r="D65">
        <v>0</v>
      </c>
      <c r="E65">
        <v>1</v>
      </c>
      <c r="F65">
        <v>14.7547005</v>
      </c>
    </row>
    <row r="66" spans="1:6" x14ac:dyDescent="0.25">
      <c r="A66">
        <v>407</v>
      </c>
      <c r="B66">
        <v>5</v>
      </c>
      <c r="C66">
        <v>0</v>
      </c>
      <c r="D66">
        <v>0</v>
      </c>
      <c r="E66">
        <v>1</v>
      </c>
      <c r="F66">
        <v>15.475699799999999</v>
      </c>
    </row>
    <row r="67" spans="1:6" x14ac:dyDescent="0.25">
      <c r="A67">
        <v>407</v>
      </c>
      <c r="B67">
        <v>5</v>
      </c>
      <c r="C67">
        <v>0</v>
      </c>
      <c r="D67">
        <v>0</v>
      </c>
      <c r="E67">
        <v>2</v>
      </c>
      <c r="F67">
        <v>29.0204135</v>
      </c>
    </row>
    <row r="68" spans="1:6" x14ac:dyDescent="0.25">
      <c r="A68">
        <v>407</v>
      </c>
      <c r="B68">
        <v>5</v>
      </c>
      <c r="C68">
        <v>0</v>
      </c>
      <c r="D68">
        <v>0</v>
      </c>
      <c r="E68">
        <v>1</v>
      </c>
      <c r="F68">
        <v>14.418364</v>
      </c>
    </row>
    <row r="69" spans="1:6" x14ac:dyDescent="0.25">
      <c r="A69">
        <v>407</v>
      </c>
      <c r="B69">
        <v>5</v>
      </c>
      <c r="C69">
        <v>0</v>
      </c>
      <c r="D69">
        <v>0</v>
      </c>
      <c r="E69">
        <v>2</v>
      </c>
      <c r="F69">
        <v>25.9538224</v>
      </c>
    </row>
    <row r="70" spans="1:6" x14ac:dyDescent="0.25">
      <c r="A70">
        <v>407</v>
      </c>
      <c r="B70">
        <v>5</v>
      </c>
      <c r="C70">
        <v>0</v>
      </c>
      <c r="D70">
        <v>0</v>
      </c>
      <c r="E70">
        <v>2</v>
      </c>
      <c r="F70">
        <v>28.9095479</v>
      </c>
    </row>
    <row r="71" spans="1:6" x14ac:dyDescent="0.25">
      <c r="A71">
        <v>407</v>
      </c>
      <c r="B71">
        <v>5</v>
      </c>
      <c r="C71">
        <v>0</v>
      </c>
      <c r="D71">
        <v>0</v>
      </c>
      <c r="E71">
        <v>1</v>
      </c>
      <c r="F71">
        <v>13.7937519</v>
      </c>
    </row>
    <row r="72" spans="1:6" x14ac:dyDescent="0.25">
      <c r="A72">
        <v>407</v>
      </c>
      <c r="B72">
        <v>5</v>
      </c>
      <c r="C72">
        <v>0</v>
      </c>
      <c r="D72">
        <v>0</v>
      </c>
      <c r="E72">
        <v>1</v>
      </c>
      <c r="F72">
        <v>14.333911199999999</v>
      </c>
    </row>
    <row r="73" spans="1:6" x14ac:dyDescent="0.25">
      <c r="A73">
        <v>407</v>
      </c>
      <c r="B73">
        <v>5</v>
      </c>
      <c r="C73">
        <v>0</v>
      </c>
      <c r="D73">
        <v>0</v>
      </c>
      <c r="E73">
        <v>1</v>
      </c>
      <c r="F73">
        <v>16.179202100000001</v>
      </c>
    </row>
    <row r="74" spans="1:6" x14ac:dyDescent="0.25">
      <c r="A74">
        <v>407</v>
      </c>
      <c r="B74">
        <v>5</v>
      </c>
      <c r="C74">
        <v>0</v>
      </c>
      <c r="D74">
        <v>0</v>
      </c>
      <c r="E74">
        <v>1</v>
      </c>
      <c r="F74">
        <v>16.448228</v>
      </c>
    </row>
    <row r="75" spans="1:6" x14ac:dyDescent="0.25">
      <c r="A75">
        <v>407</v>
      </c>
      <c r="B75">
        <v>5</v>
      </c>
      <c r="C75">
        <v>0</v>
      </c>
      <c r="D75">
        <v>0</v>
      </c>
      <c r="E75">
        <v>1</v>
      </c>
      <c r="F75">
        <v>14.099038</v>
      </c>
    </row>
    <row r="76" spans="1:6" x14ac:dyDescent="0.25">
      <c r="A76">
        <v>407</v>
      </c>
      <c r="B76">
        <v>5</v>
      </c>
      <c r="C76">
        <v>0</v>
      </c>
      <c r="D76">
        <v>0</v>
      </c>
      <c r="E76">
        <v>1</v>
      </c>
      <c r="F76">
        <v>16.480428199999999</v>
      </c>
    </row>
    <row r="77" spans="1:6" x14ac:dyDescent="0.25">
      <c r="A77">
        <v>407</v>
      </c>
      <c r="B77">
        <v>5</v>
      </c>
      <c r="C77">
        <v>0</v>
      </c>
      <c r="D77">
        <v>0</v>
      </c>
      <c r="E77">
        <v>1</v>
      </c>
      <c r="F77">
        <v>15.8870545</v>
      </c>
    </row>
    <row r="78" spans="1:6" x14ac:dyDescent="0.25">
      <c r="A78">
        <v>407</v>
      </c>
      <c r="B78">
        <v>5</v>
      </c>
      <c r="C78">
        <v>0</v>
      </c>
      <c r="D78">
        <v>0</v>
      </c>
      <c r="E78">
        <v>1</v>
      </c>
      <c r="F78">
        <v>16.4372963</v>
      </c>
    </row>
    <row r="79" spans="1:6" x14ac:dyDescent="0.25">
      <c r="A79">
        <v>407</v>
      </c>
      <c r="B79">
        <v>5</v>
      </c>
      <c r="C79">
        <v>0</v>
      </c>
      <c r="D79">
        <v>0</v>
      </c>
      <c r="E79">
        <v>1</v>
      </c>
      <c r="F79">
        <v>15.1809853</v>
      </c>
    </row>
    <row r="80" spans="1:6" x14ac:dyDescent="0.25">
      <c r="A80">
        <v>407</v>
      </c>
      <c r="B80">
        <v>5</v>
      </c>
      <c r="C80">
        <v>0</v>
      </c>
      <c r="D80">
        <v>0</v>
      </c>
      <c r="E80">
        <v>2</v>
      </c>
      <c r="F80">
        <v>19.327987799999999</v>
      </c>
    </row>
    <row r="81" spans="1:6" x14ac:dyDescent="0.25">
      <c r="A81">
        <v>407</v>
      </c>
      <c r="B81">
        <v>5</v>
      </c>
      <c r="C81">
        <v>0</v>
      </c>
      <c r="D81">
        <v>0</v>
      </c>
      <c r="E81">
        <v>1</v>
      </c>
      <c r="F81">
        <v>14.425482499999999</v>
      </c>
    </row>
    <row r="82" spans="1:6" x14ac:dyDescent="0.25">
      <c r="A82">
        <v>407</v>
      </c>
      <c r="B82">
        <v>5</v>
      </c>
      <c r="C82">
        <v>0</v>
      </c>
      <c r="D82">
        <v>0</v>
      </c>
      <c r="E82">
        <v>1</v>
      </c>
      <c r="F82">
        <v>16.345945799999999</v>
      </c>
    </row>
    <row r="83" spans="1:6" x14ac:dyDescent="0.25">
      <c r="A83">
        <v>407</v>
      </c>
      <c r="B83">
        <v>5</v>
      </c>
      <c r="C83">
        <v>0</v>
      </c>
      <c r="D83">
        <v>0</v>
      </c>
      <c r="E83">
        <v>1</v>
      </c>
      <c r="F83">
        <v>14.2259552</v>
      </c>
    </row>
    <row r="84" spans="1:6" x14ac:dyDescent="0.25">
      <c r="A84">
        <v>407</v>
      </c>
      <c r="B84">
        <v>5</v>
      </c>
      <c r="C84">
        <v>0</v>
      </c>
      <c r="D84">
        <v>0</v>
      </c>
      <c r="E84">
        <v>1</v>
      </c>
      <c r="F84">
        <v>17.851817700000002</v>
      </c>
    </row>
    <row r="85" spans="1:6" x14ac:dyDescent="0.25">
      <c r="A85">
        <v>407</v>
      </c>
      <c r="B85">
        <v>5</v>
      </c>
      <c r="C85">
        <v>0</v>
      </c>
      <c r="D85">
        <v>0</v>
      </c>
      <c r="E85">
        <v>1</v>
      </c>
      <c r="F85">
        <v>16.236394900000001</v>
      </c>
    </row>
    <row r="86" spans="1:6" x14ac:dyDescent="0.25">
      <c r="A86">
        <v>407</v>
      </c>
      <c r="B86">
        <v>5</v>
      </c>
      <c r="C86">
        <v>0</v>
      </c>
      <c r="D86">
        <v>0</v>
      </c>
      <c r="E86">
        <v>1</v>
      </c>
      <c r="F86">
        <v>15.9738281</v>
      </c>
    </row>
    <row r="87" spans="1:6" x14ac:dyDescent="0.25">
      <c r="A87">
        <v>407</v>
      </c>
      <c r="B87">
        <v>5</v>
      </c>
      <c r="C87">
        <v>0</v>
      </c>
      <c r="D87">
        <v>0</v>
      </c>
      <c r="E87">
        <v>1</v>
      </c>
      <c r="F87">
        <v>16.934639399999998</v>
      </c>
    </row>
    <row r="88" spans="1:6" x14ac:dyDescent="0.25">
      <c r="A88">
        <v>407</v>
      </c>
      <c r="B88">
        <v>5</v>
      </c>
      <c r="C88">
        <v>0</v>
      </c>
      <c r="D88">
        <v>0</v>
      </c>
      <c r="E88">
        <v>1</v>
      </c>
      <c r="F88">
        <v>11.8539867</v>
      </c>
    </row>
    <row r="89" spans="1:6" x14ac:dyDescent="0.25">
      <c r="A89">
        <v>407</v>
      </c>
      <c r="B89">
        <v>5</v>
      </c>
      <c r="C89">
        <v>0</v>
      </c>
      <c r="D89">
        <v>0</v>
      </c>
      <c r="E89">
        <v>1</v>
      </c>
      <c r="F89">
        <v>14.457527799999999</v>
      </c>
    </row>
    <row r="90" spans="1:6" x14ac:dyDescent="0.25">
      <c r="A90">
        <v>407</v>
      </c>
      <c r="B90">
        <v>5</v>
      </c>
      <c r="C90">
        <v>0</v>
      </c>
      <c r="D90">
        <v>0</v>
      </c>
      <c r="E90">
        <v>1</v>
      </c>
      <c r="F90">
        <v>14.1827778</v>
      </c>
    </row>
    <row r="91" spans="1:6" x14ac:dyDescent="0.25">
      <c r="A91">
        <v>407</v>
      </c>
      <c r="B91">
        <v>5</v>
      </c>
      <c r="C91">
        <v>0</v>
      </c>
      <c r="D91">
        <v>0</v>
      </c>
      <c r="E91">
        <v>1</v>
      </c>
      <c r="F91">
        <v>12.189876999999999</v>
      </c>
    </row>
    <row r="92" spans="1:6" x14ac:dyDescent="0.25">
      <c r="A92">
        <v>407</v>
      </c>
      <c r="B92">
        <v>5</v>
      </c>
      <c r="C92">
        <v>0</v>
      </c>
      <c r="D92">
        <v>0</v>
      </c>
      <c r="E92">
        <v>1</v>
      </c>
      <c r="F92">
        <v>16.0420911</v>
      </c>
    </row>
    <row r="93" spans="1:6" x14ac:dyDescent="0.25">
      <c r="A93">
        <v>407</v>
      </c>
      <c r="B93">
        <v>5</v>
      </c>
      <c r="C93">
        <v>0</v>
      </c>
      <c r="D93">
        <v>0</v>
      </c>
      <c r="E93">
        <v>2</v>
      </c>
      <c r="F93">
        <v>23.554140799999999</v>
      </c>
    </row>
    <row r="94" spans="1:6" x14ac:dyDescent="0.25">
      <c r="A94">
        <v>407</v>
      </c>
      <c r="B94">
        <v>5</v>
      </c>
      <c r="C94">
        <v>0</v>
      </c>
      <c r="D94">
        <v>0</v>
      </c>
      <c r="E94">
        <v>2</v>
      </c>
      <c r="F94">
        <v>23.101702199999998</v>
      </c>
    </row>
    <row r="95" spans="1:6" x14ac:dyDescent="0.25">
      <c r="A95">
        <v>407</v>
      </c>
      <c r="B95">
        <v>5</v>
      </c>
      <c r="C95">
        <v>0</v>
      </c>
      <c r="D95">
        <v>0</v>
      </c>
      <c r="E95">
        <v>1</v>
      </c>
      <c r="F95">
        <v>15.9079391</v>
      </c>
    </row>
    <row r="96" spans="1:6" x14ac:dyDescent="0.25">
      <c r="A96">
        <v>407</v>
      </c>
      <c r="B96">
        <v>5</v>
      </c>
      <c r="C96">
        <v>0</v>
      </c>
      <c r="D96">
        <v>0</v>
      </c>
      <c r="E96">
        <v>1</v>
      </c>
      <c r="F96">
        <v>14.7462602</v>
      </c>
    </row>
    <row r="97" spans="1:6" x14ac:dyDescent="0.25">
      <c r="A97">
        <v>407</v>
      </c>
      <c r="B97">
        <v>5</v>
      </c>
      <c r="C97">
        <v>0</v>
      </c>
      <c r="D97">
        <v>0</v>
      </c>
      <c r="E97">
        <v>1</v>
      </c>
      <c r="F97">
        <v>16.339120099999999</v>
      </c>
    </row>
    <row r="98" spans="1:6" x14ac:dyDescent="0.25">
      <c r="A98">
        <v>407</v>
      </c>
      <c r="B98">
        <v>5</v>
      </c>
      <c r="C98">
        <v>0</v>
      </c>
      <c r="D98">
        <v>0</v>
      </c>
      <c r="E98">
        <v>1</v>
      </c>
      <c r="F98">
        <v>16.420426299999999</v>
      </c>
    </row>
    <row r="99" spans="1:6" x14ac:dyDescent="0.25">
      <c r="A99">
        <v>407</v>
      </c>
      <c r="B99">
        <v>5</v>
      </c>
      <c r="C99">
        <v>0</v>
      </c>
      <c r="D99">
        <v>0</v>
      </c>
      <c r="E99">
        <v>2</v>
      </c>
      <c r="F99">
        <v>27.886878100000001</v>
      </c>
    </row>
    <row r="100" spans="1:6" x14ac:dyDescent="0.25">
      <c r="A100">
        <v>407</v>
      </c>
      <c r="B100">
        <v>5</v>
      </c>
      <c r="C100">
        <v>0</v>
      </c>
      <c r="D100">
        <v>0</v>
      </c>
      <c r="E100">
        <v>1</v>
      </c>
      <c r="F100">
        <v>16.347788900000001</v>
      </c>
    </row>
    <row r="101" spans="1:6" x14ac:dyDescent="0.25">
      <c r="A101">
        <v>407</v>
      </c>
      <c r="B101">
        <v>5</v>
      </c>
      <c r="C101">
        <v>0</v>
      </c>
      <c r="D101">
        <v>0</v>
      </c>
      <c r="E101">
        <v>2</v>
      </c>
      <c r="F101">
        <v>16.0758081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6EE0-5721-46FF-A789-C4DBC9C9DD1B}">
  <dimension ref="A1:J101"/>
  <sheetViews>
    <sheetView workbookViewId="0">
      <selection activeCell="H1" sqref="H1:J7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4</v>
      </c>
      <c r="C2">
        <v>0</v>
      </c>
      <c r="D2">
        <v>0</v>
      </c>
      <c r="E2">
        <v>3</v>
      </c>
      <c r="F2">
        <v>27.899857000000001</v>
      </c>
      <c r="H2" s="1" t="s">
        <v>6</v>
      </c>
      <c r="I2">
        <f>AVERAGEIF(E:E,"=1",F:F)</f>
        <v>10.469793166666667</v>
      </c>
      <c r="J2">
        <f>COUNTIF(E:E,"=1")</f>
        <v>3</v>
      </c>
    </row>
    <row r="3" spans="1:10" x14ac:dyDescent="0.25">
      <c r="A3">
        <v>407</v>
      </c>
      <c r="B3">
        <v>4</v>
      </c>
      <c r="C3">
        <v>0</v>
      </c>
      <c r="D3">
        <v>0</v>
      </c>
      <c r="E3">
        <v>4</v>
      </c>
      <c r="F3">
        <v>35.763772600000003</v>
      </c>
      <c r="H3" s="1" t="s">
        <v>7</v>
      </c>
      <c r="I3">
        <f>AVERAGEIF(E:E,"=2",F:F)</f>
        <v>17.838838059999997</v>
      </c>
      <c r="J3">
        <f>COUNTIF(E:E,"=2")</f>
        <v>25</v>
      </c>
    </row>
    <row r="4" spans="1:10" x14ac:dyDescent="0.25">
      <c r="A4">
        <v>407</v>
      </c>
      <c r="B4">
        <v>4</v>
      </c>
      <c r="C4">
        <v>0</v>
      </c>
      <c r="D4">
        <v>0</v>
      </c>
      <c r="E4">
        <v>3</v>
      </c>
      <c r="F4">
        <v>29.379109</v>
      </c>
      <c r="H4" s="1" t="s">
        <v>8</v>
      </c>
      <c r="I4">
        <f>AVERAGEIF(E:E,"=3",F:F)</f>
        <v>26.439354512765956</v>
      </c>
      <c r="J4">
        <f>COUNTIF(E:E,"=3")</f>
        <v>47</v>
      </c>
    </row>
    <row r="5" spans="1:10" x14ac:dyDescent="0.25">
      <c r="A5">
        <v>407</v>
      </c>
      <c r="B5">
        <v>4</v>
      </c>
      <c r="C5">
        <v>0</v>
      </c>
      <c r="D5">
        <v>0</v>
      </c>
      <c r="E5">
        <v>3</v>
      </c>
      <c r="F5">
        <v>27.658022899999999</v>
      </c>
      <c r="H5" s="1" t="s">
        <v>9</v>
      </c>
      <c r="I5">
        <f>AVERAGEIF(E:E,"=4",F:F)</f>
        <v>32.004725091304344</v>
      </c>
      <c r="J5">
        <f>COUNTIF(E:E,"=4")</f>
        <v>23</v>
      </c>
    </row>
    <row r="6" spans="1:10" x14ac:dyDescent="0.25">
      <c r="A6">
        <v>407</v>
      </c>
      <c r="B6">
        <v>4</v>
      </c>
      <c r="C6">
        <v>0</v>
      </c>
      <c r="D6">
        <v>0</v>
      </c>
      <c r="E6">
        <v>2</v>
      </c>
      <c r="F6">
        <v>13.1106943</v>
      </c>
      <c r="H6" t="s">
        <v>10</v>
      </c>
      <c r="I6">
        <f>AVERAGEIF(E:E,"&gt;4",F:F)</f>
        <v>42.239506800000001</v>
      </c>
      <c r="J6">
        <f>COUNTIF(E:E,"&gt;4")</f>
        <v>2</v>
      </c>
    </row>
    <row r="7" spans="1:10" x14ac:dyDescent="0.25">
      <c r="A7">
        <v>407</v>
      </c>
      <c r="B7">
        <v>4</v>
      </c>
      <c r="C7">
        <v>0</v>
      </c>
      <c r="D7">
        <v>0</v>
      </c>
      <c r="E7">
        <v>3</v>
      </c>
      <c r="F7">
        <v>31.264907399999998</v>
      </c>
      <c r="H7" t="s">
        <v>11</v>
      </c>
      <c r="I7">
        <f>AVERAGEIF(E:E,"&gt;0",F:F)</f>
        <v>25.406176837999993</v>
      </c>
      <c r="J7">
        <f>COUNTIF(E:E,"&gt;0")</f>
        <v>100</v>
      </c>
    </row>
    <row r="8" spans="1:10" x14ac:dyDescent="0.25">
      <c r="A8">
        <v>407</v>
      </c>
      <c r="B8">
        <v>4</v>
      </c>
      <c r="C8">
        <v>0</v>
      </c>
      <c r="D8">
        <v>0</v>
      </c>
      <c r="E8">
        <v>3</v>
      </c>
      <c r="F8">
        <v>26.9485481</v>
      </c>
    </row>
    <row r="9" spans="1:10" x14ac:dyDescent="0.25">
      <c r="A9">
        <v>407</v>
      </c>
      <c r="B9">
        <v>4</v>
      </c>
      <c r="C9">
        <v>0</v>
      </c>
      <c r="D9">
        <v>0</v>
      </c>
      <c r="E9">
        <v>3</v>
      </c>
      <c r="F9">
        <v>27.546151500000001</v>
      </c>
    </row>
    <row r="10" spans="1:10" x14ac:dyDescent="0.25">
      <c r="A10">
        <v>407</v>
      </c>
      <c r="B10">
        <v>4</v>
      </c>
      <c r="C10">
        <v>0</v>
      </c>
      <c r="D10">
        <v>0</v>
      </c>
      <c r="E10">
        <v>3</v>
      </c>
      <c r="F10">
        <v>23.909065200000001</v>
      </c>
    </row>
    <row r="11" spans="1:10" x14ac:dyDescent="0.25">
      <c r="A11">
        <v>407</v>
      </c>
      <c r="B11">
        <v>4</v>
      </c>
      <c r="C11">
        <v>0</v>
      </c>
      <c r="D11">
        <v>0</v>
      </c>
      <c r="E11">
        <v>2</v>
      </c>
      <c r="F11">
        <v>17.678383</v>
      </c>
    </row>
    <row r="12" spans="1:10" x14ac:dyDescent="0.25">
      <c r="A12">
        <v>407</v>
      </c>
      <c r="B12">
        <v>4</v>
      </c>
      <c r="C12">
        <v>0</v>
      </c>
      <c r="D12">
        <v>0</v>
      </c>
      <c r="E12">
        <v>4</v>
      </c>
      <c r="F12">
        <v>30.556557999999999</v>
      </c>
    </row>
    <row r="13" spans="1:10" x14ac:dyDescent="0.25">
      <c r="A13">
        <v>407</v>
      </c>
      <c r="B13">
        <v>4</v>
      </c>
      <c r="C13">
        <v>0</v>
      </c>
      <c r="D13">
        <v>0</v>
      </c>
      <c r="E13">
        <v>3</v>
      </c>
      <c r="F13">
        <v>24.534418500000001</v>
      </c>
    </row>
    <row r="14" spans="1:10" x14ac:dyDescent="0.25">
      <c r="A14">
        <v>407</v>
      </c>
      <c r="B14">
        <v>4</v>
      </c>
      <c r="C14">
        <v>0</v>
      </c>
      <c r="D14">
        <v>0</v>
      </c>
      <c r="E14">
        <v>3</v>
      </c>
      <c r="F14">
        <v>24.447237300000001</v>
      </c>
    </row>
    <row r="15" spans="1:10" x14ac:dyDescent="0.25">
      <c r="A15">
        <v>407</v>
      </c>
      <c r="B15">
        <v>4</v>
      </c>
      <c r="C15">
        <v>0</v>
      </c>
      <c r="D15">
        <v>0</v>
      </c>
      <c r="E15">
        <v>4</v>
      </c>
      <c r="F15">
        <v>33.591267000000002</v>
      </c>
    </row>
    <row r="16" spans="1:10" x14ac:dyDescent="0.25">
      <c r="A16">
        <v>407</v>
      </c>
      <c r="B16">
        <v>4</v>
      </c>
      <c r="C16">
        <v>0</v>
      </c>
      <c r="D16">
        <v>0</v>
      </c>
      <c r="E16">
        <v>2</v>
      </c>
      <c r="F16">
        <v>17.961177200000002</v>
      </c>
    </row>
    <row r="17" spans="1:6" x14ac:dyDescent="0.25">
      <c r="A17">
        <v>407</v>
      </c>
      <c r="B17">
        <v>4</v>
      </c>
      <c r="C17">
        <v>0</v>
      </c>
      <c r="D17">
        <v>0</v>
      </c>
      <c r="E17">
        <v>4</v>
      </c>
      <c r="F17">
        <v>32.886442700000003</v>
      </c>
    </row>
    <row r="18" spans="1:6" x14ac:dyDescent="0.25">
      <c r="A18">
        <v>407</v>
      </c>
      <c r="B18">
        <v>4</v>
      </c>
      <c r="C18">
        <v>0</v>
      </c>
      <c r="D18">
        <v>0</v>
      </c>
      <c r="E18">
        <v>3</v>
      </c>
      <c r="F18">
        <v>27.080597699999998</v>
      </c>
    </row>
    <row r="19" spans="1:6" x14ac:dyDescent="0.25">
      <c r="A19">
        <v>407</v>
      </c>
      <c r="B19">
        <v>4</v>
      </c>
      <c r="C19">
        <v>0</v>
      </c>
      <c r="D19">
        <v>0</v>
      </c>
      <c r="E19">
        <v>1</v>
      </c>
      <c r="F19">
        <v>10.0972144</v>
      </c>
    </row>
    <row r="20" spans="1:6" x14ac:dyDescent="0.25">
      <c r="A20">
        <v>407</v>
      </c>
      <c r="B20">
        <v>4</v>
      </c>
      <c r="C20">
        <v>0</v>
      </c>
      <c r="D20">
        <v>0</v>
      </c>
      <c r="E20">
        <v>4</v>
      </c>
      <c r="F20">
        <v>28.735310399999999</v>
      </c>
    </row>
    <row r="21" spans="1:6" x14ac:dyDescent="0.25">
      <c r="A21">
        <v>407</v>
      </c>
      <c r="B21">
        <v>4</v>
      </c>
      <c r="C21">
        <v>0</v>
      </c>
      <c r="D21">
        <v>0</v>
      </c>
      <c r="E21">
        <v>3</v>
      </c>
      <c r="F21">
        <v>23.362651499999998</v>
      </c>
    </row>
    <row r="22" spans="1:6" x14ac:dyDescent="0.25">
      <c r="A22">
        <v>407</v>
      </c>
      <c r="B22">
        <v>4</v>
      </c>
      <c r="C22">
        <v>0</v>
      </c>
      <c r="D22">
        <v>0</v>
      </c>
      <c r="E22">
        <v>2</v>
      </c>
      <c r="F22">
        <v>20.1419806</v>
      </c>
    </row>
    <row r="23" spans="1:6" x14ac:dyDescent="0.25">
      <c r="A23">
        <v>407</v>
      </c>
      <c r="B23">
        <v>4</v>
      </c>
      <c r="C23">
        <v>0</v>
      </c>
      <c r="D23">
        <v>0</v>
      </c>
      <c r="E23">
        <v>3</v>
      </c>
      <c r="F23">
        <v>21.939814999999999</v>
      </c>
    </row>
    <row r="24" spans="1:6" x14ac:dyDescent="0.25">
      <c r="A24">
        <v>407</v>
      </c>
      <c r="B24">
        <v>4</v>
      </c>
      <c r="C24">
        <v>0</v>
      </c>
      <c r="D24">
        <v>0</v>
      </c>
      <c r="E24">
        <v>2</v>
      </c>
      <c r="F24">
        <v>20.793581499999998</v>
      </c>
    </row>
    <row r="25" spans="1:6" x14ac:dyDescent="0.25">
      <c r="A25">
        <v>407</v>
      </c>
      <c r="B25">
        <v>4</v>
      </c>
      <c r="C25">
        <v>0</v>
      </c>
      <c r="D25">
        <v>0</v>
      </c>
      <c r="E25">
        <v>3</v>
      </c>
      <c r="F25">
        <v>28.954422300000001</v>
      </c>
    </row>
    <row r="26" spans="1:6" x14ac:dyDescent="0.25">
      <c r="A26">
        <v>407</v>
      </c>
      <c r="B26">
        <v>4</v>
      </c>
      <c r="C26">
        <v>0</v>
      </c>
      <c r="D26">
        <v>0</v>
      </c>
      <c r="E26">
        <v>4</v>
      </c>
      <c r="F26">
        <v>32.506432699999998</v>
      </c>
    </row>
    <row r="27" spans="1:6" x14ac:dyDescent="0.25">
      <c r="A27">
        <v>407</v>
      </c>
      <c r="B27">
        <v>4</v>
      </c>
      <c r="C27">
        <v>0</v>
      </c>
      <c r="D27">
        <v>0</v>
      </c>
      <c r="E27">
        <v>3</v>
      </c>
      <c r="F27">
        <v>22.0095156</v>
      </c>
    </row>
    <row r="28" spans="1:6" x14ac:dyDescent="0.25">
      <c r="A28">
        <v>407</v>
      </c>
      <c r="B28">
        <v>4</v>
      </c>
      <c r="C28">
        <v>0</v>
      </c>
      <c r="D28">
        <v>0</v>
      </c>
      <c r="E28">
        <v>2</v>
      </c>
      <c r="F28">
        <v>16.392260499999999</v>
      </c>
    </row>
    <row r="29" spans="1:6" x14ac:dyDescent="0.25">
      <c r="A29">
        <v>407</v>
      </c>
      <c r="B29">
        <v>4</v>
      </c>
      <c r="C29">
        <v>0</v>
      </c>
      <c r="D29">
        <v>0</v>
      </c>
      <c r="E29">
        <v>4</v>
      </c>
      <c r="F29">
        <v>31.284880000000001</v>
      </c>
    </row>
    <row r="30" spans="1:6" x14ac:dyDescent="0.25">
      <c r="A30">
        <v>407</v>
      </c>
      <c r="B30">
        <v>4</v>
      </c>
      <c r="C30">
        <v>0</v>
      </c>
      <c r="D30">
        <v>0</v>
      </c>
      <c r="E30">
        <v>2</v>
      </c>
      <c r="F30">
        <v>17.0953844</v>
      </c>
    </row>
    <row r="31" spans="1:6" x14ac:dyDescent="0.25">
      <c r="A31">
        <v>407</v>
      </c>
      <c r="B31">
        <v>4</v>
      </c>
      <c r="C31">
        <v>0</v>
      </c>
      <c r="D31">
        <v>0</v>
      </c>
      <c r="E31">
        <v>2</v>
      </c>
      <c r="F31">
        <v>18.2903792</v>
      </c>
    </row>
    <row r="32" spans="1:6" x14ac:dyDescent="0.25">
      <c r="A32">
        <v>407</v>
      </c>
      <c r="B32">
        <v>4</v>
      </c>
      <c r="C32">
        <v>0</v>
      </c>
      <c r="D32">
        <v>0</v>
      </c>
      <c r="E32">
        <v>2</v>
      </c>
      <c r="F32">
        <v>17.8384441</v>
      </c>
    </row>
    <row r="33" spans="1:6" x14ac:dyDescent="0.25">
      <c r="A33">
        <v>407</v>
      </c>
      <c r="B33">
        <v>4</v>
      </c>
      <c r="C33">
        <v>0</v>
      </c>
      <c r="D33">
        <v>0</v>
      </c>
      <c r="E33">
        <v>3</v>
      </c>
      <c r="F33">
        <v>28.9005194</v>
      </c>
    </row>
    <row r="34" spans="1:6" x14ac:dyDescent="0.25">
      <c r="A34">
        <v>407</v>
      </c>
      <c r="B34">
        <v>4</v>
      </c>
      <c r="C34">
        <v>0</v>
      </c>
      <c r="D34">
        <v>0</v>
      </c>
      <c r="E34">
        <v>2</v>
      </c>
      <c r="F34">
        <v>16.322262599999998</v>
      </c>
    </row>
    <row r="35" spans="1:6" x14ac:dyDescent="0.25">
      <c r="A35">
        <v>407</v>
      </c>
      <c r="B35">
        <v>4</v>
      </c>
      <c r="C35">
        <v>0</v>
      </c>
      <c r="D35">
        <v>0</v>
      </c>
      <c r="E35">
        <v>3</v>
      </c>
      <c r="F35">
        <v>24.060790699999998</v>
      </c>
    </row>
    <row r="36" spans="1:6" x14ac:dyDescent="0.25">
      <c r="A36">
        <v>407</v>
      </c>
      <c r="B36">
        <v>4</v>
      </c>
      <c r="C36">
        <v>0</v>
      </c>
      <c r="D36">
        <v>0</v>
      </c>
      <c r="E36">
        <v>4</v>
      </c>
      <c r="F36">
        <v>30.646211900000001</v>
      </c>
    </row>
    <row r="37" spans="1:6" x14ac:dyDescent="0.25">
      <c r="A37">
        <v>407</v>
      </c>
      <c r="B37">
        <v>4</v>
      </c>
      <c r="C37">
        <v>0</v>
      </c>
      <c r="D37">
        <v>0</v>
      </c>
      <c r="E37">
        <v>3</v>
      </c>
      <c r="F37">
        <v>29.329915400000001</v>
      </c>
    </row>
    <row r="38" spans="1:6" x14ac:dyDescent="0.25">
      <c r="A38">
        <v>407</v>
      </c>
      <c r="B38">
        <v>4</v>
      </c>
      <c r="C38">
        <v>0</v>
      </c>
      <c r="D38">
        <v>0</v>
      </c>
      <c r="E38">
        <v>2</v>
      </c>
      <c r="F38">
        <v>20.126865200000001</v>
      </c>
    </row>
    <row r="39" spans="1:6" x14ac:dyDescent="0.25">
      <c r="A39">
        <v>407</v>
      </c>
      <c r="B39">
        <v>4</v>
      </c>
      <c r="C39">
        <v>0</v>
      </c>
      <c r="D39">
        <v>0</v>
      </c>
      <c r="E39">
        <v>4</v>
      </c>
      <c r="F39">
        <v>31.710162100000002</v>
      </c>
    </row>
    <row r="40" spans="1:6" x14ac:dyDescent="0.25">
      <c r="A40">
        <v>407</v>
      </c>
      <c r="B40">
        <v>4</v>
      </c>
      <c r="C40">
        <v>0</v>
      </c>
      <c r="D40">
        <v>0</v>
      </c>
      <c r="E40">
        <v>3</v>
      </c>
      <c r="F40">
        <v>25.754449099999999</v>
      </c>
    </row>
    <row r="41" spans="1:6" x14ac:dyDescent="0.25">
      <c r="A41">
        <v>407</v>
      </c>
      <c r="B41">
        <v>4</v>
      </c>
      <c r="C41">
        <v>0</v>
      </c>
      <c r="D41">
        <v>0</v>
      </c>
      <c r="E41">
        <v>3</v>
      </c>
      <c r="F41">
        <v>25.052325799999998</v>
      </c>
    </row>
    <row r="42" spans="1:6" x14ac:dyDescent="0.25">
      <c r="A42">
        <v>407</v>
      </c>
      <c r="B42">
        <v>4</v>
      </c>
      <c r="C42">
        <v>0</v>
      </c>
      <c r="D42">
        <v>0</v>
      </c>
      <c r="E42">
        <v>2</v>
      </c>
      <c r="F42">
        <v>17.450707600000001</v>
      </c>
    </row>
    <row r="43" spans="1:6" x14ac:dyDescent="0.25">
      <c r="A43">
        <v>407</v>
      </c>
      <c r="B43">
        <v>4</v>
      </c>
      <c r="C43">
        <v>0</v>
      </c>
      <c r="D43">
        <v>0</v>
      </c>
      <c r="E43">
        <v>3</v>
      </c>
      <c r="F43">
        <v>28.767621699999999</v>
      </c>
    </row>
    <row r="44" spans="1:6" x14ac:dyDescent="0.25">
      <c r="A44">
        <v>407</v>
      </c>
      <c r="B44">
        <v>4</v>
      </c>
      <c r="C44">
        <v>0</v>
      </c>
      <c r="D44">
        <v>0</v>
      </c>
      <c r="E44">
        <v>3</v>
      </c>
      <c r="F44">
        <v>30.197322</v>
      </c>
    </row>
    <row r="45" spans="1:6" x14ac:dyDescent="0.25">
      <c r="A45">
        <v>407</v>
      </c>
      <c r="B45">
        <v>4</v>
      </c>
      <c r="C45">
        <v>0</v>
      </c>
      <c r="D45">
        <v>0</v>
      </c>
      <c r="E45">
        <v>2</v>
      </c>
      <c r="F45">
        <v>17.302610000000001</v>
      </c>
    </row>
    <row r="46" spans="1:6" x14ac:dyDescent="0.25">
      <c r="A46">
        <v>407</v>
      </c>
      <c r="B46">
        <v>4</v>
      </c>
      <c r="C46">
        <v>0</v>
      </c>
      <c r="D46">
        <v>0</v>
      </c>
      <c r="E46">
        <v>4</v>
      </c>
      <c r="F46">
        <v>29.362780300000001</v>
      </c>
    </row>
    <row r="47" spans="1:6" x14ac:dyDescent="0.25">
      <c r="A47">
        <v>407</v>
      </c>
      <c r="B47">
        <v>4</v>
      </c>
      <c r="C47">
        <v>0</v>
      </c>
      <c r="D47">
        <v>0</v>
      </c>
      <c r="E47">
        <v>6</v>
      </c>
      <c r="F47">
        <v>33.747258100000003</v>
      </c>
    </row>
    <row r="48" spans="1:6" x14ac:dyDescent="0.25">
      <c r="A48">
        <v>407</v>
      </c>
      <c r="B48">
        <v>4</v>
      </c>
      <c r="C48">
        <v>0</v>
      </c>
      <c r="D48">
        <v>0</v>
      </c>
      <c r="E48">
        <v>3</v>
      </c>
      <c r="F48">
        <v>28.641774399999999</v>
      </c>
    </row>
    <row r="49" spans="1:6" x14ac:dyDescent="0.25">
      <c r="A49">
        <v>407</v>
      </c>
      <c r="B49">
        <v>4</v>
      </c>
      <c r="C49">
        <v>0</v>
      </c>
      <c r="D49">
        <v>0</v>
      </c>
      <c r="E49">
        <v>1</v>
      </c>
      <c r="F49">
        <v>10.5167792</v>
      </c>
    </row>
    <row r="50" spans="1:6" x14ac:dyDescent="0.25">
      <c r="A50">
        <v>407</v>
      </c>
      <c r="B50">
        <v>4</v>
      </c>
      <c r="C50">
        <v>0</v>
      </c>
      <c r="D50">
        <v>0</v>
      </c>
      <c r="E50">
        <v>3</v>
      </c>
      <c r="F50">
        <v>23.642387200000002</v>
      </c>
    </row>
    <row r="51" spans="1:6" x14ac:dyDescent="0.25">
      <c r="A51">
        <v>407</v>
      </c>
      <c r="B51">
        <v>4</v>
      </c>
      <c r="C51">
        <v>0</v>
      </c>
      <c r="D51">
        <v>0</v>
      </c>
      <c r="E51">
        <v>3</v>
      </c>
      <c r="F51">
        <v>24.4629507</v>
      </c>
    </row>
    <row r="52" spans="1:6" x14ac:dyDescent="0.25">
      <c r="A52">
        <v>407</v>
      </c>
      <c r="B52">
        <v>4</v>
      </c>
      <c r="C52">
        <v>0</v>
      </c>
      <c r="D52">
        <v>0</v>
      </c>
      <c r="E52">
        <v>4</v>
      </c>
      <c r="F52">
        <v>31.416937699999998</v>
      </c>
    </row>
    <row r="53" spans="1:6" x14ac:dyDescent="0.25">
      <c r="A53">
        <v>407</v>
      </c>
      <c r="B53">
        <v>4</v>
      </c>
      <c r="C53">
        <v>0</v>
      </c>
      <c r="D53">
        <v>0</v>
      </c>
      <c r="E53">
        <v>3</v>
      </c>
      <c r="F53">
        <v>24.288451999999999</v>
      </c>
    </row>
    <row r="54" spans="1:6" x14ac:dyDescent="0.25">
      <c r="A54">
        <v>407</v>
      </c>
      <c r="B54">
        <v>4</v>
      </c>
      <c r="C54">
        <v>0</v>
      </c>
      <c r="D54">
        <v>0</v>
      </c>
      <c r="E54">
        <v>4</v>
      </c>
      <c r="F54">
        <v>31.707062700000002</v>
      </c>
    </row>
    <row r="55" spans="1:6" x14ac:dyDescent="0.25">
      <c r="A55">
        <v>407</v>
      </c>
      <c r="B55">
        <v>4</v>
      </c>
      <c r="C55">
        <v>0</v>
      </c>
      <c r="D55">
        <v>0</v>
      </c>
      <c r="E55">
        <v>4</v>
      </c>
      <c r="F55">
        <v>31.908067899999999</v>
      </c>
    </row>
    <row r="56" spans="1:6" x14ac:dyDescent="0.25">
      <c r="A56">
        <v>407</v>
      </c>
      <c r="B56">
        <v>4</v>
      </c>
      <c r="C56">
        <v>0</v>
      </c>
      <c r="D56">
        <v>0</v>
      </c>
      <c r="E56">
        <v>3</v>
      </c>
      <c r="F56">
        <v>26.953395400000002</v>
      </c>
    </row>
    <row r="57" spans="1:6" x14ac:dyDescent="0.25">
      <c r="A57">
        <v>407</v>
      </c>
      <c r="B57">
        <v>4</v>
      </c>
      <c r="C57">
        <v>0</v>
      </c>
      <c r="D57">
        <v>0</v>
      </c>
      <c r="E57">
        <v>1</v>
      </c>
      <c r="F57">
        <v>10.795385899999999</v>
      </c>
    </row>
    <row r="58" spans="1:6" x14ac:dyDescent="0.25">
      <c r="A58">
        <v>407</v>
      </c>
      <c r="B58">
        <v>4</v>
      </c>
      <c r="C58">
        <v>0</v>
      </c>
      <c r="D58">
        <v>0</v>
      </c>
      <c r="E58">
        <v>3</v>
      </c>
      <c r="F58">
        <v>33.914027300000001</v>
      </c>
    </row>
    <row r="59" spans="1:6" x14ac:dyDescent="0.25">
      <c r="A59">
        <v>407</v>
      </c>
      <c r="B59">
        <v>4</v>
      </c>
      <c r="C59">
        <v>0</v>
      </c>
      <c r="D59">
        <v>0</v>
      </c>
      <c r="E59">
        <v>2</v>
      </c>
      <c r="F59">
        <v>19.618551400000001</v>
      </c>
    </row>
    <row r="60" spans="1:6" x14ac:dyDescent="0.25">
      <c r="A60">
        <v>407</v>
      </c>
      <c r="B60">
        <v>4</v>
      </c>
      <c r="C60">
        <v>0</v>
      </c>
      <c r="D60">
        <v>0</v>
      </c>
      <c r="E60">
        <v>4</v>
      </c>
      <c r="F60">
        <v>32.196930100000003</v>
      </c>
    </row>
    <row r="61" spans="1:6" x14ac:dyDescent="0.25">
      <c r="A61">
        <v>407</v>
      </c>
      <c r="B61">
        <v>4</v>
      </c>
      <c r="C61">
        <v>0</v>
      </c>
      <c r="D61">
        <v>0</v>
      </c>
      <c r="E61">
        <v>5</v>
      </c>
      <c r="F61">
        <v>50.731755499999998</v>
      </c>
    </row>
    <row r="62" spans="1:6" x14ac:dyDescent="0.25">
      <c r="A62">
        <v>407</v>
      </c>
      <c r="B62">
        <v>4</v>
      </c>
      <c r="C62">
        <v>0</v>
      </c>
      <c r="D62">
        <v>0</v>
      </c>
      <c r="E62">
        <v>3</v>
      </c>
      <c r="F62">
        <v>24.5534651</v>
      </c>
    </row>
    <row r="63" spans="1:6" x14ac:dyDescent="0.25">
      <c r="A63">
        <v>407</v>
      </c>
      <c r="B63">
        <v>4</v>
      </c>
      <c r="C63">
        <v>0</v>
      </c>
      <c r="D63">
        <v>0</v>
      </c>
      <c r="E63">
        <v>3</v>
      </c>
      <c r="F63">
        <v>26.879784399999998</v>
      </c>
    </row>
    <row r="64" spans="1:6" x14ac:dyDescent="0.25">
      <c r="A64">
        <v>407</v>
      </c>
      <c r="B64">
        <v>4</v>
      </c>
      <c r="C64">
        <v>0</v>
      </c>
      <c r="D64">
        <v>0</v>
      </c>
      <c r="E64">
        <v>3</v>
      </c>
      <c r="F64">
        <v>25.7932506</v>
      </c>
    </row>
    <row r="65" spans="1:6" x14ac:dyDescent="0.25">
      <c r="A65">
        <v>407</v>
      </c>
      <c r="B65">
        <v>4</v>
      </c>
      <c r="C65">
        <v>0</v>
      </c>
      <c r="D65">
        <v>0</v>
      </c>
      <c r="E65">
        <v>2</v>
      </c>
      <c r="F65">
        <v>18.1561281</v>
      </c>
    </row>
    <row r="66" spans="1:6" x14ac:dyDescent="0.25">
      <c r="A66">
        <v>407</v>
      </c>
      <c r="B66">
        <v>4</v>
      </c>
      <c r="C66">
        <v>0</v>
      </c>
      <c r="D66">
        <v>0</v>
      </c>
      <c r="E66">
        <v>3</v>
      </c>
      <c r="F66">
        <v>25.9233391</v>
      </c>
    </row>
    <row r="67" spans="1:6" x14ac:dyDescent="0.25">
      <c r="A67">
        <v>407</v>
      </c>
      <c r="B67">
        <v>4</v>
      </c>
      <c r="C67">
        <v>0</v>
      </c>
      <c r="D67">
        <v>0</v>
      </c>
      <c r="E67">
        <v>2</v>
      </c>
      <c r="F67">
        <v>19.849977500000001</v>
      </c>
    </row>
    <row r="68" spans="1:6" x14ac:dyDescent="0.25">
      <c r="A68">
        <v>407</v>
      </c>
      <c r="B68">
        <v>4</v>
      </c>
      <c r="C68">
        <v>0</v>
      </c>
      <c r="D68">
        <v>0</v>
      </c>
      <c r="E68">
        <v>4</v>
      </c>
      <c r="F68">
        <v>32.836197599999998</v>
      </c>
    </row>
    <row r="69" spans="1:6" x14ac:dyDescent="0.25">
      <c r="A69">
        <v>407</v>
      </c>
      <c r="B69">
        <v>4</v>
      </c>
      <c r="C69">
        <v>0</v>
      </c>
      <c r="D69">
        <v>0</v>
      </c>
      <c r="E69">
        <v>2</v>
      </c>
      <c r="F69">
        <v>16.968876300000002</v>
      </c>
    </row>
    <row r="70" spans="1:6" x14ac:dyDescent="0.25">
      <c r="A70">
        <v>407</v>
      </c>
      <c r="B70">
        <v>4</v>
      </c>
      <c r="C70">
        <v>0</v>
      </c>
      <c r="D70">
        <v>0</v>
      </c>
      <c r="E70">
        <v>4</v>
      </c>
      <c r="F70">
        <v>34.148108800000003</v>
      </c>
    </row>
    <row r="71" spans="1:6" x14ac:dyDescent="0.25">
      <c r="A71">
        <v>407</v>
      </c>
      <c r="B71">
        <v>4</v>
      </c>
      <c r="C71">
        <v>0</v>
      </c>
      <c r="D71">
        <v>0</v>
      </c>
      <c r="E71">
        <v>3</v>
      </c>
      <c r="F71">
        <v>26.303283499999999</v>
      </c>
    </row>
    <row r="72" spans="1:6" x14ac:dyDescent="0.25">
      <c r="A72">
        <v>407</v>
      </c>
      <c r="B72">
        <v>4</v>
      </c>
      <c r="C72">
        <v>0</v>
      </c>
      <c r="D72">
        <v>0</v>
      </c>
      <c r="E72">
        <v>4</v>
      </c>
      <c r="F72">
        <v>34.025969000000003</v>
      </c>
    </row>
    <row r="73" spans="1:6" x14ac:dyDescent="0.25">
      <c r="A73">
        <v>407</v>
      </c>
      <c r="B73">
        <v>4</v>
      </c>
      <c r="C73">
        <v>0</v>
      </c>
      <c r="D73">
        <v>0</v>
      </c>
      <c r="E73">
        <v>2</v>
      </c>
      <c r="F73">
        <v>17.554310099999999</v>
      </c>
    </row>
    <row r="74" spans="1:6" x14ac:dyDescent="0.25">
      <c r="A74">
        <v>407</v>
      </c>
      <c r="B74">
        <v>4</v>
      </c>
      <c r="C74">
        <v>0</v>
      </c>
      <c r="D74">
        <v>0</v>
      </c>
      <c r="E74">
        <v>3</v>
      </c>
      <c r="F74">
        <v>26.759464999999999</v>
      </c>
    </row>
    <row r="75" spans="1:6" x14ac:dyDescent="0.25">
      <c r="A75">
        <v>407</v>
      </c>
      <c r="B75">
        <v>4</v>
      </c>
      <c r="C75">
        <v>0</v>
      </c>
      <c r="D75">
        <v>0</v>
      </c>
      <c r="E75">
        <v>2</v>
      </c>
      <c r="F75">
        <v>18.0150498</v>
      </c>
    </row>
    <row r="76" spans="1:6" x14ac:dyDescent="0.25">
      <c r="A76">
        <v>407</v>
      </c>
      <c r="B76">
        <v>4</v>
      </c>
      <c r="C76">
        <v>0</v>
      </c>
      <c r="D76">
        <v>0</v>
      </c>
      <c r="E76">
        <v>3</v>
      </c>
      <c r="F76">
        <v>31.954639499999999</v>
      </c>
    </row>
    <row r="77" spans="1:6" x14ac:dyDescent="0.25">
      <c r="A77">
        <v>407</v>
      </c>
      <c r="B77">
        <v>4</v>
      </c>
      <c r="C77">
        <v>0</v>
      </c>
      <c r="D77">
        <v>0</v>
      </c>
      <c r="E77">
        <v>4</v>
      </c>
      <c r="F77">
        <v>31.1656841</v>
      </c>
    </row>
    <row r="78" spans="1:6" x14ac:dyDescent="0.25">
      <c r="A78">
        <v>407</v>
      </c>
      <c r="B78">
        <v>4</v>
      </c>
      <c r="C78">
        <v>0</v>
      </c>
      <c r="D78">
        <v>0</v>
      </c>
      <c r="E78">
        <v>3</v>
      </c>
      <c r="F78">
        <v>27.663467300000001</v>
      </c>
    </row>
    <row r="79" spans="1:6" x14ac:dyDescent="0.25">
      <c r="A79">
        <v>407</v>
      </c>
      <c r="B79">
        <v>4</v>
      </c>
      <c r="C79">
        <v>0</v>
      </c>
      <c r="D79">
        <v>0</v>
      </c>
      <c r="E79">
        <v>3</v>
      </c>
      <c r="F79">
        <v>23.4593442</v>
      </c>
    </row>
    <row r="80" spans="1:6" x14ac:dyDescent="0.25">
      <c r="A80">
        <v>407</v>
      </c>
      <c r="B80">
        <v>4</v>
      </c>
      <c r="C80">
        <v>0</v>
      </c>
      <c r="D80">
        <v>0</v>
      </c>
      <c r="E80">
        <v>2</v>
      </c>
      <c r="F80">
        <v>18.762514899999999</v>
      </c>
    </row>
    <row r="81" spans="1:6" x14ac:dyDescent="0.25">
      <c r="A81">
        <v>407</v>
      </c>
      <c r="B81">
        <v>4</v>
      </c>
      <c r="C81">
        <v>0</v>
      </c>
      <c r="D81">
        <v>0</v>
      </c>
      <c r="E81">
        <v>3</v>
      </c>
      <c r="F81">
        <v>24.685964200000001</v>
      </c>
    </row>
    <row r="82" spans="1:6" x14ac:dyDescent="0.25">
      <c r="A82">
        <v>407</v>
      </c>
      <c r="B82">
        <v>4</v>
      </c>
      <c r="C82">
        <v>0</v>
      </c>
      <c r="D82">
        <v>0</v>
      </c>
      <c r="E82">
        <v>4</v>
      </c>
      <c r="F82">
        <v>33.8923244</v>
      </c>
    </row>
    <row r="83" spans="1:6" x14ac:dyDescent="0.25">
      <c r="A83">
        <v>407</v>
      </c>
      <c r="B83">
        <v>4</v>
      </c>
      <c r="C83">
        <v>0</v>
      </c>
      <c r="D83">
        <v>0</v>
      </c>
      <c r="E83">
        <v>3</v>
      </c>
      <c r="F83">
        <v>25.323900200000001</v>
      </c>
    </row>
    <row r="84" spans="1:6" x14ac:dyDescent="0.25">
      <c r="A84">
        <v>407</v>
      </c>
      <c r="B84">
        <v>4</v>
      </c>
      <c r="C84">
        <v>0</v>
      </c>
      <c r="D84">
        <v>0</v>
      </c>
      <c r="E84">
        <v>3</v>
      </c>
      <c r="F84">
        <v>25.027320199999998</v>
      </c>
    </row>
    <row r="85" spans="1:6" x14ac:dyDescent="0.25">
      <c r="A85">
        <v>407</v>
      </c>
      <c r="B85">
        <v>4</v>
      </c>
      <c r="C85">
        <v>0</v>
      </c>
      <c r="D85">
        <v>0</v>
      </c>
      <c r="E85">
        <v>4</v>
      </c>
      <c r="F85">
        <v>30.602742599999999</v>
      </c>
    </row>
    <row r="86" spans="1:6" x14ac:dyDescent="0.25">
      <c r="A86">
        <v>407</v>
      </c>
      <c r="B86">
        <v>4</v>
      </c>
      <c r="C86">
        <v>0</v>
      </c>
      <c r="D86">
        <v>0</v>
      </c>
      <c r="E86">
        <v>3</v>
      </c>
      <c r="F86">
        <v>24.748569400000001</v>
      </c>
    </row>
    <row r="87" spans="1:6" x14ac:dyDescent="0.25">
      <c r="A87">
        <v>407</v>
      </c>
      <c r="B87">
        <v>4</v>
      </c>
      <c r="C87">
        <v>0</v>
      </c>
      <c r="D87">
        <v>0</v>
      </c>
      <c r="E87">
        <v>2</v>
      </c>
      <c r="F87">
        <v>18.726023300000001</v>
      </c>
    </row>
    <row r="88" spans="1:6" x14ac:dyDescent="0.25">
      <c r="A88">
        <v>407</v>
      </c>
      <c r="B88">
        <v>4</v>
      </c>
      <c r="C88">
        <v>0</v>
      </c>
      <c r="D88">
        <v>0</v>
      </c>
      <c r="E88">
        <v>2</v>
      </c>
      <c r="F88">
        <v>18.192007799999999</v>
      </c>
    </row>
    <row r="89" spans="1:6" x14ac:dyDescent="0.25">
      <c r="A89">
        <v>407</v>
      </c>
      <c r="B89">
        <v>4</v>
      </c>
      <c r="C89">
        <v>0</v>
      </c>
      <c r="D89">
        <v>0</v>
      </c>
      <c r="E89">
        <v>3</v>
      </c>
      <c r="F89">
        <v>28.644669</v>
      </c>
    </row>
    <row r="90" spans="1:6" x14ac:dyDescent="0.25">
      <c r="A90">
        <v>407</v>
      </c>
      <c r="B90">
        <v>4</v>
      </c>
      <c r="C90">
        <v>0</v>
      </c>
      <c r="D90">
        <v>0</v>
      </c>
      <c r="E90">
        <v>3</v>
      </c>
      <c r="F90">
        <v>24.160605499999999</v>
      </c>
    </row>
    <row r="91" spans="1:6" x14ac:dyDescent="0.25">
      <c r="A91">
        <v>407</v>
      </c>
      <c r="B91">
        <v>4</v>
      </c>
      <c r="C91">
        <v>0</v>
      </c>
      <c r="D91">
        <v>0</v>
      </c>
      <c r="E91">
        <v>3</v>
      </c>
      <c r="F91">
        <v>23.285186499999998</v>
      </c>
    </row>
    <row r="92" spans="1:6" x14ac:dyDescent="0.25">
      <c r="A92">
        <v>407</v>
      </c>
      <c r="B92">
        <v>4</v>
      </c>
      <c r="C92">
        <v>0</v>
      </c>
      <c r="D92">
        <v>0</v>
      </c>
      <c r="E92">
        <v>2</v>
      </c>
      <c r="F92">
        <v>17.015147500000001</v>
      </c>
    </row>
    <row r="93" spans="1:6" x14ac:dyDescent="0.25">
      <c r="A93">
        <v>407</v>
      </c>
      <c r="B93">
        <v>4</v>
      </c>
      <c r="C93">
        <v>0</v>
      </c>
      <c r="D93">
        <v>0</v>
      </c>
      <c r="E93">
        <v>4</v>
      </c>
      <c r="F93">
        <v>29.044396899999999</v>
      </c>
    </row>
    <row r="94" spans="1:6" x14ac:dyDescent="0.25">
      <c r="A94">
        <v>407</v>
      </c>
      <c r="B94">
        <v>4</v>
      </c>
      <c r="C94">
        <v>0</v>
      </c>
      <c r="D94">
        <v>0</v>
      </c>
      <c r="E94">
        <v>4</v>
      </c>
      <c r="F94">
        <v>32.7084811</v>
      </c>
    </row>
    <row r="95" spans="1:6" x14ac:dyDescent="0.25">
      <c r="A95">
        <v>407</v>
      </c>
      <c r="B95">
        <v>4</v>
      </c>
      <c r="C95">
        <v>0</v>
      </c>
      <c r="D95">
        <v>0</v>
      </c>
      <c r="E95">
        <v>2</v>
      </c>
      <c r="F95">
        <v>17.548479199999999</v>
      </c>
    </row>
    <row r="96" spans="1:6" x14ac:dyDescent="0.25">
      <c r="A96">
        <v>407</v>
      </c>
      <c r="B96">
        <v>4</v>
      </c>
      <c r="C96">
        <v>0</v>
      </c>
      <c r="D96">
        <v>0</v>
      </c>
      <c r="E96">
        <v>4</v>
      </c>
      <c r="F96">
        <v>33.411956500000002</v>
      </c>
    </row>
    <row r="97" spans="1:6" x14ac:dyDescent="0.25">
      <c r="A97">
        <v>407</v>
      </c>
      <c r="B97">
        <v>4</v>
      </c>
      <c r="C97">
        <v>0</v>
      </c>
      <c r="D97">
        <v>0</v>
      </c>
      <c r="E97">
        <v>3</v>
      </c>
      <c r="F97">
        <v>28.829261899999999</v>
      </c>
    </row>
    <row r="98" spans="1:6" x14ac:dyDescent="0.25">
      <c r="A98">
        <v>407</v>
      </c>
      <c r="B98">
        <v>4</v>
      </c>
      <c r="C98">
        <v>0</v>
      </c>
      <c r="D98">
        <v>0</v>
      </c>
      <c r="E98">
        <v>3</v>
      </c>
      <c r="F98">
        <v>22.214465799999999</v>
      </c>
    </row>
    <row r="99" spans="1:6" x14ac:dyDescent="0.25">
      <c r="A99">
        <v>407</v>
      </c>
      <c r="B99">
        <v>4</v>
      </c>
      <c r="C99">
        <v>0</v>
      </c>
      <c r="D99">
        <v>0</v>
      </c>
      <c r="E99">
        <v>3</v>
      </c>
      <c r="F99">
        <v>24.972232200000001</v>
      </c>
    </row>
    <row r="100" spans="1:6" x14ac:dyDescent="0.25">
      <c r="A100">
        <v>407</v>
      </c>
      <c r="B100">
        <v>4</v>
      </c>
      <c r="C100">
        <v>0</v>
      </c>
      <c r="D100">
        <v>0</v>
      </c>
      <c r="E100">
        <v>3</v>
      </c>
      <c r="F100">
        <v>30.567198399999999</v>
      </c>
    </row>
    <row r="101" spans="1:6" x14ac:dyDescent="0.25">
      <c r="A101">
        <v>407</v>
      </c>
      <c r="B101">
        <v>4</v>
      </c>
      <c r="C101">
        <v>0</v>
      </c>
      <c r="D101">
        <v>0</v>
      </c>
      <c r="E101">
        <v>2</v>
      </c>
      <c r="F101">
        <v>15.0591554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5069-2F9E-4A81-B292-DCD6FC841DE8}">
  <dimension ref="A1:J101"/>
  <sheetViews>
    <sheetView workbookViewId="0">
      <selection activeCell="H1" sqref="H1: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4</v>
      </c>
      <c r="C2">
        <v>0</v>
      </c>
      <c r="D2">
        <v>0</v>
      </c>
      <c r="E2">
        <v>1</v>
      </c>
      <c r="F2">
        <v>10.0512376</v>
      </c>
      <c r="H2" s="1" t="s">
        <v>6</v>
      </c>
      <c r="I2">
        <v>9.8591873339999996</v>
      </c>
      <c r="J2">
        <v>85</v>
      </c>
    </row>
    <row r="3" spans="1:10" x14ac:dyDescent="0.25">
      <c r="A3">
        <v>407</v>
      </c>
      <c r="B3">
        <v>4</v>
      </c>
      <c r="C3">
        <v>0</v>
      </c>
      <c r="D3">
        <v>0</v>
      </c>
      <c r="E3">
        <v>3</v>
      </c>
      <c r="F3">
        <v>19.8455412</v>
      </c>
      <c r="H3" s="1" t="s">
        <v>7</v>
      </c>
      <c r="I3">
        <v>16.376483480000001</v>
      </c>
      <c r="J3">
        <v>13</v>
      </c>
    </row>
    <row r="4" spans="1:10" x14ac:dyDescent="0.25">
      <c r="A4">
        <v>407</v>
      </c>
      <c r="B4">
        <v>4</v>
      </c>
      <c r="C4">
        <v>0</v>
      </c>
      <c r="D4">
        <v>0</v>
      </c>
      <c r="E4">
        <v>1</v>
      </c>
      <c r="F4">
        <v>9.6118910999999994</v>
      </c>
      <c r="H4" t="s">
        <v>18</v>
      </c>
      <c r="I4">
        <v>19.42931085</v>
      </c>
      <c r="J4">
        <v>2</v>
      </c>
    </row>
    <row r="5" spans="1:10" x14ac:dyDescent="0.25">
      <c r="A5">
        <v>407</v>
      </c>
      <c r="B5">
        <v>4</v>
      </c>
      <c r="C5">
        <v>0</v>
      </c>
      <c r="D5">
        <v>0</v>
      </c>
      <c r="E5">
        <v>1</v>
      </c>
      <c r="F5">
        <v>10.4213644</v>
      </c>
      <c r="H5" t="s">
        <v>11</v>
      </c>
      <c r="I5">
        <v>10.8978383</v>
      </c>
      <c r="J5">
        <v>100</v>
      </c>
    </row>
    <row r="6" spans="1:10" x14ac:dyDescent="0.25">
      <c r="A6">
        <v>407</v>
      </c>
      <c r="B6">
        <v>4</v>
      </c>
      <c r="C6">
        <v>0</v>
      </c>
      <c r="D6">
        <v>0</v>
      </c>
      <c r="E6">
        <v>1</v>
      </c>
      <c r="F6">
        <v>10.6958337</v>
      </c>
    </row>
    <row r="7" spans="1:10" x14ac:dyDescent="0.25">
      <c r="A7">
        <v>407</v>
      </c>
      <c r="B7">
        <v>4</v>
      </c>
      <c r="C7">
        <v>0</v>
      </c>
      <c r="D7">
        <v>0</v>
      </c>
      <c r="E7">
        <v>1</v>
      </c>
      <c r="F7">
        <v>10.8019452</v>
      </c>
    </row>
    <row r="8" spans="1:10" x14ac:dyDescent="0.25">
      <c r="A8">
        <v>407</v>
      </c>
      <c r="B8">
        <v>4</v>
      </c>
      <c r="C8">
        <v>0</v>
      </c>
      <c r="D8">
        <v>0</v>
      </c>
      <c r="E8">
        <v>2</v>
      </c>
      <c r="F8">
        <v>13.8355143</v>
      </c>
    </row>
    <row r="9" spans="1:10" x14ac:dyDescent="0.25">
      <c r="A9">
        <v>407</v>
      </c>
      <c r="B9">
        <v>4</v>
      </c>
      <c r="C9">
        <v>0</v>
      </c>
      <c r="D9">
        <v>0</v>
      </c>
      <c r="E9">
        <v>1</v>
      </c>
      <c r="F9">
        <v>10.0757894</v>
      </c>
    </row>
    <row r="10" spans="1:10" x14ac:dyDescent="0.25">
      <c r="A10">
        <v>407</v>
      </c>
      <c r="B10">
        <v>4</v>
      </c>
      <c r="C10">
        <v>0</v>
      </c>
      <c r="D10">
        <v>0</v>
      </c>
      <c r="E10">
        <v>1</v>
      </c>
      <c r="F10">
        <v>9.8402802999999999</v>
      </c>
    </row>
    <row r="11" spans="1:10" x14ac:dyDescent="0.25">
      <c r="A11">
        <v>407</v>
      </c>
      <c r="B11">
        <v>4</v>
      </c>
      <c r="C11">
        <v>0</v>
      </c>
      <c r="D11">
        <v>0</v>
      </c>
      <c r="E11">
        <v>2</v>
      </c>
      <c r="F11">
        <v>13.9690662</v>
      </c>
    </row>
    <row r="12" spans="1:10" x14ac:dyDescent="0.25">
      <c r="A12">
        <v>407</v>
      </c>
      <c r="B12">
        <v>4</v>
      </c>
      <c r="C12">
        <v>0</v>
      </c>
      <c r="D12">
        <v>0</v>
      </c>
      <c r="E12">
        <v>1</v>
      </c>
      <c r="F12">
        <v>8.7753423999999995</v>
      </c>
    </row>
    <row r="13" spans="1:10" x14ac:dyDescent="0.25">
      <c r="A13">
        <v>407</v>
      </c>
      <c r="B13">
        <v>4</v>
      </c>
      <c r="C13">
        <v>0</v>
      </c>
      <c r="D13">
        <v>0</v>
      </c>
      <c r="E13">
        <v>1</v>
      </c>
      <c r="F13">
        <v>10.312811200000001</v>
      </c>
    </row>
    <row r="14" spans="1:10" x14ac:dyDescent="0.25">
      <c r="A14">
        <v>407</v>
      </c>
      <c r="B14">
        <v>4</v>
      </c>
      <c r="C14">
        <v>0</v>
      </c>
      <c r="D14">
        <v>0</v>
      </c>
      <c r="E14">
        <v>1</v>
      </c>
      <c r="F14">
        <v>9.8448124999999997</v>
      </c>
    </row>
    <row r="15" spans="1:10" x14ac:dyDescent="0.25">
      <c r="A15">
        <v>407</v>
      </c>
      <c r="B15">
        <v>4</v>
      </c>
      <c r="C15">
        <v>0</v>
      </c>
      <c r="D15">
        <v>0</v>
      </c>
      <c r="E15">
        <v>1</v>
      </c>
      <c r="F15">
        <v>11.6960994</v>
      </c>
    </row>
    <row r="16" spans="1:10" x14ac:dyDescent="0.25">
      <c r="A16">
        <v>407</v>
      </c>
      <c r="B16">
        <v>4</v>
      </c>
      <c r="C16">
        <v>0</v>
      </c>
      <c r="D16">
        <v>0</v>
      </c>
      <c r="E16">
        <v>1</v>
      </c>
      <c r="F16">
        <v>10.602191400000001</v>
      </c>
    </row>
    <row r="17" spans="1:6" x14ac:dyDescent="0.25">
      <c r="A17">
        <v>407</v>
      </c>
      <c r="B17">
        <v>4</v>
      </c>
      <c r="C17">
        <v>0</v>
      </c>
      <c r="D17">
        <v>0</v>
      </c>
      <c r="E17">
        <v>1</v>
      </c>
      <c r="F17">
        <v>9.0863320999999999</v>
      </c>
    </row>
    <row r="18" spans="1:6" x14ac:dyDescent="0.25">
      <c r="A18">
        <v>407</v>
      </c>
      <c r="B18">
        <v>4</v>
      </c>
      <c r="C18">
        <v>0</v>
      </c>
      <c r="D18">
        <v>0</v>
      </c>
      <c r="E18">
        <v>2</v>
      </c>
      <c r="F18">
        <v>13.742331500000001</v>
      </c>
    </row>
    <row r="19" spans="1:6" x14ac:dyDescent="0.25">
      <c r="A19">
        <v>407</v>
      </c>
      <c r="B19">
        <v>4</v>
      </c>
      <c r="C19">
        <v>0</v>
      </c>
      <c r="D19">
        <v>0</v>
      </c>
      <c r="E19">
        <v>1</v>
      </c>
      <c r="F19">
        <v>9.9258842999999999</v>
      </c>
    </row>
    <row r="20" spans="1:6" x14ac:dyDescent="0.25">
      <c r="A20">
        <v>407</v>
      </c>
      <c r="B20">
        <v>4</v>
      </c>
      <c r="C20">
        <v>0</v>
      </c>
      <c r="D20">
        <v>0</v>
      </c>
      <c r="E20">
        <v>1</v>
      </c>
      <c r="F20">
        <v>9.1969198999999993</v>
      </c>
    </row>
    <row r="21" spans="1:6" x14ac:dyDescent="0.25">
      <c r="A21">
        <v>407</v>
      </c>
      <c r="B21">
        <v>4</v>
      </c>
      <c r="C21">
        <v>0</v>
      </c>
      <c r="D21">
        <v>0</v>
      </c>
      <c r="E21">
        <v>1</v>
      </c>
      <c r="F21">
        <v>11.063843</v>
      </c>
    </row>
    <row r="22" spans="1:6" x14ac:dyDescent="0.25">
      <c r="A22">
        <v>407</v>
      </c>
      <c r="B22">
        <v>4</v>
      </c>
      <c r="C22">
        <v>0</v>
      </c>
      <c r="D22">
        <v>0</v>
      </c>
      <c r="E22">
        <v>1</v>
      </c>
      <c r="F22">
        <v>10.897473099999999</v>
      </c>
    </row>
    <row r="23" spans="1:6" x14ac:dyDescent="0.25">
      <c r="A23">
        <v>407</v>
      </c>
      <c r="B23">
        <v>4</v>
      </c>
      <c r="C23">
        <v>0</v>
      </c>
      <c r="D23">
        <v>0</v>
      </c>
      <c r="E23">
        <v>1</v>
      </c>
      <c r="F23">
        <v>10.034318300000001</v>
      </c>
    </row>
    <row r="24" spans="1:6" x14ac:dyDescent="0.25">
      <c r="A24">
        <v>407</v>
      </c>
      <c r="B24">
        <v>4</v>
      </c>
      <c r="C24">
        <v>0</v>
      </c>
      <c r="D24">
        <v>0</v>
      </c>
      <c r="E24">
        <v>1</v>
      </c>
      <c r="F24">
        <v>9.9876272000000004</v>
      </c>
    </row>
    <row r="25" spans="1:6" x14ac:dyDescent="0.25">
      <c r="A25">
        <v>407</v>
      </c>
      <c r="B25">
        <v>4</v>
      </c>
      <c r="C25">
        <v>0</v>
      </c>
      <c r="D25">
        <v>0</v>
      </c>
      <c r="E25">
        <v>1</v>
      </c>
      <c r="F25">
        <v>10.1567585</v>
      </c>
    </row>
    <row r="26" spans="1:6" x14ac:dyDescent="0.25">
      <c r="A26">
        <v>407</v>
      </c>
      <c r="B26">
        <v>4</v>
      </c>
      <c r="C26">
        <v>0</v>
      </c>
      <c r="D26">
        <v>0</v>
      </c>
      <c r="E26">
        <v>2</v>
      </c>
      <c r="F26">
        <v>11.991679100000001</v>
      </c>
    </row>
    <row r="27" spans="1:6" x14ac:dyDescent="0.25">
      <c r="A27">
        <v>407</v>
      </c>
      <c r="B27">
        <v>4</v>
      </c>
      <c r="C27">
        <v>0</v>
      </c>
      <c r="D27">
        <v>0</v>
      </c>
      <c r="E27">
        <v>1</v>
      </c>
      <c r="F27">
        <v>10.022551099999999</v>
      </c>
    </row>
    <row r="28" spans="1:6" x14ac:dyDescent="0.25">
      <c r="A28">
        <v>407</v>
      </c>
      <c r="B28">
        <v>4</v>
      </c>
      <c r="C28">
        <v>0</v>
      </c>
      <c r="D28">
        <v>0</v>
      </c>
      <c r="E28">
        <v>2</v>
      </c>
      <c r="F28">
        <v>14.8039003</v>
      </c>
    </row>
    <row r="29" spans="1:6" x14ac:dyDescent="0.25">
      <c r="A29">
        <v>407</v>
      </c>
      <c r="B29">
        <v>4</v>
      </c>
      <c r="C29">
        <v>0</v>
      </c>
      <c r="D29">
        <v>0</v>
      </c>
      <c r="E29">
        <v>1</v>
      </c>
      <c r="F29">
        <v>10.7818717</v>
      </c>
    </row>
    <row r="30" spans="1:6" x14ac:dyDescent="0.25">
      <c r="A30">
        <v>407</v>
      </c>
      <c r="B30">
        <v>4</v>
      </c>
      <c r="C30">
        <v>0</v>
      </c>
      <c r="D30">
        <v>0</v>
      </c>
      <c r="E30">
        <v>1</v>
      </c>
      <c r="F30">
        <v>8.8464635999999999</v>
      </c>
    </row>
    <row r="31" spans="1:6" x14ac:dyDescent="0.25">
      <c r="A31">
        <v>407</v>
      </c>
      <c r="B31">
        <v>4</v>
      </c>
      <c r="C31">
        <v>0</v>
      </c>
      <c r="D31">
        <v>0</v>
      </c>
      <c r="E31">
        <v>1</v>
      </c>
      <c r="F31">
        <v>8.9169940000000008</v>
      </c>
    </row>
    <row r="32" spans="1:6" x14ac:dyDescent="0.25">
      <c r="A32">
        <v>407</v>
      </c>
      <c r="B32">
        <v>4</v>
      </c>
      <c r="C32">
        <v>0</v>
      </c>
      <c r="D32">
        <v>0</v>
      </c>
      <c r="E32">
        <v>1</v>
      </c>
      <c r="F32">
        <v>9.187697</v>
      </c>
    </row>
    <row r="33" spans="1:6" x14ac:dyDescent="0.25">
      <c r="A33">
        <v>407</v>
      </c>
      <c r="B33">
        <v>4</v>
      </c>
      <c r="C33">
        <v>0</v>
      </c>
      <c r="D33">
        <v>0</v>
      </c>
      <c r="E33">
        <v>1</v>
      </c>
      <c r="F33">
        <v>9.1106011999999996</v>
      </c>
    </row>
    <row r="34" spans="1:6" x14ac:dyDescent="0.25">
      <c r="A34">
        <v>407</v>
      </c>
      <c r="B34">
        <v>4</v>
      </c>
      <c r="C34">
        <v>0</v>
      </c>
      <c r="D34">
        <v>0</v>
      </c>
      <c r="E34">
        <v>1</v>
      </c>
      <c r="F34">
        <v>9.9613376000000002</v>
      </c>
    </row>
    <row r="35" spans="1:6" x14ac:dyDescent="0.25">
      <c r="A35">
        <v>407</v>
      </c>
      <c r="B35">
        <v>4</v>
      </c>
      <c r="C35">
        <v>0</v>
      </c>
      <c r="D35">
        <v>0</v>
      </c>
      <c r="E35">
        <v>1</v>
      </c>
      <c r="F35">
        <v>9.8284749999999992</v>
      </c>
    </row>
    <row r="36" spans="1:6" x14ac:dyDescent="0.25">
      <c r="A36">
        <v>407</v>
      </c>
      <c r="B36">
        <v>4</v>
      </c>
      <c r="C36">
        <v>0</v>
      </c>
      <c r="D36">
        <v>0</v>
      </c>
      <c r="E36">
        <v>1</v>
      </c>
      <c r="F36">
        <v>10.5318237</v>
      </c>
    </row>
    <row r="37" spans="1:6" x14ac:dyDescent="0.25">
      <c r="A37">
        <v>407</v>
      </c>
      <c r="B37">
        <v>4</v>
      </c>
      <c r="C37">
        <v>0</v>
      </c>
      <c r="D37">
        <v>0</v>
      </c>
      <c r="E37">
        <v>1</v>
      </c>
      <c r="F37">
        <v>9.6041995999999994</v>
      </c>
    </row>
    <row r="38" spans="1:6" x14ac:dyDescent="0.25">
      <c r="A38">
        <v>407</v>
      </c>
      <c r="B38">
        <v>4</v>
      </c>
      <c r="C38">
        <v>0</v>
      </c>
      <c r="D38">
        <v>0</v>
      </c>
      <c r="E38">
        <v>1</v>
      </c>
      <c r="F38">
        <v>8.6980012999999996</v>
      </c>
    </row>
    <row r="39" spans="1:6" x14ac:dyDescent="0.25">
      <c r="A39">
        <v>407</v>
      </c>
      <c r="B39">
        <v>4</v>
      </c>
      <c r="C39">
        <v>0</v>
      </c>
      <c r="D39">
        <v>0</v>
      </c>
      <c r="E39">
        <v>1</v>
      </c>
      <c r="F39">
        <v>10.3953834</v>
      </c>
    </row>
    <row r="40" spans="1:6" x14ac:dyDescent="0.25">
      <c r="A40">
        <v>407</v>
      </c>
      <c r="B40">
        <v>4</v>
      </c>
      <c r="C40">
        <v>0</v>
      </c>
      <c r="D40">
        <v>0</v>
      </c>
      <c r="E40">
        <v>2</v>
      </c>
      <c r="F40">
        <v>14.9913095</v>
      </c>
    </row>
    <row r="41" spans="1:6" x14ac:dyDescent="0.25">
      <c r="A41">
        <v>407</v>
      </c>
      <c r="B41">
        <v>4</v>
      </c>
      <c r="C41">
        <v>0</v>
      </c>
      <c r="D41">
        <v>0</v>
      </c>
      <c r="E41">
        <v>1</v>
      </c>
      <c r="F41">
        <v>9.7098618000000005</v>
      </c>
    </row>
    <row r="42" spans="1:6" x14ac:dyDescent="0.25">
      <c r="A42">
        <v>407</v>
      </c>
      <c r="B42">
        <v>4</v>
      </c>
      <c r="C42">
        <v>0</v>
      </c>
      <c r="D42">
        <v>0</v>
      </c>
      <c r="E42">
        <v>1</v>
      </c>
      <c r="F42">
        <v>9.8699486000000007</v>
      </c>
    </row>
    <row r="43" spans="1:6" x14ac:dyDescent="0.25">
      <c r="A43">
        <v>407</v>
      </c>
      <c r="B43">
        <v>4</v>
      </c>
      <c r="C43">
        <v>0</v>
      </c>
      <c r="D43">
        <v>0</v>
      </c>
      <c r="E43">
        <v>2</v>
      </c>
      <c r="F43">
        <v>22.680927400000002</v>
      </c>
    </row>
    <row r="44" spans="1:6" x14ac:dyDescent="0.25">
      <c r="A44">
        <v>407</v>
      </c>
      <c r="B44">
        <v>4</v>
      </c>
      <c r="C44">
        <v>0</v>
      </c>
      <c r="D44">
        <v>0</v>
      </c>
      <c r="E44">
        <v>1</v>
      </c>
      <c r="F44">
        <v>10.4026035</v>
      </c>
    </row>
    <row r="45" spans="1:6" x14ac:dyDescent="0.25">
      <c r="A45">
        <v>407</v>
      </c>
      <c r="B45">
        <v>4</v>
      </c>
      <c r="C45">
        <v>0</v>
      </c>
      <c r="D45">
        <v>0</v>
      </c>
      <c r="E45">
        <v>2</v>
      </c>
      <c r="F45">
        <v>14.999136699999999</v>
      </c>
    </row>
    <row r="46" spans="1:6" x14ac:dyDescent="0.25">
      <c r="A46">
        <v>407</v>
      </c>
      <c r="B46">
        <v>4</v>
      </c>
      <c r="C46">
        <v>0</v>
      </c>
      <c r="D46">
        <v>0</v>
      </c>
      <c r="E46">
        <v>1</v>
      </c>
      <c r="F46">
        <v>10.258337900000001</v>
      </c>
    </row>
    <row r="47" spans="1:6" x14ac:dyDescent="0.25">
      <c r="A47">
        <v>407</v>
      </c>
      <c r="B47">
        <v>4</v>
      </c>
      <c r="C47">
        <v>0</v>
      </c>
      <c r="D47">
        <v>0</v>
      </c>
      <c r="E47">
        <v>1</v>
      </c>
      <c r="F47">
        <v>9.8850373999999999</v>
      </c>
    </row>
    <row r="48" spans="1:6" x14ac:dyDescent="0.25">
      <c r="A48">
        <v>407</v>
      </c>
      <c r="B48">
        <v>4</v>
      </c>
      <c r="C48">
        <v>0</v>
      </c>
      <c r="D48">
        <v>0</v>
      </c>
      <c r="E48">
        <v>1</v>
      </c>
      <c r="F48">
        <v>9.4080698999999992</v>
      </c>
    </row>
    <row r="49" spans="1:6" x14ac:dyDescent="0.25">
      <c r="A49">
        <v>407</v>
      </c>
      <c r="B49">
        <v>4</v>
      </c>
      <c r="C49">
        <v>0</v>
      </c>
      <c r="D49">
        <v>0</v>
      </c>
      <c r="E49">
        <v>2</v>
      </c>
      <c r="F49">
        <v>11.0318395</v>
      </c>
    </row>
    <row r="50" spans="1:6" x14ac:dyDescent="0.25">
      <c r="A50">
        <v>407</v>
      </c>
      <c r="B50">
        <v>4</v>
      </c>
      <c r="C50">
        <v>0</v>
      </c>
      <c r="D50">
        <v>0</v>
      </c>
      <c r="E50">
        <v>2</v>
      </c>
      <c r="F50">
        <v>20.2166107</v>
      </c>
    </row>
    <row r="51" spans="1:6" x14ac:dyDescent="0.25">
      <c r="A51">
        <v>407</v>
      </c>
      <c r="B51">
        <v>4</v>
      </c>
      <c r="C51">
        <v>0</v>
      </c>
      <c r="D51">
        <v>0</v>
      </c>
      <c r="E51">
        <v>1</v>
      </c>
      <c r="F51">
        <v>10.219245300000001</v>
      </c>
    </row>
    <row r="52" spans="1:6" x14ac:dyDescent="0.25">
      <c r="A52">
        <v>407</v>
      </c>
      <c r="B52">
        <v>4</v>
      </c>
      <c r="C52">
        <v>0</v>
      </c>
      <c r="D52">
        <v>0</v>
      </c>
      <c r="E52">
        <v>1</v>
      </c>
      <c r="F52">
        <v>10.0291584</v>
      </c>
    </row>
    <row r="53" spans="1:6" x14ac:dyDescent="0.25">
      <c r="A53">
        <v>407</v>
      </c>
      <c r="B53">
        <v>4</v>
      </c>
      <c r="C53">
        <v>0</v>
      </c>
      <c r="D53">
        <v>0</v>
      </c>
      <c r="E53">
        <v>1</v>
      </c>
      <c r="F53">
        <v>10.604418000000001</v>
      </c>
    </row>
    <row r="54" spans="1:6" x14ac:dyDescent="0.25">
      <c r="A54">
        <v>407</v>
      </c>
      <c r="B54">
        <v>4</v>
      </c>
      <c r="C54">
        <v>0</v>
      </c>
      <c r="D54">
        <v>0</v>
      </c>
      <c r="E54">
        <v>1</v>
      </c>
      <c r="F54">
        <v>9.4212158000000006</v>
      </c>
    </row>
    <row r="55" spans="1:6" x14ac:dyDescent="0.25">
      <c r="A55">
        <v>407</v>
      </c>
      <c r="B55">
        <v>4</v>
      </c>
      <c r="C55">
        <v>0</v>
      </c>
      <c r="D55">
        <v>0</v>
      </c>
      <c r="E55">
        <v>1</v>
      </c>
      <c r="F55">
        <v>9.7321494000000008</v>
      </c>
    </row>
    <row r="56" spans="1:6" x14ac:dyDescent="0.25">
      <c r="A56">
        <v>407</v>
      </c>
      <c r="B56">
        <v>4</v>
      </c>
      <c r="C56">
        <v>0</v>
      </c>
      <c r="D56">
        <v>0</v>
      </c>
      <c r="E56">
        <v>1</v>
      </c>
      <c r="F56">
        <v>9.5381353999999998</v>
      </c>
    </row>
    <row r="57" spans="1:6" x14ac:dyDescent="0.25">
      <c r="A57">
        <v>407</v>
      </c>
      <c r="B57">
        <v>4</v>
      </c>
      <c r="C57">
        <v>0</v>
      </c>
      <c r="D57">
        <v>0</v>
      </c>
      <c r="E57">
        <v>1</v>
      </c>
      <c r="F57">
        <v>9.7736560000000008</v>
      </c>
    </row>
    <row r="58" spans="1:6" x14ac:dyDescent="0.25">
      <c r="A58">
        <v>407</v>
      </c>
      <c r="B58">
        <v>4</v>
      </c>
      <c r="C58">
        <v>0</v>
      </c>
      <c r="D58">
        <v>0</v>
      </c>
      <c r="E58">
        <v>1</v>
      </c>
      <c r="F58">
        <v>9.6851486999999992</v>
      </c>
    </row>
    <row r="59" spans="1:6" x14ac:dyDescent="0.25">
      <c r="A59">
        <v>407</v>
      </c>
      <c r="B59">
        <v>4</v>
      </c>
      <c r="C59">
        <v>0</v>
      </c>
      <c r="D59">
        <v>0</v>
      </c>
      <c r="E59">
        <v>1</v>
      </c>
      <c r="F59">
        <v>10.114738300000001</v>
      </c>
    </row>
    <row r="60" spans="1:6" x14ac:dyDescent="0.25">
      <c r="A60">
        <v>407</v>
      </c>
      <c r="B60">
        <v>4</v>
      </c>
      <c r="C60">
        <v>0</v>
      </c>
      <c r="D60">
        <v>0</v>
      </c>
      <c r="E60">
        <v>1</v>
      </c>
      <c r="F60">
        <v>9.1697590000000009</v>
      </c>
    </row>
    <row r="61" spans="1:6" x14ac:dyDescent="0.25">
      <c r="A61">
        <v>407</v>
      </c>
      <c r="B61">
        <v>4</v>
      </c>
      <c r="C61">
        <v>0</v>
      </c>
      <c r="D61">
        <v>0</v>
      </c>
      <c r="E61">
        <v>1</v>
      </c>
      <c r="F61">
        <v>10.188920899999999</v>
      </c>
    </row>
    <row r="62" spans="1:6" x14ac:dyDescent="0.25">
      <c r="A62">
        <v>407</v>
      </c>
      <c r="B62">
        <v>4</v>
      </c>
      <c r="C62">
        <v>0</v>
      </c>
      <c r="D62">
        <v>0</v>
      </c>
      <c r="E62">
        <v>1</v>
      </c>
      <c r="F62">
        <v>9.7609721999999994</v>
      </c>
    </row>
    <row r="63" spans="1:6" x14ac:dyDescent="0.25">
      <c r="A63">
        <v>407</v>
      </c>
      <c r="B63">
        <v>4</v>
      </c>
      <c r="C63">
        <v>0</v>
      </c>
      <c r="D63">
        <v>0</v>
      </c>
      <c r="E63">
        <v>1</v>
      </c>
      <c r="F63">
        <v>9.3741675000000004</v>
      </c>
    </row>
    <row r="64" spans="1:6" x14ac:dyDescent="0.25">
      <c r="A64">
        <v>407</v>
      </c>
      <c r="B64">
        <v>4</v>
      </c>
      <c r="C64">
        <v>0</v>
      </c>
      <c r="D64">
        <v>0</v>
      </c>
      <c r="E64">
        <v>1</v>
      </c>
      <c r="F64">
        <v>11.153082299999999</v>
      </c>
    </row>
    <row r="65" spans="1:6" x14ac:dyDescent="0.25">
      <c r="A65">
        <v>407</v>
      </c>
      <c r="B65">
        <v>4</v>
      </c>
      <c r="C65">
        <v>0</v>
      </c>
      <c r="D65">
        <v>0</v>
      </c>
      <c r="E65">
        <v>1</v>
      </c>
      <c r="F65">
        <v>9.7174206999999999</v>
      </c>
    </row>
    <row r="66" spans="1:6" x14ac:dyDescent="0.25">
      <c r="A66">
        <v>407</v>
      </c>
      <c r="B66">
        <v>4</v>
      </c>
      <c r="C66">
        <v>0</v>
      </c>
      <c r="D66">
        <v>0</v>
      </c>
      <c r="E66">
        <v>1</v>
      </c>
      <c r="F66">
        <v>9.7642044000000006</v>
      </c>
    </row>
    <row r="67" spans="1:6" x14ac:dyDescent="0.25">
      <c r="A67">
        <v>407</v>
      </c>
      <c r="B67">
        <v>4</v>
      </c>
      <c r="C67">
        <v>0</v>
      </c>
      <c r="D67">
        <v>0</v>
      </c>
      <c r="E67">
        <v>1</v>
      </c>
      <c r="F67">
        <v>10.106888</v>
      </c>
    </row>
    <row r="68" spans="1:6" x14ac:dyDescent="0.25">
      <c r="A68">
        <v>407</v>
      </c>
      <c r="B68">
        <v>4</v>
      </c>
      <c r="C68">
        <v>0</v>
      </c>
      <c r="D68">
        <v>0</v>
      </c>
      <c r="E68">
        <v>1</v>
      </c>
      <c r="F68">
        <v>9.4413824999999996</v>
      </c>
    </row>
    <row r="69" spans="1:6" x14ac:dyDescent="0.25">
      <c r="A69">
        <v>407</v>
      </c>
      <c r="B69">
        <v>4</v>
      </c>
      <c r="C69">
        <v>0</v>
      </c>
      <c r="D69">
        <v>0</v>
      </c>
      <c r="E69">
        <v>2</v>
      </c>
      <c r="F69">
        <v>21.285925299999999</v>
      </c>
    </row>
    <row r="70" spans="1:6" x14ac:dyDescent="0.25">
      <c r="A70">
        <v>407</v>
      </c>
      <c r="B70">
        <v>4</v>
      </c>
      <c r="C70">
        <v>0</v>
      </c>
      <c r="D70">
        <v>0</v>
      </c>
      <c r="E70">
        <v>1</v>
      </c>
      <c r="F70">
        <v>9.0250553999999994</v>
      </c>
    </row>
    <row r="71" spans="1:6" x14ac:dyDescent="0.25">
      <c r="A71">
        <v>407</v>
      </c>
      <c r="B71">
        <v>4</v>
      </c>
      <c r="C71">
        <v>0</v>
      </c>
      <c r="D71">
        <v>0</v>
      </c>
      <c r="E71">
        <v>1</v>
      </c>
      <c r="F71">
        <v>11.6055583</v>
      </c>
    </row>
    <row r="72" spans="1:6" x14ac:dyDescent="0.25">
      <c r="A72">
        <v>407</v>
      </c>
      <c r="B72">
        <v>4</v>
      </c>
      <c r="C72">
        <v>0</v>
      </c>
      <c r="D72">
        <v>0</v>
      </c>
      <c r="E72">
        <v>1</v>
      </c>
      <c r="F72">
        <v>10.2357838</v>
      </c>
    </row>
    <row r="73" spans="1:6" x14ac:dyDescent="0.25">
      <c r="A73">
        <v>407</v>
      </c>
      <c r="B73">
        <v>4</v>
      </c>
      <c r="C73">
        <v>0</v>
      </c>
      <c r="D73">
        <v>0</v>
      </c>
      <c r="E73">
        <v>1</v>
      </c>
      <c r="F73">
        <v>9.4232037000000002</v>
      </c>
    </row>
    <row r="74" spans="1:6" x14ac:dyDescent="0.25">
      <c r="A74">
        <v>407</v>
      </c>
      <c r="B74">
        <v>4</v>
      </c>
      <c r="C74">
        <v>0</v>
      </c>
      <c r="D74">
        <v>0</v>
      </c>
      <c r="E74">
        <v>2</v>
      </c>
      <c r="F74">
        <v>17.967551700000001</v>
      </c>
    </row>
    <row r="75" spans="1:6" x14ac:dyDescent="0.25">
      <c r="A75">
        <v>407</v>
      </c>
      <c r="B75">
        <v>4</v>
      </c>
      <c r="C75">
        <v>0</v>
      </c>
      <c r="D75">
        <v>0</v>
      </c>
      <c r="E75">
        <v>1</v>
      </c>
      <c r="F75">
        <v>9.8177955000000008</v>
      </c>
    </row>
    <row r="76" spans="1:6" x14ac:dyDescent="0.25">
      <c r="A76">
        <v>407</v>
      </c>
      <c r="B76">
        <v>4</v>
      </c>
      <c r="C76">
        <v>0</v>
      </c>
      <c r="D76">
        <v>0</v>
      </c>
      <c r="E76">
        <v>1</v>
      </c>
      <c r="F76">
        <v>9.1046838999999995</v>
      </c>
    </row>
    <row r="77" spans="1:6" x14ac:dyDescent="0.25">
      <c r="A77">
        <v>407</v>
      </c>
      <c r="B77">
        <v>4</v>
      </c>
      <c r="C77">
        <v>0</v>
      </c>
      <c r="D77">
        <v>0</v>
      </c>
      <c r="E77">
        <v>1</v>
      </c>
      <c r="F77">
        <v>8.1265237999999993</v>
      </c>
    </row>
    <row r="78" spans="1:6" x14ac:dyDescent="0.25">
      <c r="A78">
        <v>407</v>
      </c>
      <c r="B78">
        <v>4</v>
      </c>
      <c r="C78">
        <v>0</v>
      </c>
      <c r="D78">
        <v>0</v>
      </c>
      <c r="E78">
        <v>1</v>
      </c>
      <c r="F78">
        <v>9.2834076999999997</v>
      </c>
    </row>
    <row r="79" spans="1:6" x14ac:dyDescent="0.25">
      <c r="A79">
        <v>407</v>
      </c>
      <c r="B79">
        <v>4</v>
      </c>
      <c r="C79">
        <v>0</v>
      </c>
      <c r="D79">
        <v>0</v>
      </c>
      <c r="E79">
        <v>1</v>
      </c>
      <c r="F79">
        <v>11.792362900000001</v>
      </c>
    </row>
    <row r="80" spans="1:6" x14ac:dyDescent="0.25">
      <c r="A80">
        <v>407</v>
      </c>
      <c r="B80">
        <v>4</v>
      </c>
      <c r="C80">
        <v>0</v>
      </c>
      <c r="D80">
        <v>0</v>
      </c>
      <c r="E80">
        <v>1</v>
      </c>
      <c r="F80">
        <v>10.957292300000001</v>
      </c>
    </row>
    <row r="81" spans="1:6" x14ac:dyDescent="0.25">
      <c r="A81">
        <v>407</v>
      </c>
      <c r="B81">
        <v>4</v>
      </c>
      <c r="C81">
        <v>0</v>
      </c>
      <c r="D81">
        <v>0</v>
      </c>
      <c r="E81">
        <v>1</v>
      </c>
      <c r="F81">
        <v>8.5864104999999995</v>
      </c>
    </row>
    <row r="82" spans="1:6" x14ac:dyDescent="0.25">
      <c r="A82">
        <v>407</v>
      </c>
      <c r="B82">
        <v>4</v>
      </c>
      <c r="C82">
        <v>0</v>
      </c>
      <c r="D82">
        <v>0</v>
      </c>
      <c r="E82">
        <v>3</v>
      </c>
      <c r="F82">
        <v>19.013080500000001</v>
      </c>
    </row>
    <row r="83" spans="1:6" x14ac:dyDescent="0.25">
      <c r="A83">
        <v>407</v>
      </c>
      <c r="B83">
        <v>4</v>
      </c>
      <c r="C83">
        <v>0</v>
      </c>
      <c r="D83">
        <v>0</v>
      </c>
      <c r="E83">
        <v>1</v>
      </c>
      <c r="F83">
        <v>9.6314665999999995</v>
      </c>
    </row>
    <row r="84" spans="1:6" x14ac:dyDescent="0.25">
      <c r="A84">
        <v>407</v>
      </c>
      <c r="B84">
        <v>4</v>
      </c>
      <c r="C84">
        <v>0</v>
      </c>
      <c r="D84">
        <v>0</v>
      </c>
      <c r="E84">
        <v>1</v>
      </c>
      <c r="F84">
        <v>9.7959578999999994</v>
      </c>
    </row>
    <row r="85" spans="1:6" x14ac:dyDescent="0.25">
      <c r="A85">
        <v>407</v>
      </c>
      <c r="B85">
        <v>4</v>
      </c>
      <c r="C85">
        <v>0</v>
      </c>
      <c r="D85">
        <v>0</v>
      </c>
      <c r="E85">
        <v>1</v>
      </c>
      <c r="F85">
        <v>10.126981799999999</v>
      </c>
    </row>
    <row r="86" spans="1:6" x14ac:dyDescent="0.25">
      <c r="A86">
        <v>407</v>
      </c>
      <c r="B86">
        <v>4</v>
      </c>
      <c r="C86">
        <v>0</v>
      </c>
      <c r="D86">
        <v>0</v>
      </c>
      <c r="E86">
        <v>1</v>
      </c>
      <c r="F86">
        <v>10.014662</v>
      </c>
    </row>
    <row r="87" spans="1:6" x14ac:dyDescent="0.25">
      <c r="A87">
        <v>407</v>
      </c>
      <c r="B87">
        <v>4</v>
      </c>
      <c r="C87">
        <v>0</v>
      </c>
      <c r="D87">
        <v>0</v>
      </c>
      <c r="E87">
        <v>1</v>
      </c>
      <c r="F87">
        <v>9.1496612000000006</v>
      </c>
    </row>
    <row r="88" spans="1:6" x14ac:dyDescent="0.25">
      <c r="A88">
        <v>407</v>
      </c>
      <c r="B88">
        <v>4</v>
      </c>
      <c r="C88">
        <v>0</v>
      </c>
      <c r="D88">
        <v>0</v>
      </c>
      <c r="E88">
        <v>1</v>
      </c>
      <c r="F88">
        <v>9.8630385999999994</v>
      </c>
    </row>
    <row r="89" spans="1:6" x14ac:dyDescent="0.25">
      <c r="A89">
        <v>407</v>
      </c>
      <c r="B89">
        <v>4</v>
      </c>
      <c r="C89">
        <v>0</v>
      </c>
      <c r="D89">
        <v>0</v>
      </c>
      <c r="E89">
        <v>1</v>
      </c>
      <c r="F89">
        <v>8.7607958999999997</v>
      </c>
    </row>
    <row r="90" spans="1:6" x14ac:dyDescent="0.25">
      <c r="A90">
        <v>407</v>
      </c>
      <c r="B90">
        <v>4</v>
      </c>
      <c r="C90">
        <v>0</v>
      </c>
      <c r="D90">
        <v>0</v>
      </c>
      <c r="E90">
        <v>1</v>
      </c>
      <c r="F90">
        <v>10.1616675</v>
      </c>
    </row>
    <row r="91" spans="1:6" x14ac:dyDescent="0.25">
      <c r="A91">
        <v>407</v>
      </c>
      <c r="B91">
        <v>4</v>
      </c>
      <c r="C91">
        <v>0</v>
      </c>
      <c r="D91">
        <v>0</v>
      </c>
      <c r="E91">
        <v>1</v>
      </c>
      <c r="F91">
        <v>9.6975583000000007</v>
      </c>
    </row>
    <row r="92" spans="1:6" x14ac:dyDescent="0.25">
      <c r="A92">
        <v>407</v>
      </c>
      <c r="B92">
        <v>4</v>
      </c>
      <c r="C92">
        <v>0</v>
      </c>
      <c r="D92">
        <v>0</v>
      </c>
      <c r="E92">
        <v>1</v>
      </c>
      <c r="F92">
        <v>10.0952973</v>
      </c>
    </row>
    <row r="93" spans="1:6" x14ac:dyDescent="0.25">
      <c r="A93">
        <v>407</v>
      </c>
      <c r="B93">
        <v>4</v>
      </c>
      <c r="C93">
        <v>0</v>
      </c>
      <c r="D93">
        <v>0</v>
      </c>
      <c r="E93">
        <v>1</v>
      </c>
      <c r="F93">
        <v>9.8405325999999995</v>
      </c>
    </row>
    <row r="94" spans="1:6" x14ac:dyDescent="0.25">
      <c r="A94">
        <v>407</v>
      </c>
      <c r="B94">
        <v>4</v>
      </c>
      <c r="C94">
        <v>0</v>
      </c>
      <c r="D94">
        <v>0</v>
      </c>
      <c r="E94">
        <v>1</v>
      </c>
      <c r="F94">
        <v>10.229728400000001</v>
      </c>
    </row>
    <row r="95" spans="1:6" x14ac:dyDescent="0.25">
      <c r="A95">
        <v>407</v>
      </c>
      <c r="B95">
        <v>4</v>
      </c>
      <c r="C95">
        <v>0</v>
      </c>
      <c r="D95">
        <v>0</v>
      </c>
      <c r="E95">
        <v>1</v>
      </c>
      <c r="F95">
        <v>9.7114347999999993</v>
      </c>
    </row>
    <row r="96" spans="1:6" x14ac:dyDescent="0.25">
      <c r="A96">
        <v>407</v>
      </c>
      <c r="B96">
        <v>4</v>
      </c>
      <c r="C96">
        <v>0</v>
      </c>
      <c r="D96">
        <v>0</v>
      </c>
      <c r="E96">
        <v>2</v>
      </c>
      <c r="F96">
        <v>21.3784931</v>
      </c>
    </row>
    <row r="97" spans="1:6" x14ac:dyDescent="0.25">
      <c r="A97">
        <v>407</v>
      </c>
      <c r="B97">
        <v>4</v>
      </c>
      <c r="C97">
        <v>0</v>
      </c>
      <c r="D97">
        <v>0</v>
      </c>
      <c r="E97">
        <v>1</v>
      </c>
      <c r="F97">
        <v>11.3855057</v>
      </c>
    </row>
    <row r="98" spans="1:6" x14ac:dyDescent="0.25">
      <c r="A98">
        <v>407</v>
      </c>
      <c r="B98">
        <v>4</v>
      </c>
      <c r="C98">
        <v>0</v>
      </c>
      <c r="D98">
        <v>0</v>
      </c>
      <c r="E98">
        <v>1</v>
      </c>
      <c r="F98">
        <v>9.2589714999999995</v>
      </c>
    </row>
    <row r="99" spans="1:6" x14ac:dyDescent="0.25">
      <c r="A99">
        <v>407</v>
      </c>
      <c r="B99">
        <v>4</v>
      </c>
      <c r="C99">
        <v>0</v>
      </c>
      <c r="D99">
        <v>0</v>
      </c>
      <c r="E99">
        <v>1</v>
      </c>
      <c r="F99">
        <v>8.0927299999999995</v>
      </c>
    </row>
    <row r="100" spans="1:6" x14ac:dyDescent="0.25">
      <c r="A100">
        <v>407</v>
      </c>
      <c r="B100">
        <v>4</v>
      </c>
      <c r="C100">
        <v>0</v>
      </c>
      <c r="D100">
        <v>0</v>
      </c>
      <c r="E100">
        <v>1</v>
      </c>
      <c r="F100">
        <v>8.6514398999999997</v>
      </c>
    </row>
    <row r="101" spans="1:6" x14ac:dyDescent="0.25">
      <c r="A101">
        <v>407</v>
      </c>
      <c r="B101">
        <v>4</v>
      </c>
      <c r="C101">
        <v>0</v>
      </c>
      <c r="D101">
        <v>0</v>
      </c>
      <c r="E101">
        <v>1</v>
      </c>
      <c r="F101">
        <v>9.3127394999999993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047C-67F4-4929-BC1C-E602B1FA2AAA}">
  <dimension ref="A1:J101"/>
  <sheetViews>
    <sheetView workbookViewId="0">
      <selection activeCell="H1" sqref="H1: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4</v>
      </c>
      <c r="C2">
        <v>0</v>
      </c>
      <c r="D2">
        <v>0</v>
      </c>
      <c r="E2">
        <v>1</v>
      </c>
      <c r="F2">
        <v>23.2678081</v>
      </c>
      <c r="H2" s="1" t="s">
        <v>6</v>
      </c>
      <c r="I2">
        <f>AVERAGEIF(E:E,"=1",F:F)</f>
        <v>23.223014203488361</v>
      </c>
      <c r="J2">
        <f>COUNTIF(E:E,"=1")</f>
        <v>86</v>
      </c>
    </row>
    <row r="3" spans="1:10" x14ac:dyDescent="0.25">
      <c r="A3">
        <v>407</v>
      </c>
      <c r="B3">
        <v>4</v>
      </c>
      <c r="C3">
        <v>0</v>
      </c>
      <c r="D3">
        <v>0</v>
      </c>
      <c r="E3">
        <v>1</v>
      </c>
      <c r="F3">
        <v>21.9463689</v>
      </c>
      <c r="H3" s="1" t="s">
        <v>7</v>
      </c>
      <c r="I3">
        <f>AVERAGEIF(E:E,"=2",F:F)</f>
        <v>26.492530892307691</v>
      </c>
      <c r="J3">
        <f>COUNTIF(E:E,"=2")</f>
        <v>13</v>
      </c>
    </row>
    <row r="4" spans="1:10" x14ac:dyDescent="0.25">
      <c r="A4">
        <v>407</v>
      </c>
      <c r="B4">
        <v>4</v>
      </c>
      <c r="C4">
        <v>0</v>
      </c>
      <c r="D4">
        <v>0</v>
      </c>
      <c r="E4">
        <v>1</v>
      </c>
      <c r="F4">
        <v>24.148086599999999</v>
      </c>
      <c r="H4" s="1" t="s">
        <v>17</v>
      </c>
      <c r="I4">
        <f>AVERAGEIF(E:E,"&gt;2",F:F)</f>
        <v>30.885110900000001</v>
      </c>
      <c r="J4">
        <f>COUNTIF(E:E,"&gt;2")</f>
        <v>1</v>
      </c>
    </row>
    <row r="5" spans="1:10" x14ac:dyDescent="0.25">
      <c r="A5">
        <v>407</v>
      </c>
      <c r="B5">
        <v>4</v>
      </c>
      <c r="C5">
        <v>0</v>
      </c>
      <c r="D5">
        <v>0</v>
      </c>
      <c r="E5">
        <v>1</v>
      </c>
      <c r="F5">
        <v>23.034108</v>
      </c>
      <c r="H5" t="s">
        <v>11</v>
      </c>
      <c r="I5">
        <f>AVERAGE(F:F)</f>
        <v>23.724672339999987</v>
      </c>
      <c r="J5">
        <f>COUNTIF(F:F,"&gt;0")</f>
        <v>100</v>
      </c>
    </row>
    <row r="6" spans="1:10" x14ac:dyDescent="0.25">
      <c r="A6">
        <v>407</v>
      </c>
      <c r="B6">
        <v>4</v>
      </c>
      <c r="C6">
        <v>0</v>
      </c>
      <c r="D6">
        <v>0</v>
      </c>
      <c r="E6">
        <v>1</v>
      </c>
      <c r="F6">
        <v>23.921245299999999</v>
      </c>
    </row>
    <row r="7" spans="1:10" x14ac:dyDescent="0.25">
      <c r="A7">
        <v>407</v>
      </c>
      <c r="B7">
        <v>4</v>
      </c>
      <c r="C7">
        <v>0</v>
      </c>
      <c r="D7">
        <v>0</v>
      </c>
      <c r="E7">
        <v>1</v>
      </c>
      <c r="F7">
        <v>20.593323000000002</v>
      </c>
    </row>
    <row r="8" spans="1:10" x14ac:dyDescent="0.25">
      <c r="A8">
        <v>407</v>
      </c>
      <c r="B8">
        <v>4</v>
      </c>
      <c r="C8">
        <v>0</v>
      </c>
      <c r="D8">
        <v>0</v>
      </c>
      <c r="E8">
        <v>1</v>
      </c>
      <c r="F8">
        <v>22.0604859</v>
      </c>
    </row>
    <row r="9" spans="1:10" x14ac:dyDescent="0.25">
      <c r="A9">
        <v>407</v>
      </c>
      <c r="B9">
        <v>4</v>
      </c>
      <c r="C9">
        <v>0</v>
      </c>
      <c r="D9">
        <v>0</v>
      </c>
      <c r="E9">
        <v>1</v>
      </c>
      <c r="F9">
        <v>23.623681999999999</v>
      </c>
    </row>
    <row r="10" spans="1:10" x14ac:dyDescent="0.25">
      <c r="A10">
        <v>407</v>
      </c>
      <c r="B10">
        <v>4</v>
      </c>
      <c r="C10">
        <v>0</v>
      </c>
      <c r="D10">
        <v>0</v>
      </c>
      <c r="E10">
        <v>3</v>
      </c>
      <c r="F10">
        <v>30.885110900000001</v>
      </c>
    </row>
    <row r="11" spans="1:10" x14ac:dyDescent="0.25">
      <c r="A11">
        <v>407</v>
      </c>
      <c r="B11">
        <v>4</v>
      </c>
      <c r="C11">
        <v>0</v>
      </c>
      <c r="D11">
        <v>0</v>
      </c>
      <c r="E11">
        <v>1</v>
      </c>
      <c r="F11">
        <v>23.2712298</v>
      </c>
    </row>
    <row r="12" spans="1:10" x14ac:dyDescent="0.25">
      <c r="A12">
        <v>407</v>
      </c>
      <c r="B12">
        <v>4</v>
      </c>
      <c r="C12">
        <v>0</v>
      </c>
      <c r="D12">
        <v>0</v>
      </c>
      <c r="E12">
        <v>2</v>
      </c>
      <c r="F12">
        <v>30.6313228</v>
      </c>
    </row>
    <row r="13" spans="1:10" x14ac:dyDescent="0.25">
      <c r="A13">
        <v>407</v>
      </c>
      <c r="B13">
        <v>4</v>
      </c>
      <c r="C13">
        <v>0</v>
      </c>
      <c r="D13">
        <v>0</v>
      </c>
      <c r="E13">
        <v>1</v>
      </c>
      <c r="F13">
        <v>24.063936900000002</v>
      </c>
    </row>
    <row r="14" spans="1:10" x14ac:dyDescent="0.25">
      <c r="A14">
        <v>407</v>
      </c>
      <c r="B14">
        <v>4</v>
      </c>
      <c r="C14">
        <v>0</v>
      </c>
      <c r="D14">
        <v>0</v>
      </c>
      <c r="E14">
        <v>1</v>
      </c>
      <c r="F14">
        <v>24.744987299999998</v>
      </c>
    </row>
    <row r="15" spans="1:10" x14ac:dyDescent="0.25">
      <c r="A15">
        <v>407</v>
      </c>
      <c r="B15">
        <v>4</v>
      </c>
      <c r="C15">
        <v>0</v>
      </c>
      <c r="D15">
        <v>0</v>
      </c>
      <c r="E15">
        <v>1</v>
      </c>
      <c r="F15">
        <v>23.520862999999999</v>
      </c>
    </row>
    <row r="16" spans="1:10" x14ac:dyDescent="0.25">
      <c r="A16">
        <v>407</v>
      </c>
      <c r="B16">
        <v>4</v>
      </c>
      <c r="C16">
        <v>0</v>
      </c>
      <c r="D16">
        <v>0</v>
      </c>
      <c r="E16">
        <v>1</v>
      </c>
      <c r="F16">
        <v>23.4630291</v>
      </c>
    </row>
    <row r="17" spans="1:6" x14ac:dyDescent="0.25">
      <c r="A17">
        <v>407</v>
      </c>
      <c r="B17">
        <v>4</v>
      </c>
      <c r="C17">
        <v>0</v>
      </c>
      <c r="D17">
        <v>0</v>
      </c>
      <c r="E17">
        <v>2</v>
      </c>
      <c r="F17">
        <v>27.0845722</v>
      </c>
    </row>
    <row r="18" spans="1:6" x14ac:dyDescent="0.25">
      <c r="A18">
        <v>407</v>
      </c>
      <c r="B18">
        <v>4</v>
      </c>
      <c r="C18">
        <v>0</v>
      </c>
      <c r="D18">
        <v>0</v>
      </c>
      <c r="E18">
        <v>2</v>
      </c>
      <c r="F18">
        <v>28.798593100000001</v>
      </c>
    </row>
    <row r="19" spans="1:6" x14ac:dyDescent="0.25">
      <c r="A19">
        <v>407</v>
      </c>
      <c r="B19">
        <v>4</v>
      </c>
      <c r="C19">
        <v>0</v>
      </c>
      <c r="D19">
        <v>0</v>
      </c>
      <c r="E19">
        <v>1</v>
      </c>
      <c r="F19">
        <v>22.626132500000001</v>
      </c>
    </row>
    <row r="20" spans="1:6" x14ac:dyDescent="0.25">
      <c r="A20">
        <v>407</v>
      </c>
      <c r="B20">
        <v>4</v>
      </c>
      <c r="C20">
        <v>0</v>
      </c>
      <c r="D20">
        <v>0</v>
      </c>
      <c r="E20">
        <v>1</v>
      </c>
      <c r="F20">
        <v>23.871964800000001</v>
      </c>
    </row>
    <row r="21" spans="1:6" x14ac:dyDescent="0.25">
      <c r="A21">
        <v>407</v>
      </c>
      <c r="B21">
        <v>4</v>
      </c>
      <c r="C21">
        <v>0</v>
      </c>
      <c r="D21">
        <v>0</v>
      </c>
      <c r="E21">
        <v>1</v>
      </c>
      <c r="F21">
        <v>25.352900699999999</v>
      </c>
    </row>
    <row r="22" spans="1:6" x14ac:dyDescent="0.25">
      <c r="A22">
        <v>407</v>
      </c>
      <c r="B22">
        <v>4</v>
      </c>
      <c r="C22">
        <v>0</v>
      </c>
      <c r="D22">
        <v>0</v>
      </c>
      <c r="E22">
        <v>1</v>
      </c>
      <c r="F22">
        <v>24.818310100000001</v>
      </c>
    </row>
    <row r="23" spans="1:6" x14ac:dyDescent="0.25">
      <c r="A23">
        <v>407</v>
      </c>
      <c r="B23">
        <v>4</v>
      </c>
      <c r="C23">
        <v>0</v>
      </c>
      <c r="D23">
        <v>0</v>
      </c>
      <c r="E23">
        <v>1</v>
      </c>
      <c r="F23">
        <v>23.197003599999999</v>
      </c>
    </row>
    <row r="24" spans="1:6" x14ac:dyDescent="0.25">
      <c r="A24">
        <v>407</v>
      </c>
      <c r="B24">
        <v>4</v>
      </c>
      <c r="C24">
        <v>0</v>
      </c>
      <c r="D24">
        <v>0</v>
      </c>
      <c r="E24">
        <v>1</v>
      </c>
      <c r="F24">
        <v>22.8212893</v>
      </c>
    </row>
    <row r="25" spans="1:6" x14ac:dyDescent="0.25">
      <c r="A25">
        <v>407</v>
      </c>
      <c r="B25">
        <v>4</v>
      </c>
      <c r="C25">
        <v>0</v>
      </c>
      <c r="D25">
        <v>0</v>
      </c>
      <c r="E25">
        <v>1</v>
      </c>
      <c r="F25">
        <v>24.371915900000001</v>
      </c>
    </row>
    <row r="26" spans="1:6" x14ac:dyDescent="0.25">
      <c r="A26">
        <v>407</v>
      </c>
      <c r="B26">
        <v>4</v>
      </c>
      <c r="C26">
        <v>0</v>
      </c>
      <c r="D26">
        <v>0</v>
      </c>
      <c r="E26">
        <v>1</v>
      </c>
      <c r="F26">
        <v>23.496163299999999</v>
      </c>
    </row>
    <row r="27" spans="1:6" x14ac:dyDescent="0.25">
      <c r="A27">
        <v>407</v>
      </c>
      <c r="B27">
        <v>4</v>
      </c>
      <c r="C27">
        <v>0</v>
      </c>
      <c r="D27">
        <v>0</v>
      </c>
      <c r="E27">
        <v>2</v>
      </c>
      <c r="F27">
        <v>25.4687786</v>
      </c>
    </row>
    <row r="28" spans="1:6" x14ac:dyDescent="0.25">
      <c r="A28">
        <v>407</v>
      </c>
      <c r="B28">
        <v>4</v>
      </c>
      <c r="C28">
        <v>0</v>
      </c>
      <c r="D28">
        <v>0</v>
      </c>
      <c r="E28">
        <v>1</v>
      </c>
      <c r="F28">
        <v>22.491468099999999</v>
      </c>
    </row>
    <row r="29" spans="1:6" x14ac:dyDescent="0.25">
      <c r="A29">
        <v>407</v>
      </c>
      <c r="B29">
        <v>4</v>
      </c>
      <c r="C29">
        <v>0</v>
      </c>
      <c r="D29">
        <v>0</v>
      </c>
      <c r="E29">
        <v>1</v>
      </c>
      <c r="F29">
        <v>24.0249183</v>
      </c>
    </row>
    <row r="30" spans="1:6" x14ac:dyDescent="0.25">
      <c r="A30">
        <v>407</v>
      </c>
      <c r="B30">
        <v>4</v>
      </c>
      <c r="C30">
        <v>0</v>
      </c>
      <c r="D30">
        <v>0</v>
      </c>
      <c r="E30">
        <v>1</v>
      </c>
      <c r="F30">
        <v>24.4066486</v>
      </c>
    </row>
    <row r="31" spans="1:6" x14ac:dyDescent="0.25">
      <c r="A31">
        <v>407</v>
      </c>
      <c r="B31">
        <v>4</v>
      </c>
      <c r="C31">
        <v>0</v>
      </c>
      <c r="D31">
        <v>0</v>
      </c>
      <c r="E31">
        <v>2</v>
      </c>
      <c r="F31">
        <v>24.3381218</v>
      </c>
    </row>
    <row r="32" spans="1:6" x14ac:dyDescent="0.25">
      <c r="A32">
        <v>407</v>
      </c>
      <c r="B32">
        <v>4</v>
      </c>
      <c r="C32">
        <v>0</v>
      </c>
      <c r="D32">
        <v>0</v>
      </c>
      <c r="E32">
        <v>1</v>
      </c>
      <c r="F32">
        <v>22.4998161</v>
      </c>
    </row>
    <row r="33" spans="1:6" x14ac:dyDescent="0.25">
      <c r="A33">
        <v>407</v>
      </c>
      <c r="B33">
        <v>4</v>
      </c>
      <c r="C33">
        <v>0</v>
      </c>
      <c r="D33">
        <v>0</v>
      </c>
      <c r="E33">
        <v>1</v>
      </c>
      <c r="F33">
        <v>21.448713000000001</v>
      </c>
    </row>
    <row r="34" spans="1:6" x14ac:dyDescent="0.25">
      <c r="A34">
        <v>407</v>
      </c>
      <c r="B34">
        <v>4</v>
      </c>
      <c r="C34">
        <v>0</v>
      </c>
      <c r="D34">
        <v>0</v>
      </c>
      <c r="E34">
        <v>1</v>
      </c>
      <c r="F34">
        <v>22.336797600000001</v>
      </c>
    </row>
    <row r="35" spans="1:6" x14ac:dyDescent="0.25">
      <c r="A35">
        <v>407</v>
      </c>
      <c r="B35">
        <v>4</v>
      </c>
      <c r="C35">
        <v>0</v>
      </c>
      <c r="D35">
        <v>0</v>
      </c>
      <c r="E35">
        <v>2</v>
      </c>
      <c r="F35">
        <v>26.819333</v>
      </c>
    </row>
    <row r="36" spans="1:6" x14ac:dyDescent="0.25">
      <c r="A36">
        <v>407</v>
      </c>
      <c r="B36">
        <v>4</v>
      </c>
      <c r="C36">
        <v>0</v>
      </c>
      <c r="D36">
        <v>0</v>
      </c>
      <c r="E36">
        <v>1</v>
      </c>
      <c r="F36">
        <v>24.6969782</v>
      </c>
    </row>
    <row r="37" spans="1:6" x14ac:dyDescent="0.25">
      <c r="A37">
        <v>407</v>
      </c>
      <c r="B37">
        <v>4</v>
      </c>
      <c r="C37">
        <v>0</v>
      </c>
      <c r="D37">
        <v>0</v>
      </c>
      <c r="E37">
        <v>1</v>
      </c>
      <c r="F37">
        <v>20.985388400000001</v>
      </c>
    </row>
    <row r="38" spans="1:6" x14ac:dyDescent="0.25">
      <c r="A38">
        <v>407</v>
      </c>
      <c r="B38">
        <v>4</v>
      </c>
      <c r="C38">
        <v>0</v>
      </c>
      <c r="D38">
        <v>0</v>
      </c>
      <c r="E38">
        <v>1</v>
      </c>
      <c r="F38">
        <v>23.600570900000001</v>
      </c>
    </row>
    <row r="39" spans="1:6" x14ac:dyDescent="0.25">
      <c r="A39">
        <v>407</v>
      </c>
      <c r="B39">
        <v>4</v>
      </c>
      <c r="C39">
        <v>0</v>
      </c>
      <c r="D39">
        <v>0</v>
      </c>
      <c r="E39">
        <v>1</v>
      </c>
      <c r="F39">
        <v>22.642496099999999</v>
      </c>
    </row>
    <row r="40" spans="1:6" x14ac:dyDescent="0.25">
      <c r="A40">
        <v>407</v>
      </c>
      <c r="B40">
        <v>4</v>
      </c>
      <c r="C40">
        <v>0</v>
      </c>
      <c r="D40">
        <v>0</v>
      </c>
      <c r="E40">
        <v>1</v>
      </c>
      <c r="F40">
        <v>24.313586300000001</v>
      </c>
    </row>
    <row r="41" spans="1:6" x14ac:dyDescent="0.25">
      <c r="A41">
        <v>407</v>
      </c>
      <c r="B41">
        <v>4</v>
      </c>
      <c r="C41">
        <v>0</v>
      </c>
      <c r="D41">
        <v>0</v>
      </c>
      <c r="E41">
        <v>1</v>
      </c>
      <c r="F41">
        <v>24.380454400000001</v>
      </c>
    </row>
    <row r="42" spans="1:6" x14ac:dyDescent="0.25">
      <c r="A42">
        <v>407</v>
      </c>
      <c r="B42">
        <v>4</v>
      </c>
      <c r="C42">
        <v>0</v>
      </c>
      <c r="D42">
        <v>0</v>
      </c>
      <c r="E42">
        <v>1</v>
      </c>
      <c r="F42">
        <v>24.464599</v>
      </c>
    </row>
    <row r="43" spans="1:6" x14ac:dyDescent="0.25">
      <c r="A43">
        <v>407</v>
      </c>
      <c r="B43">
        <v>4</v>
      </c>
      <c r="C43">
        <v>0</v>
      </c>
      <c r="D43">
        <v>0</v>
      </c>
      <c r="E43">
        <v>1</v>
      </c>
      <c r="F43">
        <v>22.900357799999998</v>
      </c>
    </row>
    <row r="44" spans="1:6" x14ac:dyDescent="0.25">
      <c r="A44">
        <v>407</v>
      </c>
      <c r="B44">
        <v>4</v>
      </c>
      <c r="C44">
        <v>0</v>
      </c>
      <c r="D44">
        <v>0</v>
      </c>
      <c r="E44">
        <v>1</v>
      </c>
      <c r="F44">
        <v>24.071964399999999</v>
      </c>
    </row>
    <row r="45" spans="1:6" x14ac:dyDescent="0.25">
      <c r="A45">
        <v>407</v>
      </c>
      <c r="B45">
        <v>4</v>
      </c>
      <c r="C45">
        <v>0</v>
      </c>
      <c r="D45">
        <v>0</v>
      </c>
      <c r="E45">
        <v>1</v>
      </c>
      <c r="F45">
        <v>21.807646600000002</v>
      </c>
    </row>
    <row r="46" spans="1:6" x14ac:dyDescent="0.25">
      <c r="A46">
        <v>407</v>
      </c>
      <c r="B46">
        <v>4</v>
      </c>
      <c r="C46">
        <v>0</v>
      </c>
      <c r="D46">
        <v>0</v>
      </c>
      <c r="E46">
        <v>1</v>
      </c>
      <c r="F46">
        <v>21.7955875</v>
      </c>
    </row>
    <row r="47" spans="1:6" x14ac:dyDescent="0.25">
      <c r="A47">
        <v>407</v>
      </c>
      <c r="B47">
        <v>4</v>
      </c>
      <c r="C47">
        <v>0</v>
      </c>
      <c r="D47">
        <v>0</v>
      </c>
      <c r="E47">
        <v>2</v>
      </c>
      <c r="F47">
        <v>26.853304900000001</v>
      </c>
    </row>
    <row r="48" spans="1:6" x14ac:dyDescent="0.25">
      <c r="A48">
        <v>407</v>
      </c>
      <c r="B48">
        <v>4</v>
      </c>
      <c r="C48">
        <v>0</v>
      </c>
      <c r="D48">
        <v>0</v>
      </c>
      <c r="E48">
        <v>1</v>
      </c>
      <c r="F48">
        <v>23.194732500000001</v>
      </c>
    </row>
    <row r="49" spans="1:6" x14ac:dyDescent="0.25">
      <c r="A49">
        <v>407</v>
      </c>
      <c r="B49">
        <v>4</v>
      </c>
      <c r="C49">
        <v>0</v>
      </c>
      <c r="D49">
        <v>0</v>
      </c>
      <c r="E49">
        <v>1</v>
      </c>
      <c r="F49">
        <v>23.295753699999999</v>
      </c>
    </row>
    <row r="50" spans="1:6" x14ac:dyDescent="0.25">
      <c r="A50">
        <v>407</v>
      </c>
      <c r="B50">
        <v>4</v>
      </c>
      <c r="C50">
        <v>0</v>
      </c>
      <c r="D50">
        <v>0</v>
      </c>
      <c r="E50">
        <v>1</v>
      </c>
      <c r="F50">
        <v>21.048182400000002</v>
      </c>
    </row>
    <row r="51" spans="1:6" x14ac:dyDescent="0.25">
      <c r="A51">
        <v>407</v>
      </c>
      <c r="B51">
        <v>4</v>
      </c>
      <c r="C51">
        <v>0</v>
      </c>
      <c r="D51">
        <v>0</v>
      </c>
      <c r="E51">
        <v>1</v>
      </c>
      <c r="F51">
        <v>24.400687600000001</v>
      </c>
    </row>
    <row r="52" spans="1:6" x14ac:dyDescent="0.25">
      <c r="A52">
        <v>407</v>
      </c>
      <c r="B52">
        <v>4</v>
      </c>
      <c r="C52">
        <v>0</v>
      </c>
      <c r="D52">
        <v>0</v>
      </c>
      <c r="E52">
        <v>1</v>
      </c>
      <c r="F52">
        <v>23.8050824</v>
      </c>
    </row>
    <row r="53" spans="1:6" x14ac:dyDescent="0.25">
      <c r="A53">
        <v>407</v>
      </c>
      <c r="B53">
        <v>4</v>
      </c>
      <c r="C53">
        <v>0</v>
      </c>
      <c r="D53">
        <v>0</v>
      </c>
      <c r="E53">
        <v>1</v>
      </c>
      <c r="F53">
        <v>22.960221099999998</v>
      </c>
    </row>
    <row r="54" spans="1:6" x14ac:dyDescent="0.25">
      <c r="A54">
        <v>407</v>
      </c>
      <c r="B54">
        <v>4</v>
      </c>
      <c r="C54">
        <v>0</v>
      </c>
      <c r="D54">
        <v>0</v>
      </c>
      <c r="E54">
        <v>1</v>
      </c>
      <c r="F54">
        <v>24.184608900000001</v>
      </c>
    </row>
    <row r="55" spans="1:6" x14ac:dyDescent="0.25">
      <c r="A55">
        <v>407</v>
      </c>
      <c r="B55">
        <v>4</v>
      </c>
      <c r="C55">
        <v>0</v>
      </c>
      <c r="D55">
        <v>0</v>
      </c>
      <c r="E55">
        <v>1</v>
      </c>
      <c r="F55">
        <v>23.675159099999998</v>
      </c>
    </row>
    <row r="56" spans="1:6" x14ac:dyDescent="0.25">
      <c r="A56">
        <v>407</v>
      </c>
      <c r="B56">
        <v>4</v>
      </c>
      <c r="C56">
        <v>0</v>
      </c>
      <c r="D56">
        <v>0</v>
      </c>
      <c r="E56">
        <v>1</v>
      </c>
      <c r="F56">
        <v>21.6081322</v>
      </c>
    </row>
    <row r="57" spans="1:6" x14ac:dyDescent="0.25">
      <c r="A57">
        <v>407</v>
      </c>
      <c r="B57">
        <v>4</v>
      </c>
      <c r="C57">
        <v>0</v>
      </c>
      <c r="D57">
        <v>0</v>
      </c>
      <c r="E57">
        <v>1</v>
      </c>
      <c r="F57">
        <v>22.533478800000001</v>
      </c>
    </row>
    <row r="58" spans="1:6" x14ac:dyDescent="0.25">
      <c r="A58">
        <v>407</v>
      </c>
      <c r="B58">
        <v>4</v>
      </c>
      <c r="C58">
        <v>0</v>
      </c>
      <c r="D58">
        <v>0</v>
      </c>
      <c r="E58">
        <v>1</v>
      </c>
      <c r="F58">
        <v>23.631853700000001</v>
      </c>
    </row>
    <row r="59" spans="1:6" x14ac:dyDescent="0.25">
      <c r="A59">
        <v>407</v>
      </c>
      <c r="B59">
        <v>4</v>
      </c>
      <c r="C59">
        <v>0</v>
      </c>
      <c r="D59">
        <v>0</v>
      </c>
      <c r="E59">
        <v>1</v>
      </c>
      <c r="F59">
        <v>22.462296899999998</v>
      </c>
    </row>
    <row r="60" spans="1:6" x14ac:dyDescent="0.25">
      <c r="A60">
        <v>407</v>
      </c>
      <c r="B60">
        <v>4</v>
      </c>
      <c r="C60">
        <v>0</v>
      </c>
      <c r="D60">
        <v>0</v>
      </c>
      <c r="E60">
        <v>1</v>
      </c>
      <c r="F60">
        <v>23.519515200000001</v>
      </c>
    </row>
    <row r="61" spans="1:6" x14ac:dyDescent="0.25">
      <c r="A61">
        <v>407</v>
      </c>
      <c r="B61">
        <v>4</v>
      </c>
      <c r="C61">
        <v>0</v>
      </c>
      <c r="D61">
        <v>0</v>
      </c>
      <c r="E61">
        <v>1</v>
      </c>
      <c r="F61">
        <v>24.704019899999999</v>
      </c>
    </row>
    <row r="62" spans="1:6" x14ac:dyDescent="0.25">
      <c r="A62">
        <v>407</v>
      </c>
      <c r="B62">
        <v>4</v>
      </c>
      <c r="C62">
        <v>0</v>
      </c>
      <c r="D62">
        <v>0</v>
      </c>
      <c r="E62">
        <v>1</v>
      </c>
      <c r="F62">
        <v>22.3845055</v>
      </c>
    </row>
    <row r="63" spans="1:6" x14ac:dyDescent="0.25">
      <c r="A63">
        <v>407</v>
      </c>
      <c r="B63">
        <v>4</v>
      </c>
      <c r="C63">
        <v>0</v>
      </c>
      <c r="D63">
        <v>0</v>
      </c>
      <c r="E63">
        <v>1</v>
      </c>
      <c r="F63">
        <v>23.2142321</v>
      </c>
    </row>
    <row r="64" spans="1:6" x14ac:dyDescent="0.25">
      <c r="A64">
        <v>407</v>
      </c>
      <c r="B64">
        <v>4</v>
      </c>
      <c r="C64">
        <v>0</v>
      </c>
      <c r="D64">
        <v>0</v>
      </c>
      <c r="E64">
        <v>2</v>
      </c>
      <c r="F64">
        <v>24.4524893</v>
      </c>
    </row>
    <row r="65" spans="1:6" x14ac:dyDescent="0.25">
      <c r="A65">
        <v>407</v>
      </c>
      <c r="B65">
        <v>4</v>
      </c>
      <c r="C65">
        <v>0</v>
      </c>
      <c r="D65">
        <v>0</v>
      </c>
      <c r="E65">
        <v>1</v>
      </c>
      <c r="F65">
        <v>20.794669200000001</v>
      </c>
    </row>
    <row r="66" spans="1:6" x14ac:dyDescent="0.25">
      <c r="A66">
        <v>407</v>
      </c>
      <c r="B66">
        <v>4</v>
      </c>
      <c r="C66">
        <v>0</v>
      </c>
      <c r="D66">
        <v>0</v>
      </c>
      <c r="E66">
        <v>1</v>
      </c>
      <c r="F66">
        <v>24.100793700000001</v>
      </c>
    </row>
    <row r="67" spans="1:6" x14ac:dyDescent="0.25">
      <c r="A67">
        <v>407</v>
      </c>
      <c r="B67">
        <v>4</v>
      </c>
      <c r="C67">
        <v>0</v>
      </c>
      <c r="D67">
        <v>0</v>
      </c>
      <c r="E67">
        <v>2</v>
      </c>
      <c r="F67">
        <v>27.6686592</v>
      </c>
    </row>
    <row r="68" spans="1:6" x14ac:dyDescent="0.25">
      <c r="A68">
        <v>407</v>
      </c>
      <c r="B68">
        <v>4</v>
      </c>
      <c r="C68">
        <v>0</v>
      </c>
      <c r="D68">
        <v>0</v>
      </c>
      <c r="E68">
        <v>1</v>
      </c>
      <c r="F68">
        <v>25.206427999999999</v>
      </c>
    </row>
    <row r="69" spans="1:6" x14ac:dyDescent="0.25">
      <c r="A69">
        <v>407</v>
      </c>
      <c r="B69">
        <v>4</v>
      </c>
      <c r="C69">
        <v>0</v>
      </c>
      <c r="D69">
        <v>0</v>
      </c>
      <c r="E69">
        <v>1</v>
      </c>
      <c r="F69">
        <v>22.040975299999999</v>
      </c>
    </row>
    <row r="70" spans="1:6" x14ac:dyDescent="0.25">
      <c r="A70">
        <v>407</v>
      </c>
      <c r="B70">
        <v>4</v>
      </c>
      <c r="C70">
        <v>0</v>
      </c>
      <c r="D70">
        <v>0</v>
      </c>
      <c r="E70">
        <v>1</v>
      </c>
      <c r="F70">
        <v>24.930621800000001</v>
      </c>
    </row>
    <row r="71" spans="1:6" x14ac:dyDescent="0.25">
      <c r="A71">
        <v>407</v>
      </c>
      <c r="B71">
        <v>4</v>
      </c>
      <c r="C71">
        <v>0</v>
      </c>
      <c r="D71">
        <v>0</v>
      </c>
      <c r="E71">
        <v>1</v>
      </c>
      <c r="F71">
        <v>20.3096234</v>
      </c>
    </row>
    <row r="72" spans="1:6" x14ac:dyDescent="0.25">
      <c r="A72">
        <v>407</v>
      </c>
      <c r="B72">
        <v>4</v>
      </c>
      <c r="C72">
        <v>0</v>
      </c>
      <c r="D72">
        <v>0</v>
      </c>
      <c r="E72">
        <v>2</v>
      </c>
      <c r="F72">
        <v>26.767959999999999</v>
      </c>
    </row>
    <row r="73" spans="1:6" x14ac:dyDescent="0.25">
      <c r="A73">
        <v>407</v>
      </c>
      <c r="B73">
        <v>4</v>
      </c>
      <c r="C73">
        <v>0</v>
      </c>
      <c r="D73">
        <v>0</v>
      </c>
      <c r="E73">
        <v>2</v>
      </c>
      <c r="F73">
        <v>27.858801100000001</v>
      </c>
    </row>
    <row r="74" spans="1:6" x14ac:dyDescent="0.25">
      <c r="A74">
        <v>407</v>
      </c>
      <c r="B74">
        <v>4</v>
      </c>
      <c r="C74">
        <v>0</v>
      </c>
      <c r="D74">
        <v>0</v>
      </c>
      <c r="E74">
        <v>1</v>
      </c>
      <c r="F74">
        <v>23.843337500000001</v>
      </c>
    </row>
    <row r="75" spans="1:6" x14ac:dyDescent="0.25">
      <c r="A75">
        <v>407</v>
      </c>
      <c r="B75">
        <v>4</v>
      </c>
      <c r="C75">
        <v>0</v>
      </c>
      <c r="D75">
        <v>0</v>
      </c>
      <c r="E75">
        <v>1</v>
      </c>
      <c r="F75">
        <v>23.470567500000001</v>
      </c>
    </row>
    <row r="76" spans="1:6" x14ac:dyDescent="0.25">
      <c r="A76">
        <v>407</v>
      </c>
      <c r="B76">
        <v>4</v>
      </c>
      <c r="C76">
        <v>0</v>
      </c>
      <c r="D76">
        <v>0</v>
      </c>
      <c r="E76">
        <v>1</v>
      </c>
      <c r="F76">
        <v>24.611285299999999</v>
      </c>
    </row>
    <row r="77" spans="1:6" x14ac:dyDescent="0.25">
      <c r="A77">
        <v>407</v>
      </c>
      <c r="B77">
        <v>4</v>
      </c>
      <c r="C77">
        <v>0</v>
      </c>
      <c r="D77">
        <v>0</v>
      </c>
      <c r="E77">
        <v>1</v>
      </c>
      <c r="F77">
        <v>20.8730133</v>
      </c>
    </row>
    <row r="78" spans="1:6" x14ac:dyDescent="0.25">
      <c r="A78">
        <v>407</v>
      </c>
      <c r="B78">
        <v>4</v>
      </c>
      <c r="C78">
        <v>0</v>
      </c>
      <c r="D78">
        <v>0</v>
      </c>
      <c r="E78">
        <v>1</v>
      </c>
      <c r="F78">
        <v>23.622424599999999</v>
      </c>
    </row>
    <row r="79" spans="1:6" x14ac:dyDescent="0.25">
      <c r="A79">
        <v>407</v>
      </c>
      <c r="B79">
        <v>4</v>
      </c>
      <c r="C79">
        <v>0</v>
      </c>
      <c r="D79">
        <v>0</v>
      </c>
      <c r="E79">
        <v>2</v>
      </c>
      <c r="F79">
        <v>22.6605551</v>
      </c>
    </row>
    <row r="80" spans="1:6" x14ac:dyDescent="0.25">
      <c r="A80">
        <v>407</v>
      </c>
      <c r="B80">
        <v>4</v>
      </c>
      <c r="C80">
        <v>0</v>
      </c>
      <c r="D80">
        <v>0</v>
      </c>
      <c r="E80">
        <v>1</v>
      </c>
      <c r="F80">
        <v>23.223648799999999</v>
      </c>
    </row>
    <row r="81" spans="1:6" x14ac:dyDescent="0.25">
      <c r="A81">
        <v>407</v>
      </c>
      <c r="B81">
        <v>4</v>
      </c>
      <c r="C81">
        <v>0</v>
      </c>
      <c r="D81">
        <v>0</v>
      </c>
      <c r="E81">
        <v>1</v>
      </c>
      <c r="F81">
        <v>23.5301814</v>
      </c>
    </row>
    <row r="82" spans="1:6" x14ac:dyDescent="0.25">
      <c r="A82">
        <v>407</v>
      </c>
      <c r="B82">
        <v>4</v>
      </c>
      <c r="C82">
        <v>0</v>
      </c>
      <c r="D82">
        <v>0</v>
      </c>
      <c r="E82">
        <v>1</v>
      </c>
      <c r="F82">
        <v>23.3337915</v>
      </c>
    </row>
    <row r="83" spans="1:6" x14ac:dyDescent="0.25">
      <c r="A83">
        <v>407</v>
      </c>
      <c r="B83">
        <v>4</v>
      </c>
      <c r="C83">
        <v>0</v>
      </c>
      <c r="D83">
        <v>0</v>
      </c>
      <c r="E83">
        <v>1</v>
      </c>
      <c r="F83">
        <v>23.7741486</v>
      </c>
    </row>
    <row r="84" spans="1:6" x14ac:dyDescent="0.25">
      <c r="A84">
        <v>407</v>
      </c>
      <c r="B84">
        <v>4</v>
      </c>
      <c r="C84">
        <v>0</v>
      </c>
      <c r="D84">
        <v>0</v>
      </c>
      <c r="E84">
        <v>1</v>
      </c>
      <c r="F84">
        <v>21.7126117</v>
      </c>
    </row>
    <row r="85" spans="1:6" x14ac:dyDescent="0.25">
      <c r="A85">
        <v>407</v>
      </c>
      <c r="B85">
        <v>4</v>
      </c>
      <c r="C85">
        <v>0</v>
      </c>
      <c r="D85">
        <v>0</v>
      </c>
      <c r="E85">
        <v>1</v>
      </c>
      <c r="F85">
        <v>23.4469593</v>
      </c>
    </row>
    <row r="86" spans="1:6" x14ac:dyDescent="0.25">
      <c r="A86">
        <v>407</v>
      </c>
      <c r="B86">
        <v>4</v>
      </c>
      <c r="C86">
        <v>0</v>
      </c>
      <c r="D86">
        <v>0</v>
      </c>
      <c r="E86">
        <v>1</v>
      </c>
      <c r="F86">
        <v>24.879095199999998</v>
      </c>
    </row>
    <row r="87" spans="1:6" x14ac:dyDescent="0.25">
      <c r="A87">
        <v>407</v>
      </c>
      <c r="B87">
        <v>4</v>
      </c>
      <c r="C87">
        <v>0</v>
      </c>
      <c r="D87">
        <v>0</v>
      </c>
      <c r="E87">
        <v>1</v>
      </c>
      <c r="F87">
        <v>26.632034399999998</v>
      </c>
    </row>
    <row r="88" spans="1:6" x14ac:dyDescent="0.25">
      <c r="A88">
        <v>407</v>
      </c>
      <c r="B88">
        <v>4</v>
      </c>
      <c r="C88">
        <v>0</v>
      </c>
      <c r="D88">
        <v>0</v>
      </c>
      <c r="E88">
        <v>1</v>
      </c>
      <c r="F88">
        <v>20.662886700000001</v>
      </c>
    </row>
    <row r="89" spans="1:6" x14ac:dyDescent="0.25">
      <c r="A89">
        <v>407</v>
      </c>
      <c r="B89">
        <v>4</v>
      </c>
      <c r="C89">
        <v>0</v>
      </c>
      <c r="D89">
        <v>0</v>
      </c>
      <c r="E89">
        <v>1</v>
      </c>
      <c r="F89">
        <v>24.744833700000001</v>
      </c>
    </row>
    <row r="90" spans="1:6" x14ac:dyDescent="0.25">
      <c r="A90">
        <v>407</v>
      </c>
      <c r="B90">
        <v>4</v>
      </c>
      <c r="C90">
        <v>0</v>
      </c>
      <c r="D90">
        <v>0</v>
      </c>
      <c r="E90">
        <v>1</v>
      </c>
      <c r="F90">
        <v>21.606592500000001</v>
      </c>
    </row>
    <row r="91" spans="1:6" x14ac:dyDescent="0.25">
      <c r="A91">
        <v>407</v>
      </c>
      <c r="B91">
        <v>4</v>
      </c>
      <c r="C91">
        <v>0</v>
      </c>
      <c r="D91">
        <v>0</v>
      </c>
      <c r="E91">
        <v>1</v>
      </c>
      <c r="F91">
        <v>22.5977891</v>
      </c>
    </row>
    <row r="92" spans="1:6" x14ac:dyDescent="0.25">
      <c r="A92">
        <v>407</v>
      </c>
      <c r="B92">
        <v>4</v>
      </c>
      <c r="C92">
        <v>0</v>
      </c>
      <c r="D92">
        <v>0</v>
      </c>
      <c r="E92">
        <v>1</v>
      </c>
      <c r="F92">
        <v>23.646256399999999</v>
      </c>
    </row>
    <row r="93" spans="1:6" x14ac:dyDescent="0.25">
      <c r="A93">
        <v>407</v>
      </c>
      <c r="B93">
        <v>4</v>
      </c>
      <c r="C93">
        <v>0</v>
      </c>
      <c r="D93">
        <v>0</v>
      </c>
      <c r="E93">
        <v>1</v>
      </c>
      <c r="F93">
        <v>22.2028857</v>
      </c>
    </row>
    <row r="94" spans="1:6" x14ac:dyDescent="0.25">
      <c r="A94">
        <v>407</v>
      </c>
      <c r="B94">
        <v>4</v>
      </c>
      <c r="C94">
        <v>0</v>
      </c>
      <c r="D94">
        <v>0</v>
      </c>
      <c r="E94">
        <v>1</v>
      </c>
      <c r="F94">
        <v>23.051238399999999</v>
      </c>
    </row>
    <row r="95" spans="1:6" x14ac:dyDescent="0.25">
      <c r="A95">
        <v>407</v>
      </c>
      <c r="B95">
        <v>4</v>
      </c>
      <c r="C95">
        <v>0</v>
      </c>
      <c r="D95">
        <v>0</v>
      </c>
      <c r="E95">
        <v>1</v>
      </c>
      <c r="F95">
        <v>22.5299601</v>
      </c>
    </row>
    <row r="96" spans="1:6" x14ac:dyDescent="0.25">
      <c r="A96">
        <v>407</v>
      </c>
      <c r="B96">
        <v>4</v>
      </c>
      <c r="C96">
        <v>0</v>
      </c>
      <c r="D96">
        <v>0</v>
      </c>
      <c r="E96">
        <v>1</v>
      </c>
      <c r="F96">
        <v>21.919685999999999</v>
      </c>
    </row>
    <row r="97" spans="1:6" x14ac:dyDescent="0.25">
      <c r="A97">
        <v>407</v>
      </c>
      <c r="B97">
        <v>4</v>
      </c>
      <c r="C97">
        <v>0</v>
      </c>
      <c r="D97">
        <v>0</v>
      </c>
      <c r="E97">
        <v>1</v>
      </c>
      <c r="F97">
        <v>21.7825685</v>
      </c>
    </row>
    <row r="98" spans="1:6" x14ac:dyDescent="0.25">
      <c r="A98">
        <v>407</v>
      </c>
      <c r="B98">
        <v>4</v>
      </c>
      <c r="C98">
        <v>0</v>
      </c>
      <c r="D98">
        <v>0</v>
      </c>
      <c r="E98">
        <v>1</v>
      </c>
      <c r="F98">
        <v>22.689159400000001</v>
      </c>
    </row>
    <row r="99" spans="1:6" x14ac:dyDescent="0.25">
      <c r="A99">
        <v>407</v>
      </c>
      <c r="B99">
        <v>4</v>
      </c>
      <c r="C99">
        <v>0</v>
      </c>
      <c r="D99">
        <v>0</v>
      </c>
      <c r="E99">
        <v>1</v>
      </c>
      <c r="F99">
        <v>26.549399699999999</v>
      </c>
    </row>
    <row r="100" spans="1:6" x14ac:dyDescent="0.25">
      <c r="A100">
        <v>407</v>
      </c>
      <c r="B100">
        <v>4</v>
      </c>
      <c r="C100">
        <v>0</v>
      </c>
      <c r="D100">
        <v>0</v>
      </c>
      <c r="E100">
        <v>2</v>
      </c>
      <c r="F100">
        <v>25.000410500000001</v>
      </c>
    </row>
    <row r="101" spans="1:6" x14ac:dyDescent="0.25">
      <c r="A101">
        <v>407</v>
      </c>
      <c r="B101">
        <v>4</v>
      </c>
      <c r="C101">
        <v>0</v>
      </c>
      <c r="D101">
        <v>0</v>
      </c>
      <c r="E101">
        <v>1</v>
      </c>
      <c r="F101">
        <v>23.154467400000001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21EC-46B2-41C2-8B13-D58C1C933D63}">
  <dimension ref="A1:J102"/>
  <sheetViews>
    <sheetView workbookViewId="0">
      <selection activeCell="H1" sqref="H1:J6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1280</v>
      </c>
      <c r="B2">
        <v>5</v>
      </c>
      <c r="C2">
        <v>0</v>
      </c>
      <c r="D2">
        <v>0</v>
      </c>
      <c r="E2">
        <v>3</v>
      </c>
      <c r="F2">
        <v>56.220703200000003</v>
      </c>
      <c r="H2" s="1" t="s">
        <v>6</v>
      </c>
      <c r="I2">
        <f>AVERAGEIF(E:E,"=1",F:F)</f>
        <v>22.452314900000001</v>
      </c>
      <c r="J2">
        <f>COUNTIF(E:E,"=1")</f>
        <v>1</v>
      </c>
    </row>
    <row r="3" spans="1:10" x14ac:dyDescent="0.25">
      <c r="A3">
        <v>1280</v>
      </c>
      <c r="B3">
        <v>5</v>
      </c>
      <c r="C3">
        <v>0</v>
      </c>
      <c r="D3">
        <v>0</v>
      </c>
      <c r="E3">
        <v>2</v>
      </c>
      <c r="F3">
        <v>42.7974976</v>
      </c>
      <c r="H3" s="1" t="s">
        <v>7</v>
      </c>
      <c r="I3">
        <f>AVERAGEIF(E:E,"=2",F:F)</f>
        <v>55.48282535409836</v>
      </c>
      <c r="J3">
        <f>COUNTIF(E:E,"=2")</f>
        <v>61</v>
      </c>
    </row>
    <row r="4" spans="1:10" x14ac:dyDescent="0.25">
      <c r="A4">
        <v>1280</v>
      </c>
      <c r="B4">
        <v>5</v>
      </c>
      <c r="C4">
        <v>0</v>
      </c>
      <c r="D4">
        <v>0</v>
      </c>
      <c r="E4">
        <v>3</v>
      </c>
      <c r="F4">
        <v>65.312762899999996</v>
      </c>
      <c r="H4" s="1" t="s">
        <v>8</v>
      </c>
      <c r="I4">
        <f>AVERAGEIF(E:E,"=3",F:F)</f>
        <v>80.375216317241367</v>
      </c>
      <c r="J4">
        <f>COUNTIF(E:E,"=3")</f>
        <v>29</v>
      </c>
    </row>
    <row r="5" spans="1:10" x14ac:dyDescent="0.25">
      <c r="A5">
        <v>1280</v>
      </c>
      <c r="B5">
        <v>5</v>
      </c>
      <c r="C5">
        <v>0</v>
      </c>
      <c r="D5">
        <v>0</v>
      </c>
      <c r="E5">
        <v>2</v>
      </c>
      <c r="F5">
        <v>38.965449100000001</v>
      </c>
      <c r="H5" s="1" t="s">
        <v>9</v>
      </c>
      <c r="I5">
        <f>AVERAGEIF(E:E,"=4",F:F)</f>
        <v>116.78227812</v>
      </c>
      <c r="J5">
        <f>COUNTIF(E:E,"=4")</f>
        <v>5</v>
      </c>
    </row>
    <row r="6" spans="1:10" x14ac:dyDescent="0.25">
      <c r="A6">
        <v>1280</v>
      </c>
      <c r="B6">
        <v>5</v>
      </c>
      <c r="C6">
        <v>0</v>
      </c>
      <c r="D6">
        <v>0</v>
      </c>
      <c r="E6">
        <v>3</v>
      </c>
      <c r="F6">
        <v>83.655834400000003</v>
      </c>
      <c r="H6" t="s">
        <v>10</v>
      </c>
      <c r="I6">
        <f>AVERAGEIF(E:E,"&gt;4",F:F)</f>
        <v>122.00422054000001</v>
      </c>
      <c r="J6">
        <f>COUNTIF(E:E,"&gt;4")</f>
        <v>5</v>
      </c>
    </row>
    <row r="7" spans="1:10" x14ac:dyDescent="0.25">
      <c r="A7">
        <v>1280</v>
      </c>
      <c r="B7">
        <v>5</v>
      </c>
      <c r="C7">
        <v>0</v>
      </c>
      <c r="D7">
        <v>0</v>
      </c>
      <c r="E7">
        <v>2</v>
      </c>
      <c r="F7">
        <v>47.210695399999999</v>
      </c>
    </row>
    <row r="8" spans="1:10" x14ac:dyDescent="0.25">
      <c r="A8">
        <v>1280</v>
      </c>
      <c r="B8">
        <v>5</v>
      </c>
      <c r="C8">
        <v>0</v>
      </c>
      <c r="D8">
        <v>0</v>
      </c>
      <c r="E8">
        <v>2</v>
      </c>
      <c r="F8">
        <v>43.469164599999999</v>
      </c>
    </row>
    <row r="9" spans="1:10" x14ac:dyDescent="0.25">
      <c r="A9">
        <v>1280</v>
      </c>
      <c r="B9">
        <v>5</v>
      </c>
      <c r="C9">
        <v>0</v>
      </c>
      <c r="D9">
        <v>0</v>
      </c>
      <c r="E9">
        <v>2</v>
      </c>
      <c r="F9">
        <v>55.071158199999999</v>
      </c>
    </row>
    <row r="10" spans="1:10" x14ac:dyDescent="0.25">
      <c r="A10">
        <v>1280</v>
      </c>
      <c r="B10">
        <v>5</v>
      </c>
      <c r="C10">
        <v>0</v>
      </c>
      <c r="D10">
        <v>0</v>
      </c>
      <c r="E10">
        <v>3</v>
      </c>
      <c r="F10">
        <v>53.150387799999997</v>
      </c>
    </row>
    <row r="11" spans="1:10" x14ac:dyDescent="0.25">
      <c r="A11">
        <v>1280</v>
      </c>
      <c r="B11">
        <v>5</v>
      </c>
      <c r="C11">
        <v>0</v>
      </c>
      <c r="D11">
        <v>0</v>
      </c>
      <c r="E11">
        <v>2</v>
      </c>
      <c r="F11">
        <v>51.560711300000001</v>
      </c>
    </row>
    <row r="12" spans="1:10" x14ac:dyDescent="0.25">
      <c r="A12">
        <v>1280</v>
      </c>
      <c r="B12">
        <v>5</v>
      </c>
      <c r="C12">
        <v>0</v>
      </c>
      <c r="D12">
        <v>0</v>
      </c>
      <c r="E12">
        <v>2</v>
      </c>
      <c r="F12">
        <v>56.763294899999998</v>
      </c>
    </row>
    <row r="13" spans="1:10" x14ac:dyDescent="0.25">
      <c r="A13">
        <v>1280</v>
      </c>
      <c r="B13">
        <v>5</v>
      </c>
      <c r="C13">
        <v>0</v>
      </c>
      <c r="D13">
        <v>0</v>
      </c>
      <c r="E13">
        <v>1</v>
      </c>
      <c r="F13">
        <v>22.452314900000001</v>
      </c>
    </row>
    <row r="14" spans="1:10" x14ac:dyDescent="0.25">
      <c r="A14">
        <v>1280</v>
      </c>
      <c r="B14">
        <v>5</v>
      </c>
      <c r="C14">
        <v>0</v>
      </c>
      <c r="D14">
        <v>0</v>
      </c>
      <c r="E14">
        <v>2</v>
      </c>
      <c r="F14">
        <v>48.2497598</v>
      </c>
    </row>
    <row r="15" spans="1:10" x14ac:dyDescent="0.25">
      <c r="A15">
        <v>1280</v>
      </c>
      <c r="B15">
        <v>5</v>
      </c>
      <c r="C15">
        <v>0</v>
      </c>
      <c r="D15">
        <v>0</v>
      </c>
      <c r="E15">
        <v>2</v>
      </c>
      <c r="F15">
        <v>49.296214399999997</v>
      </c>
    </row>
    <row r="16" spans="1:10" x14ac:dyDescent="0.25">
      <c r="A16">
        <v>1280</v>
      </c>
      <c r="B16">
        <v>5</v>
      </c>
      <c r="C16">
        <v>0</v>
      </c>
      <c r="D16">
        <v>0</v>
      </c>
      <c r="E16">
        <v>3</v>
      </c>
      <c r="F16">
        <v>67.102294599999993</v>
      </c>
    </row>
    <row r="17" spans="1:6" x14ac:dyDescent="0.25">
      <c r="A17">
        <v>1280</v>
      </c>
      <c r="B17">
        <v>5</v>
      </c>
      <c r="C17">
        <v>0</v>
      </c>
      <c r="D17">
        <v>0</v>
      </c>
      <c r="E17">
        <v>2</v>
      </c>
      <c r="F17">
        <v>57.087365499999997</v>
      </c>
    </row>
    <row r="18" spans="1:6" x14ac:dyDescent="0.25">
      <c r="A18">
        <v>1280</v>
      </c>
      <c r="B18">
        <v>5</v>
      </c>
      <c r="C18">
        <v>0</v>
      </c>
      <c r="D18">
        <v>0</v>
      </c>
      <c r="E18">
        <v>2</v>
      </c>
      <c r="F18">
        <v>56.1296167</v>
      </c>
    </row>
    <row r="19" spans="1:6" x14ac:dyDescent="0.25">
      <c r="A19">
        <v>1280</v>
      </c>
      <c r="B19">
        <v>5</v>
      </c>
      <c r="C19">
        <v>0</v>
      </c>
      <c r="D19">
        <v>0</v>
      </c>
      <c r="E19">
        <v>3</v>
      </c>
      <c r="F19">
        <v>72.289407699999998</v>
      </c>
    </row>
    <row r="20" spans="1:6" x14ac:dyDescent="0.25">
      <c r="A20">
        <v>1280</v>
      </c>
      <c r="B20">
        <v>5</v>
      </c>
      <c r="C20">
        <v>0</v>
      </c>
      <c r="D20">
        <v>0</v>
      </c>
      <c r="E20">
        <v>4</v>
      </c>
      <c r="F20">
        <v>113.4721041</v>
      </c>
    </row>
    <row r="21" spans="1:6" x14ac:dyDescent="0.25">
      <c r="A21">
        <v>1280</v>
      </c>
      <c r="B21">
        <v>5</v>
      </c>
      <c r="C21">
        <v>0</v>
      </c>
      <c r="D21">
        <v>0</v>
      </c>
      <c r="E21">
        <v>2</v>
      </c>
      <c r="F21">
        <v>50.432799600000003</v>
      </c>
    </row>
    <row r="22" spans="1:6" x14ac:dyDescent="0.25">
      <c r="A22">
        <v>1280</v>
      </c>
      <c r="B22">
        <v>5</v>
      </c>
      <c r="C22">
        <v>0</v>
      </c>
      <c r="D22">
        <v>0</v>
      </c>
      <c r="E22">
        <v>2</v>
      </c>
      <c r="F22">
        <v>57.605736999999998</v>
      </c>
    </row>
    <row r="23" spans="1:6" x14ac:dyDescent="0.25">
      <c r="A23">
        <v>1280</v>
      </c>
      <c r="B23">
        <v>5</v>
      </c>
      <c r="C23">
        <v>0</v>
      </c>
      <c r="D23">
        <v>0</v>
      </c>
      <c r="E23">
        <v>5</v>
      </c>
      <c r="F23">
        <v>102.56768959999999</v>
      </c>
    </row>
    <row r="24" spans="1:6" x14ac:dyDescent="0.25">
      <c r="A24">
        <v>1280</v>
      </c>
      <c r="B24">
        <v>5</v>
      </c>
      <c r="C24">
        <v>0</v>
      </c>
      <c r="D24">
        <v>0</v>
      </c>
      <c r="E24">
        <v>3</v>
      </c>
      <c r="F24">
        <v>85.104007800000005</v>
      </c>
    </row>
    <row r="25" spans="1:6" x14ac:dyDescent="0.25">
      <c r="A25">
        <v>1280</v>
      </c>
      <c r="B25">
        <v>5</v>
      </c>
      <c r="C25">
        <v>0</v>
      </c>
      <c r="D25">
        <v>0</v>
      </c>
      <c r="E25">
        <v>2</v>
      </c>
      <c r="F25">
        <v>70.916579499999997</v>
      </c>
    </row>
    <row r="26" spans="1:6" x14ac:dyDescent="0.25">
      <c r="A26">
        <v>1280</v>
      </c>
      <c r="B26">
        <v>5</v>
      </c>
      <c r="C26">
        <v>0</v>
      </c>
      <c r="D26">
        <v>0</v>
      </c>
      <c r="E26">
        <v>2</v>
      </c>
      <c r="F26">
        <v>68.009535799999995</v>
      </c>
    </row>
    <row r="27" spans="1:6" x14ac:dyDescent="0.25">
      <c r="A27">
        <v>1280</v>
      </c>
      <c r="B27">
        <v>5</v>
      </c>
      <c r="C27">
        <v>0</v>
      </c>
      <c r="D27">
        <v>0</v>
      </c>
      <c r="E27">
        <v>2</v>
      </c>
      <c r="F27">
        <v>63.915996200000002</v>
      </c>
    </row>
    <row r="28" spans="1:6" x14ac:dyDescent="0.25">
      <c r="A28">
        <v>1280</v>
      </c>
      <c r="B28">
        <v>5</v>
      </c>
      <c r="C28">
        <v>0</v>
      </c>
      <c r="D28">
        <v>0</v>
      </c>
      <c r="E28">
        <v>3</v>
      </c>
      <c r="F28">
        <v>99.828342599999999</v>
      </c>
    </row>
    <row r="29" spans="1:6" x14ac:dyDescent="0.25">
      <c r="A29">
        <v>1280</v>
      </c>
      <c r="B29">
        <v>5</v>
      </c>
      <c r="C29">
        <v>0</v>
      </c>
      <c r="D29">
        <v>0</v>
      </c>
      <c r="E29">
        <v>4</v>
      </c>
      <c r="F29">
        <v>142.0479148</v>
      </c>
    </row>
    <row r="30" spans="1:6" x14ac:dyDescent="0.25">
      <c r="A30">
        <v>1280</v>
      </c>
      <c r="B30">
        <v>5</v>
      </c>
      <c r="C30">
        <v>0</v>
      </c>
      <c r="D30">
        <v>0</v>
      </c>
      <c r="E30">
        <v>3</v>
      </c>
      <c r="F30">
        <v>69.679108099999993</v>
      </c>
    </row>
    <row r="31" spans="1:6" x14ac:dyDescent="0.25">
      <c r="A31">
        <v>1280</v>
      </c>
      <c r="B31">
        <v>5</v>
      </c>
      <c r="C31">
        <v>0</v>
      </c>
      <c r="D31">
        <v>0</v>
      </c>
      <c r="E31">
        <v>2</v>
      </c>
      <c r="F31">
        <v>62.613030100000003</v>
      </c>
    </row>
    <row r="32" spans="1:6" x14ac:dyDescent="0.25">
      <c r="A32">
        <v>1280</v>
      </c>
      <c r="B32">
        <v>5</v>
      </c>
      <c r="C32">
        <v>0</v>
      </c>
      <c r="D32">
        <v>0</v>
      </c>
      <c r="E32">
        <v>3</v>
      </c>
      <c r="F32">
        <v>78.558046300000001</v>
      </c>
    </row>
    <row r="33" spans="1:6" x14ac:dyDescent="0.25">
      <c r="A33">
        <v>1280</v>
      </c>
      <c r="B33">
        <v>5</v>
      </c>
      <c r="C33">
        <v>0</v>
      </c>
      <c r="D33">
        <v>0</v>
      </c>
      <c r="E33">
        <v>3</v>
      </c>
      <c r="F33">
        <v>96.268824600000002</v>
      </c>
    </row>
    <row r="34" spans="1:6" x14ac:dyDescent="0.25">
      <c r="A34">
        <v>1280</v>
      </c>
      <c r="B34">
        <v>5</v>
      </c>
      <c r="C34">
        <v>0</v>
      </c>
      <c r="D34">
        <v>0</v>
      </c>
      <c r="E34">
        <v>2</v>
      </c>
      <c r="F34">
        <v>51.1593795</v>
      </c>
    </row>
    <row r="35" spans="1:6" x14ac:dyDescent="0.25">
      <c r="A35">
        <v>1280</v>
      </c>
      <c r="B35">
        <v>5</v>
      </c>
      <c r="C35">
        <v>0</v>
      </c>
      <c r="D35">
        <v>0</v>
      </c>
      <c r="E35">
        <v>2</v>
      </c>
      <c r="F35">
        <v>65.162092799999996</v>
      </c>
    </row>
    <row r="36" spans="1:6" x14ac:dyDescent="0.25">
      <c r="A36">
        <v>1280</v>
      </c>
      <c r="B36">
        <v>5</v>
      </c>
      <c r="C36">
        <v>0</v>
      </c>
      <c r="D36">
        <v>0</v>
      </c>
      <c r="E36">
        <v>2</v>
      </c>
      <c r="F36">
        <v>64.470730700000004</v>
      </c>
    </row>
    <row r="37" spans="1:6" x14ac:dyDescent="0.25">
      <c r="A37">
        <v>1280</v>
      </c>
      <c r="B37">
        <v>5</v>
      </c>
      <c r="C37">
        <v>0</v>
      </c>
      <c r="D37">
        <v>0</v>
      </c>
      <c r="E37">
        <v>2</v>
      </c>
      <c r="F37">
        <v>61.411426499999997</v>
      </c>
    </row>
    <row r="38" spans="1:6" x14ac:dyDescent="0.25">
      <c r="A38">
        <v>1280</v>
      </c>
      <c r="B38">
        <v>5</v>
      </c>
      <c r="C38">
        <v>0</v>
      </c>
      <c r="D38">
        <v>0</v>
      </c>
      <c r="E38">
        <v>5</v>
      </c>
      <c r="F38">
        <v>115.7561065</v>
      </c>
    </row>
    <row r="39" spans="1:6" x14ac:dyDescent="0.25">
      <c r="A39">
        <v>1280</v>
      </c>
      <c r="B39">
        <v>5</v>
      </c>
      <c r="C39">
        <v>0</v>
      </c>
      <c r="D39">
        <v>0</v>
      </c>
      <c r="E39">
        <v>3</v>
      </c>
      <c r="F39">
        <v>92.2782093</v>
      </c>
    </row>
    <row r="40" spans="1:6" x14ac:dyDescent="0.25">
      <c r="A40">
        <v>1280</v>
      </c>
      <c r="B40">
        <v>5</v>
      </c>
      <c r="C40">
        <v>0</v>
      </c>
      <c r="D40">
        <v>0</v>
      </c>
      <c r="E40">
        <v>2</v>
      </c>
      <c r="F40">
        <v>67.153578899999999</v>
      </c>
    </row>
    <row r="41" spans="1:6" x14ac:dyDescent="0.25">
      <c r="A41">
        <v>1280</v>
      </c>
      <c r="B41">
        <v>5</v>
      </c>
      <c r="C41">
        <v>0</v>
      </c>
      <c r="D41">
        <v>0</v>
      </c>
      <c r="E41">
        <v>3</v>
      </c>
      <c r="F41">
        <v>91.999718400000006</v>
      </c>
    </row>
    <row r="42" spans="1:6" x14ac:dyDescent="0.25">
      <c r="A42">
        <v>1280</v>
      </c>
      <c r="B42">
        <v>5</v>
      </c>
      <c r="C42">
        <v>0</v>
      </c>
      <c r="D42">
        <v>0</v>
      </c>
      <c r="E42">
        <v>3</v>
      </c>
      <c r="F42">
        <v>78.4761594</v>
      </c>
    </row>
    <row r="43" spans="1:6" x14ac:dyDescent="0.25">
      <c r="A43">
        <v>1280</v>
      </c>
      <c r="B43">
        <v>5</v>
      </c>
      <c r="C43">
        <v>0</v>
      </c>
      <c r="D43">
        <v>0</v>
      </c>
      <c r="E43">
        <v>3</v>
      </c>
      <c r="F43">
        <v>75.717175400000002</v>
      </c>
    </row>
    <row r="44" spans="1:6" x14ac:dyDescent="0.25">
      <c r="A44">
        <v>1280</v>
      </c>
      <c r="B44">
        <v>5</v>
      </c>
      <c r="C44">
        <v>0</v>
      </c>
      <c r="D44">
        <v>0</v>
      </c>
      <c r="E44">
        <v>2</v>
      </c>
      <c r="F44">
        <v>53.359757999999999</v>
      </c>
    </row>
    <row r="45" spans="1:6" x14ac:dyDescent="0.25">
      <c r="A45">
        <v>1280</v>
      </c>
      <c r="B45">
        <v>5</v>
      </c>
      <c r="C45">
        <v>0</v>
      </c>
      <c r="D45">
        <v>0</v>
      </c>
      <c r="E45">
        <v>2</v>
      </c>
      <c r="F45">
        <v>62.565847499999997</v>
      </c>
    </row>
    <row r="46" spans="1:6" x14ac:dyDescent="0.25">
      <c r="A46">
        <v>1280</v>
      </c>
      <c r="B46">
        <v>5</v>
      </c>
      <c r="C46">
        <v>0</v>
      </c>
      <c r="D46">
        <v>0</v>
      </c>
      <c r="E46">
        <v>3</v>
      </c>
      <c r="F46">
        <v>81.704770999999994</v>
      </c>
    </row>
    <row r="47" spans="1:6" x14ac:dyDescent="0.25">
      <c r="A47">
        <v>1280</v>
      </c>
      <c r="B47">
        <v>5</v>
      </c>
      <c r="C47">
        <v>0</v>
      </c>
      <c r="D47">
        <v>0</v>
      </c>
      <c r="E47">
        <v>3</v>
      </c>
      <c r="F47">
        <v>120.9296938</v>
      </c>
    </row>
    <row r="48" spans="1:6" x14ac:dyDescent="0.25">
      <c r="A48">
        <v>1280</v>
      </c>
      <c r="B48">
        <v>5</v>
      </c>
      <c r="C48">
        <v>0</v>
      </c>
      <c r="D48">
        <v>0</v>
      </c>
      <c r="E48">
        <v>2</v>
      </c>
      <c r="F48">
        <v>74.564003</v>
      </c>
    </row>
    <row r="49" spans="1:6" x14ac:dyDescent="0.25">
      <c r="A49">
        <v>1280</v>
      </c>
      <c r="B49">
        <v>5</v>
      </c>
      <c r="C49">
        <v>0</v>
      </c>
      <c r="D49">
        <v>0</v>
      </c>
      <c r="E49">
        <v>2</v>
      </c>
      <c r="F49">
        <v>80.349672200000001</v>
      </c>
    </row>
    <row r="50" spans="1:6" x14ac:dyDescent="0.25">
      <c r="A50">
        <v>1280</v>
      </c>
      <c r="B50">
        <v>5</v>
      </c>
      <c r="C50">
        <v>0</v>
      </c>
      <c r="D50">
        <v>0</v>
      </c>
      <c r="E50">
        <v>3</v>
      </c>
      <c r="F50">
        <v>90.755232199999995</v>
      </c>
    </row>
    <row r="51" spans="1:6" x14ac:dyDescent="0.25">
      <c r="A51">
        <v>1280</v>
      </c>
      <c r="B51">
        <v>5</v>
      </c>
      <c r="C51">
        <v>0</v>
      </c>
      <c r="D51">
        <v>0</v>
      </c>
      <c r="E51">
        <v>4</v>
      </c>
      <c r="F51">
        <v>104.1310931</v>
      </c>
    </row>
    <row r="52" spans="1:6" x14ac:dyDescent="0.25">
      <c r="A52">
        <v>1280</v>
      </c>
      <c r="B52">
        <v>5</v>
      </c>
      <c r="C52">
        <v>0</v>
      </c>
      <c r="D52">
        <v>0</v>
      </c>
      <c r="E52">
        <v>2</v>
      </c>
      <c r="F52">
        <v>53.719611999999998</v>
      </c>
    </row>
    <row r="53" spans="1:6" x14ac:dyDescent="0.25">
      <c r="A53">
        <v>1280</v>
      </c>
      <c r="B53">
        <v>5</v>
      </c>
      <c r="C53">
        <v>0</v>
      </c>
      <c r="D53">
        <v>0</v>
      </c>
      <c r="E53">
        <v>2</v>
      </c>
      <c r="F53">
        <v>58.067936199999998</v>
      </c>
    </row>
    <row r="54" spans="1:6" x14ac:dyDescent="0.25">
      <c r="A54">
        <v>1280</v>
      </c>
      <c r="B54">
        <v>5</v>
      </c>
      <c r="C54">
        <v>0</v>
      </c>
      <c r="D54">
        <v>0</v>
      </c>
      <c r="E54">
        <v>3</v>
      </c>
      <c r="F54">
        <v>77.7400296</v>
      </c>
    </row>
    <row r="55" spans="1:6" x14ac:dyDescent="0.25">
      <c r="A55">
        <v>1280</v>
      </c>
      <c r="B55">
        <v>5</v>
      </c>
      <c r="C55">
        <v>0</v>
      </c>
      <c r="D55">
        <v>0</v>
      </c>
      <c r="E55">
        <v>2</v>
      </c>
      <c r="F55">
        <v>53.7083127</v>
      </c>
    </row>
    <row r="56" spans="1:6" x14ac:dyDescent="0.25">
      <c r="A56">
        <v>1280</v>
      </c>
      <c r="B56">
        <v>5</v>
      </c>
      <c r="C56">
        <v>0</v>
      </c>
      <c r="D56">
        <v>0</v>
      </c>
      <c r="E56">
        <v>2</v>
      </c>
      <c r="F56">
        <v>62.7818003</v>
      </c>
    </row>
    <row r="57" spans="1:6" x14ac:dyDescent="0.25">
      <c r="A57">
        <v>1280</v>
      </c>
      <c r="B57">
        <v>5</v>
      </c>
      <c r="C57">
        <v>0</v>
      </c>
      <c r="D57">
        <v>0</v>
      </c>
      <c r="E57">
        <v>5</v>
      </c>
      <c r="F57">
        <v>109.80787359999999</v>
      </c>
    </row>
    <row r="58" spans="1:6" x14ac:dyDescent="0.25">
      <c r="A58">
        <v>1280</v>
      </c>
      <c r="B58">
        <v>5</v>
      </c>
      <c r="C58">
        <v>0</v>
      </c>
      <c r="D58">
        <v>0</v>
      </c>
      <c r="E58">
        <v>3</v>
      </c>
      <c r="F58">
        <v>87.062866799999995</v>
      </c>
    </row>
    <row r="59" spans="1:6" x14ac:dyDescent="0.25">
      <c r="A59">
        <v>1280</v>
      </c>
      <c r="B59">
        <v>5</v>
      </c>
      <c r="C59">
        <v>0</v>
      </c>
      <c r="D59">
        <v>0</v>
      </c>
      <c r="E59">
        <v>2</v>
      </c>
      <c r="F59">
        <v>60.7504621</v>
      </c>
    </row>
    <row r="60" spans="1:6" x14ac:dyDescent="0.25">
      <c r="A60">
        <v>1280</v>
      </c>
      <c r="B60">
        <v>5</v>
      </c>
      <c r="C60">
        <v>0</v>
      </c>
      <c r="D60">
        <v>0</v>
      </c>
      <c r="E60">
        <v>3</v>
      </c>
      <c r="F60">
        <v>95.629975400000006</v>
      </c>
    </row>
    <row r="61" spans="1:6" x14ac:dyDescent="0.25">
      <c r="A61">
        <v>1280</v>
      </c>
      <c r="B61">
        <v>5</v>
      </c>
      <c r="C61">
        <v>0</v>
      </c>
      <c r="D61">
        <v>0</v>
      </c>
      <c r="E61">
        <v>2</v>
      </c>
      <c r="F61">
        <v>24.472890100000001</v>
      </c>
    </row>
    <row r="62" spans="1:6" x14ac:dyDescent="0.25">
      <c r="A62">
        <v>1280</v>
      </c>
      <c r="B62">
        <v>5</v>
      </c>
      <c r="C62">
        <v>0</v>
      </c>
      <c r="D62">
        <v>0</v>
      </c>
      <c r="E62">
        <v>2</v>
      </c>
      <c r="F62">
        <v>47.634698999999998</v>
      </c>
    </row>
    <row r="63" spans="1:6" x14ac:dyDescent="0.25">
      <c r="A63">
        <v>1280</v>
      </c>
      <c r="B63">
        <v>5</v>
      </c>
      <c r="C63">
        <v>0</v>
      </c>
      <c r="D63">
        <v>0</v>
      </c>
      <c r="E63">
        <v>2</v>
      </c>
      <c r="F63">
        <v>49.374295099999998</v>
      </c>
    </row>
    <row r="64" spans="1:6" x14ac:dyDescent="0.25">
      <c r="A64">
        <v>1280</v>
      </c>
      <c r="B64">
        <v>5</v>
      </c>
      <c r="C64">
        <v>0</v>
      </c>
      <c r="D64">
        <v>0</v>
      </c>
      <c r="E64">
        <v>3</v>
      </c>
      <c r="F64">
        <v>70.238673300000002</v>
      </c>
    </row>
    <row r="65" spans="1:6" x14ac:dyDescent="0.25">
      <c r="A65">
        <v>1280</v>
      </c>
      <c r="B65">
        <v>5</v>
      </c>
      <c r="C65">
        <v>0</v>
      </c>
      <c r="D65">
        <v>0</v>
      </c>
      <c r="E65">
        <v>2</v>
      </c>
      <c r="F65">
        <v>43.004682600000002</v>
      </c>
    </row>
    <row r="66" spans="1:6" x14ac:dyDescent="0.25">
      <c r="A66">
        <v>1280</v>
      </c>
      <c r="B66">
        <v>5</v>
      </c>
      <c r="C66">
        <v>0</v>
      </c>
      <c r="D66">
        <v>0</v>
      </c>
      <c r="E66">
        <v>2</v>
      </c>
      <c r="F66">
        <v>61.242134800000002</v>
      </c>
    </row>
    <row r="67" spans="1:6" x14ac:dyDescent="0.25">
      <c r="A67">
        <v>1280</v>
      </c>
      <c r="B67">
        <v>5</v>
      </c>
      <c r="C67">
        <v>0</v>
      </c>
      <c r="D67">
        <v>0</v>
      </c>
      <c r="E67">
        <v>2</v>
      </c>
      <c r="F67">
        <v>57.002320400000002</v>
      </c>
    </row>
    <row r="68" spans="1:6" x14ac:dyDescent="0.25">
      <c r="A68">
        <v>1280</v>
      </c>
      <c r="B68">
        <v>5</v>
      </c>
      <c r="C68">
        <v>0</v>
      </c>
      <c r="D68">
        <v>0</v>
      </c>
      <c r="E68">
        <v>3</v>
      </c>
      <c r="F68">
        <v>68.010444399999997</v>
      </c>
    </row>
    <row r="69" spans="1:6" x14ac:dyDescent="0.25">
      <c r="A69">
        <v>1280</v>
      </c>
      <c r="B69">
        <v>5</v>
      </c>
      <c r="C69">
        <v>0</v>
      </c>
      <c r="D69">
        <v>0</v>
      </c>
      <c r="E69">
        <v>2</v>
      </c>
      <c r="F69">
        <v>54.535032000000001</v>
      </c>
    </row>
    <row r="70" spans="1:6" x14ac:dyDescent="0.25">
      <c r="A70">
        <v>1280</v>
      </c>
      <c r="B70">
        <v>5</v>
      </c>
      <c r="C70">
        <v>0</v>
      </c>
      <c r="D70">
        <v>0</v>
      </c>
      <c r="E70">
        <v>2</v>
      </c>
      <c r="F70">
        <v>43.723938599999997</v>
      </c>
    </row>
    <row r="71" spans="1:6" x14ac:dyDescent="0.25">
      <c r="A71">
        <v>1280</v>
      </c>
      <c r="B71">
        <v>5</v>
      </c>
      <c r="C71">
        <v>0</v>
      </c>
      <c r="D71">
        <v>0</v>
      </c>
      <c r="E71">
        <v>2</v>
      </c>
      <c r="F71">
        <v>53.337841300000001</v>
      </c>
    </row>
    <row r="72" spans="1:6" x14ac:dyDescent="0.25">
      <c r="A72">
        <v>1280</v>
      </c>
      <c r="B72">
        <v>5</v>
      </c>
      <c r="C72">
        <v>0</v>
      </c>
      <c r="D72">
        <v>0</v>
      </c>
      <c r="E72">
        <v>2</v>
      </c>
      <c r="F72">
        <v>53.173898399999999</v>
      </c>
    </row>
    <row r="73" spans="1:6" x14ac:dyDescent="0.25">
      <c r="A73">
        <v>1280</v>
      </c>
      <c r="B73">
        <v>5</v>
      </c>
      <c r="C73">
        <v>0</v>
      </c>
      <c r="D73">
        <v>0</v>
      </c>
      <c r="E73">
        <v>3</v>
      </c>
      <c r="F73">
        <v>62.138331600000001</v>
      </c>
    </row>
    <row r="74" spans="1:6" x14ac:dyDescent="0.25">
      <c r="A74">
        <v>1280</v>
      </c>
      <c r="B74">
        <v>5</v>
      </c>
      <c r="C74">
        <v>0</v>
      </c>
      <c r="D74">
        <v>0</v>
      </c>
      <c r="E74">
        <v>3</v>
      </c>
      <c r="F74">
        <v>94.295902799999993</v>
      </c>
    </row>
    <row r="75" spans="1:6" x14ac:dyDescent="0.25">
      <c r="A75">
        <v>1280</v>
      </c>
      <c r="B75">
        <v>5</v>
      </c>
      <c r="C75">
        <v>0</v>
      </c>
      <c r="D75">
        <v>0</v>
      </c>
      <c r="E75">
        <v>4</v>
      </c>
      <c r="F75">
        <v>108.86052720000001</v>
      </c>
    </row>
    <row r="76" spans="1:6" x14ac:dyDescent="0.25">
      <c r="A76">
        <v>1280</v>
      </c>
      <c r="B76">
        <v>5</v>
      </c>
      <c r="C76">
        <v>0</v>
      </c>
      <c r="D76">
        <v>0</v>
      </c>
      <c r="E76">
        <v>7</v>
      </c>
      <c r="F76">
        <v>141.56061460000001</v>
      </c>
    </row>
    <row r="77" spans="1:6" x14ac:dyDescent="0.25">
      <c r="A77">
        <v>1280</v>
      </c>
      <c r="B77">
        <v>5</v>
      </c>
      <c r="C77">
        <v>0</v>
      </c>
      <c r="D77">
        <v>0</v>
      </c>
      <c r="E77">
        <v>2</v>
      </c>
      <c r="F77">
        <v>56.2540482</v>
      </c>
    </row>
    <row r="78" spans="1:6" x14ac:dyDescent="0.25">
      <c r="A78">
        <v>1280</v>
      </c>
      <c r="B78">
        <v>5</v>
      </c>
      <c r="C78">
        <v>0</v>
      </c>
      <c r="D78">
        <v>0</v>
      </c>
      <c r="E78">
        <v>3</v>
      </c>
      <c r="F78">
        <v>97.560316</v>
      </c>
    </row>
    <row r="79" spans="1:6" x14ac:dyDescent="0.25">
      <c r="A79">
        <v>1280</v>
      </c>
      <c r="B79">
        <v>5</v>
      </c>
      <c r="C79">
        <v>0</v>
      </c>
      <c r="D79">
        <v>0</v>
      </c>
      <c r="E79">
        <v>2</v>
      </c>
      <c r="F79">
        <v>57.402292199999998</v>
      </c>
    </row>
    <row r="80" spans="1:6" x14ac:dyDescent="0.25">
      <c r="A80">
        <v>1280</v>
      </c>
      <c r="B80">
        <v>5</v>
      </c>
      <c r="C80">
        <v>0</v>
      </c>
      <c r="D80">
        <v>0</v>
      </c>
      <c r="E80">
        <v>2</v>
      </c>
      <c r="F80">
        <v>46.022376600000001</v>
      </c>
    </row>
    <row r="81" spans="1:6" x14ac:dyDescent="0.25">
      <c r="A81">
        <v>1280</v>
      </c>
      <c r="B81">
        <v>5</v>
      </c>
      <c r="C81">
        <v>0</v>
      </c>
      <c r="D81">
        <v>0</v>
      </c>
      <c r="E81">
        <v>2</v>
      </c>
      <c r="F81">
        <v>61.688102899999997</v>
      </c>
    </row>
    <row r="82" spans="1:6" x14ac:dyDescent="0.25">
      <c r="A82">
        <v>1280</v>
      </c>
      <c r="B82">
        <v>5</v>
      </c>
      <c r="C82">
        <v>0</v>
      </c>
      <c r="D82">
        <v>0</v>
      </c>
      <c r="E82">
        <v>2</v>
      </c>
      <c r="F82">
        <v>63.184550000000002</v>
      </c>
    </row>
    <row r="83" spans="1:6" x14ac:dyDescent="0.25">
      <c r="A83">
        <v>1280</v>
      </c>
      <c r="B83">
        <v>5</v>
      </c>
      <c r="C83">
        <v>0</v>
      </c>
      <c r="D83">
        <v>0</v>
      </c>
      <c r="E83">
        <v>2</v>
      </c>
      <c r="F83">
        <v>54.719824000000003</v>
      </c>
    </row>
    <row r="84" spans="1:6" x14ac:dyDescent="0.25">
      <c r="A84">
        <v>1280</v>
      </c>
      <c r="B84">
        <v>5</v>
      </c>
      <c r="C84">
        <v>0</v>
      </c>
      <c r="D84">
        <v>0</v>
      </c>
      <c r="E84">
        <v>2</v>
      </c>
      <c r="F84">
        <v>59.068142700000003</v>
      </c>
    </row>
    <row r="85" spans="1:6" x14ac:dyDescent="0.25">
      <c r="A85">
        <v>1280</v>
      </c>
      <c r="B85">
        <v>5</v>
      </c>
      <c r="C85">
        <v>0</v>
      </c>
      <c r="D85">
        <v>0</v>
      </c>
      <c r="E85">
        <v>3</v>
      </c>
      <c r="F85">
        <v>70.713569199999995</v>
      </c>
    </row>
    <row r="86" spans="1:6" x14ac:dyDescent="0.25">
      <c r="A86">
        <v>1280</v>
      </c>
      <c r="B86">
        <v>5</v>
      </c>
      <c r="C86">
        <v>0</v>
      </c>
      <c r="D86">
        <v>0</v>
      </c>
      <c r="E86">
        <v>5</v>
      </c>
      <c r="F86">
        <v>140.32881839999999</v>
      </c>
    </row>
    <row r="87" spans="1:6" x14ac:dyDescent="0.25">
      <c r="A87">
        <v>1280</v>
      </c>
      <c r="B87">
        <v>5</v>
      </c>
      <c r="C87">
        <v>0</v>
      </c>
      <c r="D87">
        <v>0</v>
      </c>
      <c r="E87">
        <v>2</v>
      </c>
      <c r="F87">
        <v>59.308548799999997</v>
      </c>
    </row>
    <row r="88" spans="1:6" x14ac:dyDescent="0.25">
      <c r="A88">
        <v>1280</v>
      </c>
      <c r="B88">
        <v>5</v>
      </c>
      <c r="C88">
        <v>0</v>
      </c>
      <c r="D88">
        <v>0</v>
      </c>
      <c r="E88">
        <v>2</v>
      </c>
      <c r="F88">
        <v>57.159523200000002</v>
      </c>
    </row>
    <row r="89" spans="1:6" x14ac:dyDescent="0.25">
      <c r="A89">
        <v>1280</v>
      </c>
      <c r="B89">
        <v>5</v>
      </c>
      <c r="C89">
        <v>0</v>
      </c>
      <c r="D89">
        <v>0</v>
      </c>
      <c r="E89">
        <v>4</v>
      </c>
      <c r="F89">
        <v>115.3997514</v>
      </c>
    </row>
    <row r="90" spans="1:6" x14ac:dyDescent="0.25">
      <c r="A90">
        <v>1280</v>
      </c>
      <c r="B90">
        <v>5</v>
      </c>
      <c r="C90">
        <v>0</v>
      </c>
      <c r="D90">
        <v>0</v>
      </c>
      <c r="E90">
        <v>2</v>
      </c>
      <c r="F90">
        <v>54.747950899999999</v>
      </c>
    </row>
    <row r="91" spans="1:6" x14ac:dyDescent="0.25">
      <c r="A91">
        <v>1280</v>
      </c>
      <c r="B91">
        <v>5</v>
      </c>
      <c r="C91">
        <v>0</v>
      </c>
      <c r="D91">
        <v>0</v>
      </c>
      <c r="E91">
        <v>3</v>
      </c>
      <c r="F91">
        <v>73.601881800000001</v>
      </c>
    </row>
    <row r="92" spans="1:6" x14ac:dyDescent="0.25">
      <c r="A92">
        <v>1280</v>
      </c>
      <c r="B92">
        <v>5</v>
      </c>
      <c r="C92">
        <v>0</v>
      </c>
      <c r="D92">
        <v>0</v>
      </c>
      <c r="E92">
        <v>2</v>
      </c>
      <c r="F92">
        <v>56.751130199999999</v>
      </c>
    </row>
    <row r="93" spans="1:6" x14ac:dyDescent="0.25">
      <c r="A93">
        <v>1280</v>
      </c>
      <c r="B93">
        <v>5</v>
      </c>
      <c r="C93">
        <v>0</v>
      </c>
      <c r="D93">
        <v>0</v>
      </c>
      <c r="E93">
        <v>2</v>
      </c>
      <c r="F93">
        <v>61.134104800000003</v>
      </c>
    </row>
    <row r="94" spans="1:6" x14ac:dyDescent="0.25">
      <c r="A94">
        <v>1280</v>
      </c>
      <c r="B94">
        <v>5</v>
      </c>
      <c r="C94">
        <v>0</v>
      </c>
      <c r="D94">
        <v>0</v>
      </c>
      <c r="E94">
        <v>2</v>
      </c>
      <c r="F94">
        <v>46.450303900000002</v>
      </c>
    </row>
    <row r="95" spans="1:6" x14ac:dyDescent="0.25">
      <c r="A95">
        <v>1280</v>
      </c>
      <c r="B95">
        <v>5</v>
      </c>
      <c r="C95">
        <v>0</v>
      </c>
      <c r="D95">
        <v>0</v>
      </c>
      <c r="E95">
        <v>2</v>
      </c>
      <c r="F95">
        <v>65.666814900000006</v>
      </c>
    </row>
    <row r="96" spans="1:6" x14ac:dyDescent="0.25">
      <c r="A96">
        <v>1280</v>
      </c>
      <c r="B96">
        <v>5</v>
      </c>
      <c r="C96">
        <v>0</v>
      </c>
      <c r="D96">
        <v>0</v>
      </c>
      <c r="E96">
        <v>2</v>
      </c>
      <c r="F96">
        <v>63.505299200000003</v>
      </c>
    </row>
    <row r="97" spans="1:6" x14ac:dyDescent="0.25">
      <c r="A97">
        <v>1280</v>
      </c>
      <c r="B97">
        <v>5</v>
      </c>
      <c r="C97">
        <v>0</v>
      </c>
      <c r="D97">
        <v>0</v>
      </c>
      <c r="E97">
        <v>2</v>
      </c>
      <c r="F97">
        <v>48.416535000000003</v>
      </c>
    </row>
    <row r="98" spans="1:6" x14ac:dyDescent="0.25">
      <c r="A98">
        <v>1280</v>
      </c>
      <c r="B98">
        <v>5</v>
      </c>
      <c r="C98">
        <v>0</v>
      </c>
      <c r="D98">
        <v>0</v>
      </c>
      <c r="E98">
        <v>3</v>
      </c>
      <c r="F98">
        <v>74.8586028</v>
      </c>
    </row>
    <row r="99" spans="1:6" x14ac:dyDescent="0.25">
      <c r="A99">
        <v>1280</v>
      </c>
      <c r="B99">
        <v>5</v>
      </c>
      <c r="C99">
        <v>0</v>
      </c>
      <c r="D99">
        <v>0</v>
      </c>
      <c r="E99">
        <v>2</v>
      </c>
      <c r="F99">
        <v>46.713141299999997</v>
      </c>
    </row>
    <row r="100" spans="1:6" x14ac:dyDescent="0.25">
      <c r="A100">
        <v>1280</v>
      </c>
      <c r="B100">
        <v>5</v>
      </c>
      <c r="C100">
        <v>0</v>
      </c>
      <c r="D100">
        <v>0</v>
      </c>
      <c r="E100">
        <v>2</v>
      </c>
      <c r="F100">
        <v>51.077786099999997</v>
      </c>
    </row>
    <row r="101" spans="1:6" x14ac:dyDescent="0.25">
      <c r="A101">
        <v>1280</v>
      </c>
      <c r="B101">
        <v>5</v>
      </c>
      <c r="C101">
        <v>0</v>
      </c>
      <c r="D101">
        <v>0</v>
      </c>
      <c r="E101">
        <v>2</v>
      </c>
      <c r="F101">
        <v>45.007171700000001</v>
      </c>
    </row>
    <row r="102" spans="1:6" x14ac:dyDescent="0.25">
      <c r="A102">
        <v>1280</v>
      </c>
      <c r="B102">
        <v>5</v>
      </c>
      <c r="C102">
        <v>0</v>
      </c>
      <c r="D102">
        <v>0</v>
      </c>
      <c r="E102">
        <v>2</v>
      </c>
      <c r="F102">
        <v>53.3537496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D94D-C484-488D-81D5-301628A79C55}">
  <dimension ref="A1:J101"/>
  <sheetViews>
    <sheetView workbookViewId="0">
      <selection activeCell="H1" sqref="H1: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1280</v>
      </c>
      <c r="B2">
        <v>4</v>
      </c>
      <c r="C2">
        <v>0</v>
      </c>
      <c r="D2">
        <v>0</v>
      </c>
      <c r="E2">
        <v>2</v>
      </c>
      <c r="F2">
        <v>60.885998700000002</v>
      </c>
      <c r="H2" s="1" t="s">
        <v>6</v>
      </c>
      <c r="I2">
        <f>AVERAGEIF(E:E,"=1",F:F)</f>
        <v>49.106228213432829</v>
      </c>
      <c r="J2">
        <f>COUNTIF(E:E,"=1")</f>
        <v>67</v>
      </c>
    </row>
    <row r="3" spans="1:10" x14ac:dyDescent="0.25">
      <c r="A3">
        <v>1280</v>
      </c>
      <c r="B3">
        <v>4</v>
      </c>
      <c r="C3">
        <v>0</v>
      </c>
      <c r="D3">
        <v>0</v>
      </c>
      <c r="E3">
        <v>1</v>
      </c>
      <c r="F3">
        <v>45.666408699999998</v>
      </c>
      <c r="H3" s="1" t="s">
        <v>7</v>
      </c>
      <c r="I3">
        <f>AVERAGEIF(E:E,"=2",F:F)</f>
        <v>56.472742007407398</v>
      </c>
      <c r="J3">
        <f>COUNTIF(E:E,"=2")</f>
        <v>27</v>
      </c>
    </row>
    <row r="4" spans="1:10" x14ac:dyDescent="0.25">
      <c r="A4">
        <v>1280</v>
      </c>
      <c r="B4">
        <v>4</v>
      </c>
      <c r="C4">
        <v>0</v>
      </c>
      <c r="D4">
        <v>0</v>
      </c>
      <c r="E4">
        <v>1</v>
      </c>
      <c r="F4">
        <v>51.305173600000003</v>
      </c>
      <c r="H4" s="1" t="s">
        <v>8</v>
      </c>
      <c r="I4">
        <f>AVERAGEIF(E:E,"&gt;2",F:F)</f>
        <v>64.308037249999998</v>
      </c>
      <c r="J4">
        <f>COUNTIF(E:E,"=3")</f>
        <v>5</v>
      </c>
    </row>
    <row r="5" spans="1:10" x14ac:dyDescent="0.25">
      <c r="A5">
        <v>1280</v>
      </c>
      <c r="B5">
        <v>4</v>
      </c>
      <c r="C5">
        <v>0</v>
      </c>
      <c r="D5">
        <v>0</v>
      </c>
      <c r="E5">
        <v>1</v>
      </c>
      <c r="F5">
        <v>49.183820900000001</v>
      </c>
      <c r="H5" t="s">
        <v>11</v>
      </c>
      <c r="I5">
        <f>AVERAGEIF(E:E,"&gt;0",F:F)</f>
        <v>52.007295480000003</v>
      </c>
      <c r="J5">
        <f>COUNTIF(E:E,"&gt;0")</f>
        <v>100</v>
      </c>
    </row>
    <row r="6" spans="1:10" x14ac:dyDescent="0.25">
      <c r="A6">
        <v>1280</v>
      </c>
      <c r="B6">
        <v>4</v>
      </c>
      <c r="C6">
        <v>0</v>
      </c>
      <c r="D6">
        <v>0</v>
      </c>
      <c r="E6">
        <v>1</v>
      </c>
      <c r="F6">
        <v>49.9172656</v>
      </c>
    </row>
    <row r="7" spans="1:10" x14ac:dyDescent="0.25">
      <c r="A7">
        <v>1280</v>
      </c>
      <c r="B7">
        <v>4</v>
      </c>
      <c r="C7">
        <v>0</v>
      </c>
      <c r="D7">
        <v>0</v>
      </c>
      <c r="E7">
        <v>1</v>
      </c>
      <c r="F7">
        <v>50.705497100000002</v>
      </c>
    </row>
    <row r="8" spans="1:10" x14ac:dyDescent="0.25">
      <c r="A8">
        <v>1280</v>
      </c>
      <c r="B8">
        <v>4</v>
      </c>
      <c r="C8">
        <v>0</v>
      </c>
      <c r="D8">
        <v>0</v>
      </c>
      <c r="E8">
        <v>1</v>
      </c>
      <c r="F8">
        <v>50.817145600000003</v>
      </c>
    </row>
    <row r="9" spans="1:10" x14ac:dyDescent="0.25">
      <c r="A9">
        <v>1280</v>
      </c>
      <c r="B9">
        <v>4</v>
      </c>
      <c r="C9">
        <v>0</v>
      </c>
      <c r="D9">
        <v>0</v>
      </c>
      <c r="E9">
        <v>1</v>
      </c>
      <c r="F9">
        <v>48.652966999999997</v>
      </c>
    </row>
    <row r="10" spans="1:10" x14ac:dyDescent="0.25">
      <c r="A10">
        <v>1280</v>
      </c>
      <c r="B10">
        <v>4</v>
      </c>
      <c r="C10">
        <v>0</v>
      </c>
      <c r="D10">
        <v>0</v>
      </c>
      <c r="E10">
        <v>1</v>
      </c>
      <c r="F10">
        <v>49.747795000000004</v>
      </c>
    </row>
    <row r="11" spans="1:10" x14ac:dyDescent="0.25">
      <c r="A11">
        <v>1280</v>
      </c>
      <c r="B11">
        <v>4</v>
      </c>
      <c r="C11">
        <v>0</v>
      </c>
      <c r="D11">
        <v>0</v>
      </c>
      <c r="E11">
        <v>1</v>
      </c>
      <c r="F11">
        <v>49.317020900000003</v>
      </c>
    </row>
    <row r="12" spans="1:10" x14ac:dyDescent="0.25">
      <c r="A12">
        <v>1280</v>
      </c>
      <c r="B12">
        <v>4</v>
      </c>
      <c r="C12">
        <v>0</v>
      </c>
      <c r="D12">
        <v>0</v>
      </c>
      <c r="E12">
        <v>1</v>
      </c>
      <c r="F12">
        <v>49.317754200000003</v>
      </c>
    </row>
    <row r="13" spans="1:10" x14ac:dyDescent="0.25">
      <c r="A13">
        <v>1280</v>
      </c>
      <c r="B13">
        <v>4</v>
      </c>
      <c r="C13">
        <v>0</v>
      </c>
      <c r="D13">
        <v>0</v>
      </c>
      <c r="E13">
        <v>1</v>
      </c>
      <c r="F13">
        <v>49.519816300000002</v>
      </c>
    </row>
    <row r="14" spans="1:10" x14ac:dyDescent="0.25">
      <c r="A14">
        <v>1280</v>
      </c>
      <c r="B14">
        <v>4</v>
      </c>
      <c r="C14">
        <v>0</v>
      </c>
      <c r="D14">
        <v>0</v>
      </c>
      <c r="E14">
        <v>1</v>
      </c>
      <c r="F14">
        <v>51.969808700000002</v>
      </c>
    </row>
    <row r="15" spans="1:10" x14ac:dyDescent="0.25">
      <c r="A15">
        <v>1280</v>
      </c>
      <c r="B15">
        <v>4</v>
      </c>
      <c r="C15">
        <v>0</v>
      </c>
      <c r="D15">
        <v>0</v>
      </c>
      <c r="E15">
        <v>1</v>
      </c>
      <c r="F15">
        <v>49.850683199999999</v>
      </c>
    </row>
    <row r="16" spans="1:10" x14ac:dyDescent="0.25">
      <c r="A16">
        <v>1280</v>
      </c>
      <c r="B16">
        <v>4</v>
      </c>
      <c r="C16">
        <v>0</v>
      </c>
      <c r="D16">
        <v>0</v>
      </c>
      <c r="E16">
        <v>1</v>
      </c>
      <c r="F16">
        <v>52.321455200000003</v>
      </c>
    </row>
    <row r="17" spans="1:6" x14ac:dyDescent="0.25">
      <c r="A17">
        <v>1280</v>
      </c>
      <c r="B17">
        <v>4</v>
      </c>
      <c r="C17">
        <v>0</v>
      </c>
      <c r="D17">
        <v>0</v>
      </c>
      <c r="E17">
        <v>1</v>
      </c>
      <c r="F17">
        <v>46.509355100000001</v>
      </c>
    </row>
    <row r="18" spans="1:6" x14ac:dyDescent="0.25">
      <c r="A18">
        <v>1280</v>
      </c>
      <c r="B18">
        <v>4</v>
      </c>
      <c r="C18">
        <v>0</v>
      </c>
      <c r="D18">
        <v>0</v>
      </c>
      <c r="E18">
        <v>2</v>
      </c>
      <c r="F18">
        <v>60.759568700000003</v>
      </c>
    </row>
    <row r="19" spans="1:6" x14ac:dyDescent="0.25">
      <c r="A19">
        <v>1280</v>
      </c>
      <c r="B19">
        <v>4</v>
      </c>
      <c r="C19">
        <v>0</v>
      </c>
      <c r="D19">
        <v>0</v>
      </c>
      <c r="E19">
        <v>2</v>
      </c>
      <c r="F19">
        <v>63.520520099999999</v>
      </c>
    </row>
    <row r="20" spans="1:6" x14ac:dyDescent="0.25">
      <c r="A20">
        <v>1280</v>
      </c>
      <c r="B20">
        <v>4</v>
      </c>
      <c r="C20">
        <v>0</v>
      </c>
      <c r="D20">
        <v>0</v>
      </c>
      <c r="E20">
        <v>1</v>
      </c>
      <c r="F20">
        <v>47.3479612</v>
      </c>
    </row>
    <row r="21" spans="1:6" x14ac:dyDescent="0.25">
      <c r="A21">
        <v>1280</v>
      </c>
      <c r="B21">
        <v>4</v>
      </c>
      <c r="C21">
        <v>0</v>
      </c>
      <c r="D21">
        <v>0</v>
      </c>
      <c r="E21">
        <v>1</v>
      </c>
      <c r="F21">
        <v>49.678969000000002</v>
      </c>
    </row>
    <row r="22" spans="1:6" x14ac:dyDescent="0.25">
      <c r="A22">
        <v>1280</v>
      </c>
      <c r="B22">
        <v>4</v>
      </c>
      <c r="C22">
        <v>0</v>
      </c>
      <c r="D22">
        <v>0</v>
      </c>
      <c r="E22">
        <v>1</v>
      </c>
      <c r="F22">
        <v>47.266173100000003</v>
      </c>
    </row>
    <row r="23" spans="1:6" x14ac:dyDescent="0.25">
      <c r="A23">
        <v>1280</v>
      </c>
      <c r="B23">
        <v>4</v>
      </c>
      <c r="C23">
        <v>0</v>
      </c>
      <c r="D23">
        <v>0</v>
      </c>
      <c r="E23">
        <v>1</v>
      </c>
      <c r="F23">
        <v>47.977148800000002</v>
      </c>
    </row>
    <row r="24" spans="1:6" x14ac:dyDescent="0.25">
      <c r="A24">
        <v>1280</v>
      </c>
      <c r="B24">
        <v>4</v>
      </c>
      <c r="C24">
        <v>0</v>
      </c>
      <c r="D24">
        <v>0</v>
      </c>
      <c r="E24">
        <v>2</v>
      </c>
      <c r="F24">
        <v>51.493354500000002</v>
      </c>
    </row>
    <row r="25" spans="1:6" x14ac:dyDescent="0.25">
      <c r="A25">
        <v>1280</v>
      </c>
      <c r="B25">
        <v>4</v>
      </c>
      <c r="C25">
        <v>0</v>
      </c>
      <c r="D25">
        <v>0</v>
      </c>
      <c r="E25">
        <v>1</v>
      </c>
      <c r="F25">
        <v>50.629216300000003</v>
      </c>
    </row>
    <row r="26" spans="1:6" x14ac:dyDescent="0.25">
      <c r="A26">
        <v>1280</v>
      </c>
      <c r="B26">
        <v>4</v>
      </c>
      <c r="C26">
        <v>0</v>
      </c>
      <c r="D26">
        <v>0</v>
      </c>
      <c r="E26">
        <v>1</v>
      </c>
      <c r="F26">
        <v>49.441554600000003</v>
      </c>
    </row>
    <row r="27" spans="1:6" x14ac:dyDescent="0.25">
      <c r="A27">
        <v>1280</v>
      </c>
      <c r="B27">
        <v>4</v>
      </c>
      <c r="C27">
        <v>0</v>
      </c>
      <c r="D27">
        <v>0</v>
      </c>
      <c r="E27">
        <v>1</v>
      </c>
      <c r="F27">
        <v>47.741639999999997</v>
      </c>
    </row>
    <row r="28" spans="1:6" x14ac:dyDescent="0.25">
      <c r="A28">
        <v>1280</v>
      </c>
      <c r="B28">
        <v>4</v>
      </c>
      <c r="C28">
        <v>0</v>
      </c>
      <c r="D28">
        <v>0</v>
      </c>
      <c r="E28">
        <v>2</v>
      </c>
      <c r="F28">
        <v>65.346186299999999</v>
      </c>
    </row>
    <row r="29" spans="1:6" x14ac:dyDescent="0.25">
      <c r="A29">
        <v>1280</v>
      </c>
      <c r="B29">
        <v>4</v>
      </c>
      <c r="C29">
        <v>0</v>
      </c>
      <c r="D29">
        <v>0</v>
      </c>
      <c r="E29">
        <v>1</v>
      </c>
      <c r="F29">
        <v>47.3405415</v>
      </c>
    </row>
    <row r="30" spans="1:6" x14ac:dyDescent="0.25">
      <c r="A30">
        <v>1280</v>
      </c>
      <c r="B30">
        <v>4</v>
      </c>
      <c r="C30">
        <v>0</v>
      </c>
      <c r="D30">
        <v>0</v>
      </c>
      <c r="E30">
        <v>2</v>
      </c>
      <c r="F30">
        <v>59.048296200000003</v>
      </c>
    </row>
    <row r="31" spans="1:6" x14ac:dyDescent="0.25">
      <c r="A31">
        <v>1280</v>
      </c>
      <c r="B31">
        <v>4</v>
      </c>
      <c r="C31">
        <v>0</v>
      </c>
      <c r="D31">
        <v>0</v>
      </c>
      <c r="E31">
        <v>2</v>
      </c>
      <c r="F31">
        <v>60.8526752</v>
      </c>
    </row>
    <row r="32" spans="1:6" x14ac:dyDescent="0.25">
      <c r="A32">
        <v>1280</v>
      </c>
      <c r="B32">
        <v>4</v>
      </c>
      <c r="C32">
        <v>0</v>
      </c>
      <c r="D32">
        <v>0</v>
      </c>
      <c r="E32">
        <v>1</v>
      </c>
      <c r="F32">
        <v>48.302383399999997</v>
      </c>
    </row>
    <row r="33" spans="1:6" x14ac:dyDescent="0.25">
      <c r="A33">
        <v>1280</v>
      </c>
      <c r="B33">
        <v>4</v>
      </c>
      <c r="C33">
        <v>0</v>
      </c>
      <c r="D33">
        <v>0</v>
      </c>
      <c r="E33">
        <v>1</v>
      </c>
      <c r="F33">
        <v>50.147831500000002</v>
      </c>
    </row>
    <row r="34" spans="1:6" x14ac:dyDescent="0.25">
      <c r="A34">
        <v>1280</v>
      </c>
      <c r="B34">
        <v>4</v>
      </c>
      <c r="C34">
        <v>0</v>
      </c>
      <c r="D34">
        <v>0</v>
      </c>
      <c r="E34">
        <v>2</v>
      </c>
      <c r="F34">
        <v>59.499841000000004</v>
      </c>
    </row>
    <row r="35" spans="1:6" x14ac:dyDescent="0.25">
      <c r="A35">
        <v>1280</v>
      </c>
      <c r="B35">
        <v>4</v>
      </c>
      <c r="C35">
        <v>0</v>
      </c>
      <c r="D35">
        <v>0</v>
      </c>
      <c r="E35">
        <v>1</v>
      </c>
      <c r="F35">
        <v>46.2617045</v>
      </c>
    </row>
    <row r="36" spans="1:6" x14ac:dyDescent="0.25">
      <c r="A36">
        <v>1280</v>
      </c>
      <c r="B36">
        <v>4</v>
      </c>
      <c r="C36">
        <v>0</v>
      </c>
      <c r="D36">
        <v>0</v>
      </c>
      <c r="E36">
        <v>2</v>
      </c>
      <c r="F36">
        <v>58.473418199999998</v>
      </c>
    </row>
    <row r="37" spans="1:6" x14ac:dyDescent="0.25">
      <c r="A37">
        <v>1280</v>
      </c>
      <c r="B37">
        <v>4</v>
      </c>
      <c r="C37">
        <v>0</v>
      </c>
      <c r="D37">
        <v>0</v>
      </c>
      <c r="E37">
        <v>1</v>
      </c>
      <c r="F37">
        <v>52.309933600000001</v>
      </c>
    </row>
    <row r="38" spans="1:6" x14ac:dyDescent="0.25">
      <c r="A38">
        <v>1280</v>
      </c>
      <c r="B38">
        <v>4</v>
      </c>
      <c r="C38">
        <v>0</v>
      </c>
      <c r="D38">
        <v>0</v>
      </c>
      <c r="E38">
        <v>1</v>
      </c>
      <c r="F38">
        <v>51.7463975</v>
      </c>
    </row>
    <row r="39" spans="1:6" x14ac:dyDescent="0.25">
      <c r="A39">
        <v>1280</v>
      </c>
      <c r="B39">
        <v>4</v>
      </c>
      <c r="C39">
        <v>0</v>
      </c>
      <c r="D39">
        <v>0</v>
      </c>
      <c r="E39">
        <v>3</v>
      </c>
      <c r="F39">
        <v>66.240919099999999</v>
      </c>
    </row>
    <row r="40" spans="1:6" x14ac:dyDescent="0.25">
      <c r="A40">
        <v>1280</v>
      </c>
      <c r="B40">
        <v>4</v>
      </c>
      <c r="C40">
        <v>0</v>
      </c>
      <c r="D40">
        <v>0</v>
      </c>
      <c r="E40">
        <v>1</v>
      </c>
      <c r="F40">
        <v>46.755209299999997</v>
      </c>
    </row>
    <row r="41" spans="1:6" x14ac:dyDescent="0.25">
      <c r="A41">
        <v>1280</v>
      </c>
      <c r="B41">
        <v>4</v>
      </c>
      <c r="C41">
        <v>0</v>
      </c>
      <c r="D41">
        <v>0</v>
      </c>
      <c r="E41">
        <v>1</v>
      </c>
      <c r="F41">
        <v>53.554307199999997</v>
      </c>
    </row>
    <row r="42" spans="1:6" x14ac:dyDescent="0.25">
      <c r="A42">
        <v>1280</v>
      </c>
      <c r="B42">
        <v>4</v>
      </c>
      <c r="C42">
        <v>0</v>
      </c>
      <c r="D42">
        <v>0</v>
      </c>
      <c r="E42">
        <v>1</v>
      </c>
      <c r="F42">
        <v>51.022716099999997</v>
      </c>
    </row>
    <row r="43" spans="1:6" x14ac:dyDescent="0.25">
      <c r="A43">
        <v>1280</v>
      </c>
      <c r="B43">
        <v>4</v>
      </c>
      <c r="C43">
        <v>0</v>
      </c>
      <c r="D43">
        <v>0</v>
      </c>
      <c r="E43">
        <v>1</v>
      </c>
      <c r="F43">
        <v>51.580755699999997</v>
      </c>
    </row>
    <row r="44" spans="1:6" x14ac:dyDescent="0.25">
      <c r="A44">
        <v>1280</v>
      </c>
      <c r="B44">
        <v>4</v>
      </c>
      <c r="C44">
        <v>1</v>
      </c>
      <c r="D44">
        <v>0</v>
      </c>
      <c r="E44">
        <v>11</v>
      </c>
      <c r="F44">
        <v>76.409577400000003</v>
      </c>
    </row>
    <row r="45" spans="1:6" x14ac:dyDescent="0.25">
      <c r="A45">
        <v>1280</v>
      </c>
      <c r="B45">
        <v>4</v>
      </c>
      <c r="C45">
        <v>0</v>
      </c>
      <c r="D45">
        <v>0</v>
      </c>
      <c r="E45">
        <v>1</v>
      </c>
      <c r="F45">
        <v>46.942691699999997</v>
      </c>
    </row>
    <row r="46" spans="1:6" x14ac:dyDescent="0.25">
      <c r="A46">
        <v>1280</v>
      </c>
      <c r="B46">
        <v>4</v>
      </c>
      <c r="C46">
        <v>0</v>
      </c>
      <c r="D46">
        <v>0</v>
      </c>
      <c r="E46">
        <v>1</v>
      </c>
      <c r="F46">
        <v>51.368074700000001</v>
      </c>
    </row>
    <row r="47" spans="1:6" x14ac:dyDescent="0.25">
      <c r="A47">
        <v>1280</v>
      </c>
      <c r="B47">
        <v>4</v>
      </c>
      <c r="C47">
        <v>0</v>
      </c>
      <c r="D47">
        <v>0</v>
      </c>
      <c r="E47">
        <v>2</v>
      </c>
      <c r="F47">
        <v>51.2339956</v>
      </c>
    </row>
    <row r="48" spans="1:6" x14ac:dyDescent="0.25">
      <c r="A48">
        <v>1280</v>
      </c>
      <c r="B48">
        <v>4</v>
      </c>
      <c r="C48">
        <v>0</v>
      </c>
      <c r="D48">
        <v>0</v>
      </c>
      <c r="E48">
        <v>1</v>
      </c>
      <c r="F48">
        <v>49.255685300000003</v>
      </c>
    </row>
    <row r="49" spans="1:6" x14ac:dyDescent="0.25">
      <c r="A49">
        <v>1280</v>
      </c>
      <c r="B49">
        <v>4</v>
      </c>
      <c r="C49">
        <v>0</v>
      </c>
      <c r="D49">
        <v>0</v>
      </c>
      <c r="E49">
        <v>1</v>
      </c>
      <c r="F49">
        <v>50.779031600000003</v>
      </c>
    </row>
    <row r="50" spans="1:6" x14ac:dyDescent="0.25">
      <c r="A50">
        <v>1280</v>
      </c>
      <c r="B50">
        <v>4</v>
      </c>
      <c r="C50">
        <v>0</v>
      </c>
      <c r="D50">
        <v>0</v>
      </c>
      <c r="E50">
        <v>1</v>
      </c>
      <c r="F50">
        <v>47.948700600000002</v>
      </c>
    </row>
    <row r="51" spans="1:6" x14ac:dyDescent="0.25">
      <c r="A51">
        <v>1280</v>
      </c>
      <c r="B51">
        <v>4</v>
      </c>
      <c r="C51">
        <v>0</v>
      </c>
      <c r="D51">
        <v>0</v>
      </c>
      <c r="E51">
        <v>1</v>
      </c>
      <c r="F51">
        <v>48.0252439</v>
      </c>
    </row>
    <row r="52" spans="1:6" x14ac:dyDescent="0.25">
      <c r="A52">
        <v>1280</v>
      </c>
      <c r="B52">
        <v>4</v>
      </c>
      <c r="C52">
        <v>0</v>
      </c>
      <c r="D52">
        <v>0</v>
      </c>
      <c r="E52">
        <v>3</v>
      </c>
      <c r="F52">
        <v>72.381151900000006</v>
      </c>
    </row>
    <row r="53" spans="1:6" x14ac:dyDescent="0.25">
      <c r="A53">
        <v>1280</v>
      </c>
      <c r="B53">
        <v>4</v>
      </c>
      <c r="C53">
        <v>0</v>
      </c>
      <c r="D53">
        <v>0</v>
      </c>
      <c r="E53">
        <v>2</v>
      </c>
      <c r="F53">
        <v>57.194133700000002</v>
      </c>
    </row>
    <row r="54" spans="1:6" x14ac:dyDescent="0.25">
      <c r="A54">
        <v>1280</v>
      </c>
      <c r="B54">
        <v>4</v>
      </c>
      <c r="C54">
        <v>0</v>
      </c>
      <c r="D54">
        <v>0</v>
      </c>
      <c r="E54">
        <v>1</v>
      </c>
      <c r="F54">
        <v>46.520034000000003</v>
      </c>
    </row>
    <row r="55" spans="1:6" x14ac:dyDescent="0.25">
      <c r="A55">
        <v>1280</v>
      </c>
      <c r="B55">
        <v>4</v>
      </c>
      <c r="C55">
        <v>0</v>
      </c>
      <c r="D55">
        <v>0</v>
      </c>
      <c r="E55">
        <v>1</v>
      </c>
      <c r="F55">
        <v>47.896729299999997</v>
      </c>
    </row>
    <row r="56" spans="1:6" x14ac:dyDescent="0.25">
      <c r="A56">
        <v>1280</v>
      </c>
      <c r="B56">
        <v>4</v>
      </c>
      <c r="C56">
        <v>0</v>
      </c>
      <c r="D56">
        <v>0</v>
      </c>
      <c r="E56">
        <v>2</v>
      </c>
      <c r="F56">
        <v>50.376319700000003</v>
      </c>
    </row>
    <row r="57" spans="1:6" x14ac:dyDescent="0.25">
      <c r="A57">
        <v>1280</v>
      </c>
      <c r="B57">
        <v>4</v>
      </c>
      <c r="C57">
        <v>0</v>
      </c>
      <c r="D57">
        <v>0</v>
      </c>
      <c r="E57">
        <v>3</v>
      </c>
      <c r="F57">
        <v>46.814389599999998</v>
      </c>
    </row>
    <row r="58" spans="1:6" x14ac:dyDescent="0.25">
      <c r="A58">
        <v>1280</v>
      </c>
      <c r="B58">
        <v>4</v>
      </c>
      <c r="C58">
        <v>0</v>
      </c>
      <c r="D58">
        <v>0</v>
      </c>
      <c r="E58">
        <v>1</v>
      </c>
      <c r="F58">
        <v>46.221755999999999</v>
      </c>
    </row>
    <row r="59" spans="1:6" x14ac:dyDescent="0.25">
      <c r="A59">
        <v>1280</v>
      </c>
      <c r="B59">
        <v>4</v>
      </c>
      <c r="C59">
        <v>0</v>
      </c>
      <c r="D59">
        <v>0</v>
      </c>
      <c r="E59">
        <v>1</v>
      </c>
      <c r="F59">
        <v>49.870077299999998</v>
      </c>
    </row>
    <row r="60" spans="1:6" x14ac:dyDescent="0.25">
      <c r="A60">
        <v>1280</v>
      </c>
      <c r="B60">
        <v>4</v>
      </c>
      <c r="C60">
        <v>0</v>
      </c>
      <c r="D60">
        <v>0</v>
      </c>
      <c r="E60">
        <v>2</v>
      </c>
      <c r="F60">
        <v>50.243507100000002</v>
      </c>
    </row>
    <row r="61" spans="1:6" x14ac:dyDescent="0.25">
      <c r="A61">
        <v>1280</v>
      </c>
      <c r="B61">
        <v>4</v>
      </c>
      <c r="C61">
        <v>0</v>
      </c>
      <c r="D61">
        <v>0</v>
      </c>
      <c r="E61">
        <v>1</v>
      </c>
      <c r="F61">
        <v>51.2050196</v>
      </c>
    </row>
    <row r="62" spans="1:6" x14ac:dyDescent="0.25">
      <c r="A62">
        <v>1280</v>
      </c>
      <c r="B62">
        <v>4</v>
      </c>
      <c r="C62">
        <v>0</v>
      </c>
      <c r="D62">
        <v>0</v>
      </c>
      <c r="E62">
        <v>1</v>
      </c>
      <c r="F62">
        <v>50.219632400000002</v>
      </c>
    </row>
    <row r="63" spans="1:6" x14ac:dyDescent="0.25">
      <c r="A63">
        <v>1280</v>
      </c>
      <c r="B63">
        <v>4</v>
      </c>
      <c r="C63">
        <v>0</v>
      </c>
      <c r="D63">
        <v>0</v>
      </c>
      <c r="E63">
        <v>2</v>
      </c>
      <c r="F63">
        <v>51.323391399999998</v>
      </c>
    </row>
    <row r="64" spans="1:6" x14ac:dyDescent="0.25">
      <c r="A64">
        <v>1280</v>
      </c>
      <c r="B64">
        <v>4</v>
      </c>
      <c r="C64">
        <v>0</v>
      </c>
      <c r="D64">
        <v>0</v>
      </c>
      <c r="E64">
        <v>2</v>
      </c>
      <c r="F64">
        <v>57.225855899999999</v>
      </c>
    </row>
    <row r="65" spans="1:6" x14ac:dyDescent="0.25">
      <c r="A65">
        <v>1280</v>
      </c>
      <c r="B65">
        <v>4</v>
      </c>
      <c r="C65">
        <v>0</v>
      </c>
      <c r="D65">
        <v>0</v>
      </c>
      <c r="E65">
        <v>1</v>
      </c>
      <c r="F65">
        <v>51.916584100000001</v>
      </c>
    </row>
    <row r="66" spans="1:6" x14ac:dyDescent="0.25">
      <c r="A66">
        <v>1280</v>
      </c>
      <c r="B66">
        <v>4</v>
      </c>
      <c r="C66">
        <v>0</v>
      </c>
      <c r="D66">
        <v>0</v>
      </c>
      <c r="E66">
        <v>3</v>
      </c>
      <c r="F66">
        <v>61.080392799999998</v>
      </c>
    </row>
    <row r="67" spans="1:6" x14ac:dyDescent="0.25">
      <c r="A67">
        <v>1280</v>
      </c>
      <c r="B67">
        <v>4</v>
      </c>
      <c r="C67">
        <v>0</v>
      </c>
      <c r="D67">
        <v>0</v>
      </c>
      <c r="E67">
        <v>1</v>
      </c>
      <c r="F67">
        <v>44.892061699999999</v>
      </c>
    </row>
    <row r="68" spans="1:6" x14ac:dyDescent="0.25">
      <c r="A68">
        <v>1280</v>
      </c>
      <c r="B68">
        <v>4</v>
      </c>
      <c r="C68">
        <v>0</v>
      </c>
      <c r="D68">
        <v>0</v>
      </c>
      <c r="E68">
        <v>2</v>
      </c>
      <c r="F68">
        <v>54.317425999999998</v>
      </c>
    </row>
    <row r="69" spans="1:6" x14ac:dyDescent="0.25">
      <c r="A69">
        <v>1280</v>
      </c>
      <c r="B69">
        <v>4</v>
      </c>
      <c r="C69">
        <v>0</v>
      </c>
      <c r="D69">
        <v>0</v>
      </c>
      <c r="E69">
        <v>2</v>
      </c>
      <c r="F69">
        <v>59.7202269</v>
      </c>
    </row>
    <row r="70" spans="1:6" x14ac:dyDescent="0.25">
      <c r="A70">
        <v>1280</v>
      </c>
      <c r="B70">
        <v>4</v>
      </c>
      <c r="C70">
        <v>0</v>
      </c>
      <c r="D70">
        <v>0</v>
      </c>
      <c r="E70">
        <v>1</v>
      </c>
      <c r="F70">
        <v>49.668424999999999</v>
      </c>
    </row>
    <row r="71" spans="1:6" x14ac:dyDescent="0.25">
      <c r="A71">
        <v>1280</v>
      </c>
      <c r="B71">
        <v>4</v>
      </c>
      <c r="C71">
        <v>0</v>
      </c>
      <c r="D71">
        <v>0</v>
      </c>
      <c r="E71">
        <v>1</v>
      </c>
      <c r="F71">
        <v>50.026404900000003</v>
      </c>
    </row>
    <row r="72" spans="1:6" x14ac:dyDescent="0.25">
      <c r="A72">
        <v>1280</v>
      </c>
      <c r="B72">
        <v>4</v>
      </c>
      <c r="C72">
        <v>0</v>
      </c>
      <c r="D72">
        <v>0</v>
      </c>
      <c r="E72">
        <v>1</v>
      </c>
      <c r="F72">
        <v>51.540041100000003</v>
      </c>
    </row>
    <row r="73" spans="1:6" x14ac:dyDescent="0.25">
      <c r="A73">
        <v>1280</v>
      </c>
      <c r="B73">
        <v>4</v>
      </c>
      <c r="C73">
        <v>0</v>
      </c>
      <c r="D73">
        <v>0</v>
      </c>
      <c r="E73">
        <v>1</v>
      </c>
      <c r="F73">
        <v>45.252586100000002</v>
      </c>
    </row>
    <row r="74" spans="1:6" x14ac:dyDescent="0.25">
      <c r="A74">
        <v>1280</v>
      </c>
      <c r="B74">
        <v>4</v>
      </c>
      <c r="C74">
        <v>0</v>
      </c>
      <c r="D74">
        <v>0</v>
      </c>
      <c r="E74">
        <v>2</v>
      </c>
      <c r="F74">
        <v>55.243275500000003</v>
      </c>
    </row>
    <row r="75" spans="1:6" x14ac:dyDescent="0.25">
      <c r="A75">
        <v>1280</v>
      </c>
      <c r="B75">
        <v>4</v>
      </c>
      <c r="C75">
        <v>0</v>
      </c>
      <c r="D75">
        <v>0</v>
      </c>
      <c r="E75">
        <v>1</v>
      </c>
      <c r="F75">
        <v>47.959346199999999</v>
      </c>
    </row>
    <row r="76" spans="1:6" x14ac:dyDescent="0.25">
      <c r="A76">
        <v>1280</v>
      </c>
      <c r="B76">
        <v>4</v>
      </c>
      <c r="C76">
        <v>0</v>
      </c>
      <c r="D76">
        <v>0</v>
      </c>
      <c r="E76">
        <v>2</v>
      </c>
      <c r="F76">
        <v>52.492716199999997</v>
      </c>
    </row>
    <row r="77" spans="1:6" x14ac:dyDescent="0.25">
      <c r="A77">
        <v>1280</v>
      </c>
      <c r="B77">
        <v>4</v>
      </c>
      <c r="C77">
        <v>0</v>
      </c>
      <c r="D77">
        <v>0</v>
      </c>
      <c r="E77">
        <v>2</v>
      </c>
      <c r="F77">
        <v>57.300038600000001</v>
      </c>
    </row>
    <row r="78" spans="1:6" x14ac:dyDescent="0.25">
      <c r="A78">
        <v>1280</v>
      </c>
      <c r="B78">
        <v>4</v>
      </c>
      <c r="C78">
        <v>0</v>
      </c>
      <c r="D78">
        <v>0</v>
      </c>
      <c r="E78">
        <v>1</v>
      </c>
      <c r="F78">
        <v>48.267577299999999</v>
      </c>
    </row>
    <row r="79" spans="1:6" x14ac:dyDescent="0.25">
      <c r="A79">
        <v>1280</v>
      </c>
      <c r="B79">
        <v>4</v>
      </c>
      <c r="C79">
        <v>0</v>
      </c>
      <c r="D79">
        <v>0</v>
      </c>
      <c r="E79">
        <v>1</v>
      </c>
      <c r="F79">
        <v>48.967953299999998</v>
      </c>
    </row>
    <row r="80" spans="1:6" x14ac:dyDescent="0.25">
      <c r="A80">
        <v>1280</v>
      </c>
      <c r="B80">
        <v>4</v>
      </c>
      <c r="C80">
        <v>0</v>
      </c>
      <c r="D80">
        <v>0</v>
      </c>
      <c r="E80">
        <v>1</v>
      </c>
      <c r="F80">
        <v>45.017191599999997</v>
      </c>
    </row>
    <row r="81" spans="1:6" x14ac:dyDescent="0.25">
      <c r="A81">
        <v>1280</v>
      </c>
      <c r="B81">
        <v>4</v>
      </c>
      <c r="C81">
        <v>0</v>
      </c>
      <c r="D81">
        <v>0</v>
      </c>
      <c r="E81">
        <v>2</v>
      </c>
      <c r="F81">
        <v>54.088211600000001</v>
      </c>
    </row>
    <row r="82" spans="1:6" x14ac:dyDescent="0.25">
      <c r="A82">
        <v>1280</v>
      </c>
      <c r="B82">
        <v>4</v>
      </c>
      <c r="C82">
        <v>0</v>
      </c>
      <c r="D82">
        <v>0</v>
      </c>
      <c r="E82">
        <v>1</v>
      </c>
      <c r="F82">
        <v>48.505793699999998</v>
      </c>
    </row>
    <row r="83" spans="1:6" x14ac:dyDescent="0.25">
      <c r="A83">
        <v>1280</v>
      </c>
      <c r="B83">
        <v>4</v>
      </c>
      <c r="C83">
        <v>0</v>
      </c>
      <c r="D83">
        <v>0</v>
      </c>
      <c r="E83">
        <v>2</v>
      </c>
      <c r="F83">
        <v>55.202356199999997</v>
      </c>
    </row>
    <row r="84" spans="1:6" x14ac:dyDescent="0.25">
      <c r="A84">
        <v>1280</v>
      </c>
      <c r="B84">
        <v>4</v>
      </c>
      <c r="C84">
        <v>0</v>
      </c>
      <c r="D84">
        <v>0</v>
      </c>
      <c r="E84">
        <v>1</v>
      </c>
      <c r="F84">
        <v>50.686388200000003</v>
      </c>
    </row>
    <row r="85" spans="1:6" x14ac:dyDescent="0.25">
      <c r="A85">
        <v>1280</v>
      </c>
      <c r="B85">
        <v>4</v>
      </c>
      <c r="C85">
        <v>0</v>
      </c>
      <c r="D85">
        <v>0</v>
      </c>
      <c r="E85">
        <v>1</v>
      </c>
      <c r="F85">
        <v>51.218322700000002</v>
      </c>
    </row>
    <row r="86" spans="1:6" x14ac:dyDescent="0.25">
      <c r="A86">
        <v>1280</v>
      </c>
      <c r="B86">
        <v>4</v>
      </c>
      <c r="C86">
        <v>0</v>
      </c>
      <c r="D86">
        <v>0</v>
      </c>
      <c r="E86">
        <v>1</v>
      </c>
      <c r="F86">
        <v>47.637471099999999</v>
      </c>
    </row>
    <row r="87" spans="1:6" x14ac:dyDescent="0.25">
      <c r="A87">
        <v>1280</v>
      </c>
      <c r="B87">
        <v>4</v>
      </c>
      <c r="C87">
        <v>0</v>
      </c>
      <c r="D87">
        <v>0</v>
      </c>
      <c r="E87">
        <v>1</v>
      </c>
      <c r="F87">
        <v>49.346354499999997</v>
      </c>
    </row>
    <row r="88" spans="1:6" x14ac:dyDescent="0.25">
      <c r="A88">
        <v>1280</v>
      </c>
      <c r="B88">
        <v>4</v>
      </c>
      <c r="C88">
        <v>0</v>
      </c>
      <c r="D88">
        <v>0</v>
      </c>
      <c r="E88">
        <v>2</v>
      </c>
      <c r="F88">
        <v>58.592751399999997</v>
      </c>
    </row>
    <row r="89" spans="1:6" x14ac:dyDescent="0.25">
      <c r="A89">
        <v>1280</v>
      </c>
      <c r="B89">
        <v>4</v>
      </c>
      <c r="C89">
        <v>0</v>
      </c>
      <c r="D89">
        <v>0</v>
      </c>
      <c r="E89">
        <v>1</v>
      </c>
      <c r="F89">
        <v>50.004453599999998</v>
      </c>
    </row>
    <row r="90" spans="1:6" x14ac:dyDescent="0.25">
      <c r="A90">
        <v>1280</v>
      </c>
      <c r="B90">
        <v>4</v>
      </c>
      <c r="C90">
        <v>0</v>
      </c>
      <c r="D90">
        <v>0</v>
      </c>
      <c r="E90">
        <v>3</v>
      </c>
      <c r="F90">
        <v>62.921792699999997</v>
      </c>
    </row>
    <row r="91" spans="1:6" x14ac:dyDescent="0.25">
      <c r="A91">
        <v>1280</v>
      </c>
      <c r="B91">
        <v>4</v>
      </c>
      <c r="C91">
        <v>0</v>
      </c>
      <c r="D91">
        <v>0</v>
      </c>
      <c r="E91">
        <v>1</v>
      </c>
      <c r="F91">
        <v>51.597433299999999</v>
      </c>
    </row>
    <row r="92" spans="1:6" x14ac:dyDescent="0.25">
      <c r="A92">
        <v>1280</v>
      </c>
      <c r="B92">
        <v>4</v>
      </c>
      <c r="C92">
        <v>0</v>
      </c>
      <c r="D92">
        <v>0</v>
      </c>
      <c r="E92">
        <v>1</v>
      </c>
      <c r="F92">
        <v>50.621231700000003</v>
      </c>
    </row>
    <row r="93" spans="1:6" x14ac:dyDescent="0.25">
      <c r="A93">
        <v>1280</v>
      </c>
      <c r="B93">
        <v>4</v>
      </c>
      <c r="C93">
        <v>0</v>
      </c>
      <c r="D93">
        <v>0</v>
      </c>
      <c r="E93">
        <v>2</v>
      </c>
      <c r="F93">
        <v>59.200536200000002</v>
      </c>
    </row>
    <row r="94" spans="1:6" x14ac:dyDescent="0.25">
      <c r="A94">
        <v>1280</v>
      </c>
      <c r="B94">
        <v>4</v>
      </c>
      <c r="C94">
        <v>0</v>
      </c>
      <c r="D94">
        <v>0</v>
      </c>
      <c r="E94">
        <v>1</v>
      </c>
      <c r="F94">
        <v>49.243280300000002</v>
      </c>
    </row>
    <row r="95" spans="1:6" x14ac:dyDescent="0.25">
      <c r="A95">
        <v>1280</v>
      </c>
      <c r="B95">
        <v>4</v>
      </c>
      <c r="C95">
        <v>0</v>
      </c>
      <c r="D95">
        <v>0</v>
      </c>
      <c r="E95">
        <v>1</v>
      </c>
      <c r="F95">
        <v>46.666329500000003</v>
      </c>
    </row>
    <row r="96" spans="1:6" x14ac:dyDescent="0.25">
      <c r="A96">
        <v>1280</v>
      </c>
      <c r="B96">
        <v>4</v>
      </c>
      <c r="C96">
        <v>0</v>
      </c>
      <c r="D96">
        <v>0</v>
      </c>
      <c r="E96">
        <v>1</v>
      </c>
      <c r="F96">
        <v>45.786687100000002</v>
      </c>
    </row>
    <row r="97" spans="1:6" x14ac:dyDescent="0.25">
      <c r="A97">
        <v>1280</v>
      </c>
      <c r="B97">
        <v>4</v>
      </c>
      <c r="C97">
        <v>0</v>
      </c>
      <c r="D97">
        <v>0</v>
      </c>
      <c r="E97">
        <v>2</v>
      </c>
      <c r="F97">
        <v>50.092314199999997</v>
      </c>
    </row>
    <row r="98" spans="1:6" x14ac:dyDescent="0.25">
      <c r="A98">
        <v>1280</v>
      </c>
      <c r="B98">
        <v>4</v>
      </c>
      <c r="C98">
        <v>0</v>
      </c>
      <c r="D98">
        <v>0</v>
      </c>
      <c r="E98">
        <v>2</v>
      </c>
      <c r="F98">
        <v>57.254268400000001</v>
      </c>
    </row>
    <row r="99" spans="1:6" x14ac:dyDescent="0.25">
      <c r="A99">
        <v>1280</v>
      </c>
      <c r="B99">
        <v>4</v>
      </c>
      <c r="C99">
        <v>0</v>
      </c>
      <c r="D99">
        <v>0</v>
      </c>
      <c r="E99">
        <v>2</v>
      </c>
      <c r="F99">
        <v>53.782850699999997</v>
      </c>
    </row>
    <row r="100" spans="1:6" x14ac:dyDescent="0.25">
      <c r="A100">
        <v>1280</v>
      </c>
      <c r="B100">
        <v>4</v>
      </c>
      <c r="C100">
        <v>0</v>
      </c>
      <c r="D100">
        <v>0</v>
      </c>
      <c r="E100">
        <v>1</v>
      </c>
      <c r="F100">
        <v>49.464096499999997</v>
      </c>
    </row>
    <row r="101" spans="1:6" x14ac:dyDescent="0.25">
      <c r="A101">
        <v>1280</v>
      </c>
      <c r="B101">
        <v>4</v>
      </c>
      <c r="C101">
        <v>0</v>
      </c>
      <c r="D101">
        <v>0</v>
      </c>
      <c r="E101">
        <v>1</v>
      </c>
      <c r="F101">
        <v>45.672190000000001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168A-D115-4701-AD38-A756A3C60F75}">
  <dimension ref="A1:J101"/>
  <sheetViews>
    <sheetView workbookViewId="0">
      <selection activeCell="H1" sqref="H1:J5"/>
    </sheetView>
  </sheetViews>
  <sheetFormatPr defaultRowHeight="15" x14ac:dyDescent="0.25"/>
  <sheetData>
    <row r="1" spans="1:10" ht="18.75" customHeight="1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4</v>
      </c>
      <c r="C2">
        <v>1</v>
      </c>
      <c r="D2">
        <v>0</v>
      </c>
      <c r="E2">
        <v>10</v>
      </c>
      <c r="F2">
        <v>111.4545342</v>
      </c>
      <c r="H2" s="1" t="s">
        <v>6</v>
      </c>
      <c r="I2" t="e">
        <f>AVERAGEIF(E:E,"=1",F:F)</f>
        <v>#DIV/0!</v>
      </c>
      <c r="J2">
        <f>COUNTIF(E:E,"=1")</f>
        <v>0</v>
      </c>
    </row>
    <row r="3" spans="1:10" x14ac:dyDescent="0.25">
      <c r="A3">
        <v>407</v>
      </c>
      <c r="B3">
        <v>4</v>
      </c>
      <c r="C3">
        <v>1</v>
      </c>
      <c r="D3">
        <v>0</v>
      </c>
      <c r="E3">
        <v>10</v>
      </c>
      <c r="F3">
        <v>82.316154299999994</v>
      </c>
      <c r="H3" s="1" t="s">
        <v>7</v>
      </c>
      <c r="I3" t="e">
        <f>AVERAGEIF(E:E,"=2",F:F)</f>
        <v>#DIV/0!</v>
      </c>
      <c r="J3">
        <f>COUNTIF(E:E,"=2")</f>
        <v>0</v>
      </c>
    </row>
    <row r="4" spans="1:10" x14ac:dyDescent="0.25">
      <c r="A4">
        <v>407</v>
      </c>
      <c r="B4">
        <v>4</v>
      </c>
      <c r="C4">
        <v>1</v>
      </c>
      <c r="D4">
        <v>0</v>
      </c>
      <c r="E4">
        <v>10</v>
      </c>
      <c r="F4">
        <v>98.715752100000003</v>
      </c>
      <c r="H4" s="1" t="s">
        <v>17</v>
      </c>
      <c r="I4">
        <f>AVERAGEIF(E:E,"&gt;2",F:F)</f>
        <v>95.156932528999974</v>
      </c>
      <c r="J4">
        <f>COUNTIF(E:E,"&gt;2")</f>
        <v>100</v>
      </c>
    </row>
    <row r="5" spans="1:10" x14ac:dyDescent="0.25">
      <c r="A5">
        <v>407</v>
      </c>
      <c r="B5">
        <v>4</v>
      </c>
      <c r="C5">
        <v>1</v>
      </c>
      <c r="D5">
        <v>0</v>
      </c>
      <c r="E5">
        <v>10</v>
      </c>
      <c r="F5">
        <v>71.106393100000005</v>
      </c>
      <c r="H5" t="s">
        <v>11</v>
      </c>
      <c r="I5">
        <f>AVERAGE(F:F)</f>
        <v>95.156932528999974</v>
      </c>
      <c r="J5">
        <f>COUNTIF(F:F,"&gt;0")</f>
        <v>100</v>
      </c>
    </row>
    <row r="6" spans="1:10" x14ac:dyDescent="0.25">
      <c r="A6">
        <v>407</v>
      </c>
      <c r="B6">
        <v>4</v>
      </c>
      <c r="C6">
        <v>1</v>
      </c>
      <c r="D6">
        <v>0</v>
      </c>
      <c r="E6">
        <v>10</v>
      </c>
      <c r="F6">
        <v>120.6396014</v>
      </c>
    </row>
    <row r="7" spans="1:10" x14ac:dyDescent="0.25">
      <c r="A7">
        <v>407</v>
      </c>
      <c r="B7">
        <v>4</v>
      </c>
      <c r="C7">
        <v>1</v>
      </c>
      <c r="D7">
        <v>0</v>
      </c>
      <c r="E7">
        <v>10</v>
      </c>
      <c r="F7">
        <v>91.159371800000002</v>
      </c>
    </row>
    <row r="8" spans="1:10" x14ac:dyDescent="0.25">
      <c r="A8">
        <v>407</v>
      </c>
      <c r="B8">
        <v>4</v>
      </c>
      <c r="C8">
        <v>1</v>
      </c>
      <c r="D8">
        <v>0</v>
      </c>
      <c r="E8">
        <v>10</v>
      </c>
      <c r="F8">
        <v>76.962220099999996</v>
      </c>
    </row>
    <row r="9" spans="1:10" x14ac:dyDescent="0.25">
      <c r="A9">
        <v>407</v>
      </c>
      <c r="B9">
        <v>3</v>
      </c>
      <c r="C9">
        <v>1</v>
      </c>
      <c r="D9">
        <v>1</v>
      </c>
      <c r="E9">
        <v>10</v>
      </c>
      <c r="F9">
        <v>103.6408301</v>
      </c>
    </row>
    <row r="10" spans="1:10" x14ac:dyDescent="0.25">
      <c r="A10">
        <v>407</v>
      </c>
      <c r="B10">
        <v>3</v>
      </c>
      <c r="C10">
        <v>1</v>
      </c>
      <c r="D10">
        <v>1</v>
      </c>
      <c r="E10">
        <v>10</v>
      </c>
      <c r="F10">
        <v>277.2526474</v>
      </c>
    </row>
    <row r="11" spans="1:10" x14ac:dyDescent="0.25">
      <c r="A11">
        <v>407</v>
      </c>
      <c r="B11">
        <v>4</v>
      </c>
      <c r="C11">
        <v>1</v>
      </c>
      <c r="D11">
        <v>0</v>
      </c>
      <c r="E11">
        <v>10</v>
      </c>
      <c r="F11">
        <v>91.508390899999995</v>
      </c>
    </row>
    <row r="12" spans="1:10" x14ac:dyDescent="0.25">
      <c r="A12">
        <v>407</v>
      </c>
      <c r="B12">
        <v>4</v>
      </c>
      <c r="C12">
        <v>1</v>
      </c>
      <c r="D12">
        <v>0</v>
      </c>
      <c r="E12">
        <v>10</v>
      </c>
      <c r="F12">
        <v>68.4834867</v>
      </c>
    </row>
    <row r="13" spans="1:10" x14ac:dyDescent="0.25">
      <c r="A13">
        <v>407</v>
      </c>
      <c r="B13">
        <v>4</v>
      </c>
      <c r="C13">
        <v>1</v>
      </c>
      <c r="D13">
        <v>0</v>
      </c>
      <c r="E13">
        <v>10</v>
      </c>
      <c r="F13">
        <v>80.018244999999993</v>
      </c>
    </row>
    <row r="14" spans="1:10" x14ac:dyDescent="0.25">
      <c r="A14">
        <v>407</v>
      </c>
      <c r="B14">
        <v>4</v>
      </c>
      <c r="C14">
        <v>1</v>
      </c>
      <c r="D14">
        <v>0</v>
      </c>
      <c r="E14">
        <v>10</v>
      </c>
      <c r="F14">
        <v>77.010063000000002</v>
      </c>
    </row>
    <row r="15" spans="1:10" x14ac:dyDescent="0.25">
      <c r="A15">
        <v>407</v>
      </c>
      <c r="B15">
        <v>4</v>
      </c>
      <c r="C15">
        <v>1</v>
      </c>
      <c r="D15">
        <v>0</v>
      </c>
      <c r="E15">
        <v>10</v>
      </c>
      <c r="F15">
        <v>82.9388778</v>
      </c>
    </row>
    <row r="16" spans="1:10" x14ac:dyDescent="0.25">
      <c r="A16">
        <v>407</v>
      </c>
      <c r="B16">
        <v>3</v>
      </c>
      <c r="C16">
        <v>2</v>
      </c>
      <c r="D16">
        <v>0</v>
      </c>
      <c r="E16">
        <v>10</v>
      </c>
      <c r="F16">
        <v>133.34719569999999</v>
      </c>
    </row>
    <row r="17" spans="1:6" x14ac:dyDescent="0.25">
      <c r="A17">
        <v>407</v>
      </c>
      <c r="B17">
        <v>3</v>
      </c>
      <c r="C17">
        <v>2</v>
      </c>
      <c r="D17">
        <v>0</v>
      </c>
      <c r="E17">
        <v>10</v>
      </c>
      <c r="F17">
        <v>134.9712366</v>
      </c>
    </row>
    <row r="18" spans="1:6" x14ac:dyDescent="0.25">
      <c r="A18">
        <v>407</v>
      </c>
      <c r="B18">
        <v>4</v>
      </c>
      <c r="C18">
        <v>1</v>
      </c>
      <c r="D18">
        <v>0</v>
      </c>
      <c r="E18">
        <v>10</v>
      </c>
      <c r="F18">
        <v>72.562472499999998</v>
      </c>
    </row>
    <row r="19" spans="1:6" x14ac:dyDescent="0.25">
      <c r="A19">
        <v>407</v>
      </c>
      <c r="B19">
        <v>4</v>
      </c>
      <c r="C19">
        <v>1</v>
      </c>
      <c r="D19">
        <v>0</v>
      </c>
      <c r="E19">
        <v>10</v>
      </c>
      <c r="F19">
        <v>66.638094600000002</v>
      </c>
    </row>
    <row r="20" spans="1:6" x14ac:dyDescent="0.25">
      <c r="A20">
        <v>407</v>
      </c>
      <c r="B20">
        <v>4</v>
      </c>
      <c r="C20">
        <v>1</v>
      </c>
      <c r="D20">
        <v>0</v>
      </c>
      <c r="E20">
        <v>10</v>
      </c>
      <c r="F20">
        <v>65.414036699999997</v>
      </c>
    </row>
    <row r="21" spans="1:6" x14ac:dyDescent="0.25">
      <c r="A21">
        <v>407</v>
      </c>
      <c r="B21">
        <v>4</v>
      </c>
      <c r="C21">
        <v>1</v>
      </c>
      <c r="D21">
        <v>0</v>
      </c>
      <c r="E21">
        <v>10</v>
      </c>
      <c r="F21">
        <v>83.426312100000004</v>
      </c>
    </row>
    <row r="22" spans="1:6" x14ac:dyDescent="0.25">
      <c r="A22">
        <v>407</v>
      </c>
      <c r="B22">
        <v>4</v>
      </c>
      <c r="C22">
        <v>1</v>
      </c>
      <c r="D22">
        <v>0</v>
      </c>
      <c r="E22">
        <v>10</v>
      </c>
      <c r="F22">
        <v>55.320465300000002</v>
      </c>
    </row>
    <row r="23" spans="1:6" x14ac:dyDescent="0.25">
      <c r="A23">
        <v>407</v>
      </c>
      <c r="B23">
        <v>4</v>
      </c>
      <c r="C23">
        <v>1</v>
      </c>
      <c r="D23">
        <v>0</v>
      </c>
      <c r="E23">
        <v>10</v>
      </c>
      <c r="F23">
        <v>45.410317399999997</v>
      </c>
    </row>
    <row r="24" spans="1:6" x14ac:dyDescent="0.25">
      <c r="A24">
        <v>407</v>
      </c>
      <c r="B24">
        <v>3</v>
      </c>
      <c r="C24">
        <v>2</v>
      </c>
      <c r="D24">
        <v>0</v>
      </c>
      <c r="E24">
        <v>10</v>
      </c>
      <c r="F24">
        <v>131.95849050000001</v>
      </c>
    </row>
    <row r="25" spans="1:6" x14ac:dyDescent="0.25">
      <c r="A25">
        <v>407</v>
      </c>
      <c r="B25">
        <v>4</v>
      </c>
      <c r="C25">
        <v>1</v>
      </c>
      <c r="D25">
        <v>0</v>
      </c>
      <c r="E25">
        <v>10</v>
      </c>
      <c r="F25">
        <v>60.927835799999997</v>
      </c>
    </row>
    <row r="26" spans="1:6" x14ac:dyDescent="0.25">
      <c r="A26">
        <v>407</v>
      </c>
      <c r="B26">
        <v>4</v>
      </c>
      <c r="C26">
        <v>1</v>
      </c>
      <c r="D26">
        <v>0</v>
      </c>
      <c r="E26">
        <v>10</v>
      </c>
      <c r="F26">
        <v>92.584771799999999</v>
      </c>
    </row>
    <row r="27" spans="1:6" x14ac:dyDescent="0.25">
      <c r="A27">
        <v>407</v>
      </c>
      <c r="B27">
        <v>4</v>
      </c>
      <c r="C27">
        <v>1</v>
      </c>
      <c r="D27">
        <v>0</v>
      </c>
      <c r="E27">
        <v>10</v>
      </c>
      <c r="F27">
        <v>81.574678399999996</v>
      </c>
    </row>
    <row r="28" spans="1:6" x14ac:dyDescent="0.25">
      <c r="A28">
        <v>407</v>
      </c>
      <c r="B28">
        <v>4</v>
      </c>
      <c r="C28">
        <v>1</v>
      </c>
      <c r="D28">
        <v>0</v>
      </c>
      <c r="E28">
        <v>10</v>
      </c>
      <c r="F28">
        <v>68.924564200000006</v>
      </c>
    </row>
    <row r="29" spans="1:6" x14ac:dyDescent="0.25">
      <c r="A29">
        <v>407</v>
      </c>
      <c r="B29">
        <v>3</v>
      </c>
      <c r="C29">
        <v>2</v>
      </c>
      <c r="D29">
        <v>0</v>
      </c>
      <c r="E29">
        <v>10</v>
      </c>
      <c r="F29">
        <v>142.16337809999999</v>
      </c>
    </row>
    <row r="30" spans="1:6" x14ac:dyDescent="0.25">
      <c r="A30">
        <v>407</v>
      </c>
      <c r="B30">
        <v>4</v>
      </c>
      <c r="C30">
        <v>1</v>
      </c>
      <c r="D30">
        <v>0</v>
      </c>
      <c r="E30">
        <v>10</v>
      </c>
      <c r="F30">
        <v>60.245525899999997</v>
      </c>
    </row>
    <row r="31" spans="1:6" x14ac:dyDescent="0.25">
      <c r="A31">
        <v>407</v>
      </c>
      <c r="B31">
        <v>4</v>
      </c>
      <c r="C31">
        <v>1</v>
      </c>
      <c r="D31">
        <v>0</v>
      </c>
      <c r="E31">
        <v>10</v>
      </c>
      <c r="F31">
        <v>76.153239900000003</v>
      </c>
    </row>
    <row r="32" spans="1:6" x14ac:dyDescent="0.25">
      <c r="A32">
        <v>407</v>
      </c>
      <c r="B32">
        <v>4</v>
      </c>
      <c r="C32">
        <v>1</v>
      </c>
      <c r="D32">
        <v>0</v>
      </c>
      <c r="E32">
        <v>10</v>
      </c>
      <c r="F32">
        <v>56.404244400000003</v>
      </c>
    </row>
    <row r="33" spans="1:6" x14ac:dyDescent="0.25">
      <c r="A33">
        <v>407</v>
      </c>
      <c r="B33">
        <v>4</v>
      </c>
      <c r="C33">
        <v>1</v>
      </c>
      <c r="D33">
        <v>0</v>
      </c>
      <c r="E33">
        <v>10</v>
      </c>
      <c r="F33">
        <v>80.061483300000006</v>
      </c>
    </row>
    <row r="34" spans="1:6" x14ac:dyDescent="0.25">
      <c r="A34">
        <v>407</v>
      </c>
      <c r="B34">
        <v>3</v>
      </c>
      <c r="C34">
        <v>2</v>
      </c>
      <c r="D34">
        <v>0</v>
      </c>
      <c r="E34">
        <v>10</v>
      </c>
      <c r="F34">
        <v>109.3338655</v>
      </c>
    </row>
    <row r="35" spans="1:6" x14ac:dyDescent="0.25">
      <c r="A35">
        <v>407</v>
      </c>
      <c r="B35">
        <v>4</v>
      </c>
      <c r="C35">
        <v>1</v>
      </c>
      <c r="D35">
        <v>0</v>
      </c>
      <c r="E35">
        <v>10</v>
      </c>
      <c r="F35">
        <v>69.360289499999993</v>
      </c>
    </row>
    <row r="36" spans="1:6" x14ac:dyDescent="0.25">
      <c r="A36">
        <v>407</v>
      </c>
      <c r="B36">
        <v>4</v>
      </c>
      <c r="C36">
        <v>1</v>
      </c>
      <c r="D36">
        <v>0</v>
      </c>
      <c r="E36">
        <v>10</v>
      </c>
      <c r="F36">
        <v>69.369645800000001</v>
      </c>
    </row>
    <row r="37" spans="1:6" x14ac:dyDescent="0.25">
      <c r="A37">
        <v>407</v>
      </c>
      <c r="B37">
        <v>3</v>
      </c>
      <c r="C37">
        <v>2</v>
      </c>
      <c r="D37">
        <v>0</v>
      </c>
      <c r="E37">
        <v>10</v>
      </c>
      <c r="F37">
        <v>123.2889199</v>
      </c>
    </row>
    <row r="38" spans="1:6" x14ac:dyDescent="0.25">
      <c r="A38">
        <v>407</v>
      </c>
      <c r="B38">
        <v>3</v>
      </c>
      <c r="C38">
        <v>2</v>
      </c>
      <c r="D38">
        <v>0</v>
      </c>
      <c r="E38">
        <v>10</v>
      </c>
      <c r="F38">
        <v>127.1277149</v>
      </c>
    </row>
    <row r="39" spans="1:6" x14ac:dyDescent="0.25">
      <c r="A39">
        <v>407</v>
      </c>
      <c r="B39">
        <v>4</v>
      </c>
      <c r="C39">
        <v>1</v>
      </c>
      <c r="D39">
        <v>0</v>
      </c>
      <c r="E39">
        <v>10</v>
      </c>
      <c r="F39">
        <v>69.899005500000001</v>
      </c>
    </row>
    <row r="40" spans="1:6" x14ac:dyDescent="0.25">
      <c r="A40">
        <v>407</v>
      </c>
      <c r="B40">
        <v>4</v>
      </c>
      <c r="C40">
        <v>1</v>
      </c>
      <c r="D40">
        <v>0</v>
      </c>
      <c r="E40">
        <v>10</v>
      </c>
      <c r="F40">
        <v>55.429417899999997</v>
      </c>
    </row>
    <row r="41" spans="1:6" x14ac:dyDescent="0.25">
      <c r="A41">
        <v>407</v>
      </c>
      <c r="B41">
        <v>4</v>
      </c>
      <c r="C41">
        <v>1</v>
      </c>
      <c r="D41">
        <v>0</v>
      </c>
      <c r="E41">
        <v>10</v>
      </c>
      <c r="F41">
        <v>90.912192099999999</v>
      </c>
    </row>
    <row r="42" spans="1:6" x14ac:dyDescent="0.25">
      <c r="A42">
        <v>407</v>
      </c>
      <c r="B42">
        <v>4</v>
      </c>
      <c r="C42">
        <v>1</v>
      </c>
      <c r="D42">
        <v>0</v>
      </c>
      <c r="E42">
        <v>10</v>
      </c>
      <c r="F42">
        <v>96.185523799999999</v>
      </c>
    </row>
    <row r="43" spans="1:6" x14ac:dyDescent="0.25">
      <c r="A43">
        <v>407</v>
      </c>
      <c r="B43">
        <v>3</v>
      </c>
      <c r="C43">
        <v>2</v>
      </c>
      <c r="D43">
        <v>0</v>
      </c>
      <c r="E43">
        <v>10</v>
      </c>
      <c r="F43">
        <v>166.78592739999999</v>
      </c>
    </row>
    <row r="44" spans="1:6" x14ac:dyDescent="0.25">
      <c r="A44">
        <v>407</v>
      </c>
      <c r="B44">
        <v>3</v>
      </c>
      <c r="C44">
        <v>2</v>
      </c>
      <c r="D44">
        <v>0</v>
      </c>
      <c r="E44">
        <v>10</v>
      </c>
      <c r="F44">
        <v>170.7247031</v>
      </c>
    </row>
    <row r="45" spans="1:6" x14ac:dyDescent="0.25">
      <c r="A45">
        <v>407</v>
      </c>
      <c r="B45">
        <v>4</v>
      </c>
      <c r="C45">
        <v>1</v>
      </c>
      <c r="D45">
        <v>0</v>
      </c>
      <c r="E45">
        <v>10</v>
      </c>
      <c r="F45">
        <v>56.546868699999997</v>
      </c>
    </row>
    <row r="46" spans="1:6" x14ac:dyDescent="0.25">
      <c r="A46">
        <v>407</v>
      </c>
      <c r="B46">
        <v>3</v>
      </c>
      <c r="C46">
        <v>2</v>
      </c>
      <c r="D46">
        <v>0</v>
      </c>
      <c r="E46">
        <v>10</v>
      </c>
      <c r="F46">
        <v>133.55099100000001</v>
      </c>
    </row>
    <row r="47" spans="1:6" x14ac:dyDescent="0.25">
      <c r="A47">
        <v>407</v>
      </c>
      <c r="B47">
        <v>4</v>
      </c>
      <c r="C47">
        <v>1</v>
      </c>
      <c r="D47">
        <v>0</v>
      </c>
      <c r="E47">
        <v>10</v>
      </c>
      <c r="F47">
        <v>69.379575000000003</v>
      </c>
    </row>
    <row r="48" spans="1:6" x14ac:dyDescent="0.25">
      <c r="A48">
        <v>407</v>
      </c>
      <c r="B48">
        <v>4</v>
      </c>
      <c r="C48">
        <v>1</v>
      </c>
      <c r="D48">
        <v>0</v>
      </c>
      <c r="E48">
        <v>10</v>
      </c>
      <c r="F48">
        <v>65.421922300000006</v>
      </c>
    </row>
    <row r="49" spans="1:6" x14ac:dyDescent="0.25">
      <c r="A49">
        <v>407</v>
      </c>
      <c r="B49">
        <v>4</v>
      </c>
      <c r="C49">
        <v>1</v>
      </c>
      <c r="D49">
        <v>0</v>
      </c>
      <c r="E49">
        <v>10</v>
      </c>
      <c r="F49">
        <v>86.721422000000004</v>
      </c>
    </row>
    <row r="50" spans="1:6" x14ac:dyDescent="0.25">
      <c r="A50">
        <v>407</v>
      </c>
      <c r="B50">
        <v>4</v>
      </c>
      <c r="C50">
        <v>1</v>
      </c>
      <c r="D50">
        <v>0</v>
      </c>
      <c r="E50">
        <v>10</v>
      </c>
      <c r="F50">
        <v>54.848847900000003</v>
      </c>
    </row>
    <row r="51" spans="1:6" x14ac:dyDescent="0.25">
      <c r="A51">
        <v>407</v>
      </c>
      <c r="B51">
        <v>4</v>
      </c>
      <c r="C51">
        <v>1</v>
      </c>
      <c r="D51">
        <v>0</v>
      </c>
      <c r="E51">
        <v>10</v>
      </c>
      <c r="F51">
        <v>96.590390499999998</v>
      </c>
    </row>
    <row r="52" spans="1:6" x14ac:dyDescent="0.25">
      <c r="A52">
        <v>407</v>
      </c>
      <c r="B52">
        <v>4</v>
      </c>
      <c r="C52">
        <v>1</v>
      </c>
      <c r="D52">
        <v>0</v>
      </c>
      <c r="E52">
        <v>10</v>
      </c>
      <c r="F52">
        <v>72.295186200000003</v>
      </c>
    </row>
    <row r="53" spans="1:6" x14ac:dyDescent="0.25">
      <c r="A53">
        <v>407</v>
      </c>
      <c r="B53">
        <v>4</v>
      </c>
      <c r="C53">
        <v>1</v>
      </c>
      <c r="D53">
        <v>0</v>
      </c>
      <c r="E53">
        <v>10</v>
      </c>
      <c r="F53">
        <v>86.018857499999996</v>
      </c>
    </row>
    <row r="54" spans="1:6" x14ac:dyDescent="0.25">
      <c r="A54">
        <v>407</v>
      </c>
      <c r="B54">
        <v>3</v>
      </c>
      <c r="C54">
        <v>2</v>
      </c>
      <c r="D54">
        <v>0</v>
      </c>
      <c r="E54">
        <v>10</v>
      </c>
      <c r="F54">
        <v>132.39080999999999</v>
      </c>
    </row>
    <row r="55" spans="1:6" x14ac:dyDescent="0.25">
      <c r="A55">
        <v>407</v>
      </c>
      <c r="B55">
        <v>3</v>
      </c>
      <c r="C55">
        <v>2</v>
      </c>
      <c r="D55">
        <v>0</v>
      </c>
      <c r="E55">
        <v>10</v>
      </c>
      <c r="F55">
        <v>132.00402589999999</v>
      </c>
    </row>
    <row r="56" spans="1:6" x14ac:dyDescent="0.25">
      <c r="A56">
        <v>407</v>
      </c>
      <c r="B56">
        <v>3</v>
      </c>
      <c r="C56">
        <v>2</v>
      </c>
      <c r="D56">
        <v>0</v>
      </c>
      <c r="E56">
        <v>10</v>
      </c>
      <c r="F56">
        <v>164.32807990000001</v>
      </c>
    </row>
    <row r="57" spans="1:6" x14ac:dyDescent="0.25">
      <c r="A57">
        <v>407</v>
      </c>
      <c r="B57">
        <v>4</v>
      </c>
      <c r="C57">
        <v>1</v>
      </c>
      <c r="D57">
        <v>0</v>
      </c>
      <c r="E57">
        <v>10</v>
      </c>
      <c r="F57">
        <v>68.177950499999994</v>
      </c>
    </row>
    <row r="58" spans="1:6" x14ac:dyDescent="0.25">
      <c r="A58">
        <v>407</v>
      </c>
      <c r="B58">
        <v>4</v>
      </c>
      <c r="C58">
        <v>1</v>
      </c>
      <c r="D58">
        <v>0</v>
      </c>
      <c r="E58">
        <v>10</v>
      </c>
      <c r="F58">
        <v>80.085537700000003</v>
      </c>
    </row>
    <row r="59" spans="1:6" x14ac:dyDescent="0.25">
      <c r="A59">
        <v>407</v>
      </c>
      <c r="B59">
        <v>4</v>
      </c>
      <c r="C59">
        <v>1</v>
      </c>
      <c r="D59">
        <v>0</v>
      </c>
      <c r="E59">
        <v>10</v>
      </c>
      <c r="F59">
        <v>130.7399959</v>
      </c>
    </row>
    <row r="60" spans="1:6" x14ac:dyDescent="0.25">
      <c r="A60">
        <v>407</v>
      </c>
      <c r="B60">
        <v>4</v>
      </c>
      <c r="C60">
        <v>1</v>
      </c>
      <c r="D60">
        <v>0</v>
      </c>
      <c r="E60">
        <v>10</v>
      </c>
      <c r="F60">
        <v>46.556799300000002</v>
      </c>
    </row>
    <row r="61" spans="1:6" x14ac:dyDescent="0.25">
      <c r="A61">
        <v>407</v>
      </c>
      <c r="B61">
        <v>4</v>
      </c>
      <c r="C61">
        <v>1</v>
      </c>
      <c r="D61">
        <v>0</v>
      </c>
      <c r="E61">
        <v>10</v>
      </c>
      <c r="F61">
        <v>58.058685199999999</v>
      </c>
    </row>
    <row r="62" spans="1:6" x14ac:dyDescent="0.25">
      <c r="A62">
        <v>407</v>
      </c>
      <c r="B62">
        <v>4</v>
      </c>
      <c r="C62">
        <v>1</v>
      </c>
      <c r="D62">
        <v>0</v>
      </c>
      <c r="E62">
        <v>10</v>
      </c>
      <c r="F62">
        <v>60.187032899999998</v>
      </c>
    </row>
    <row r="63" spans="1:6" x14ac:dyDescent="0.25">
      <c r="A63">
        <v>407</v>
      </c>
      <c r="B63">
        <v>4</v>
      </c>
      <c r="C63">
        <v>1</v>
      </c>
      <c r="D63">
        <v>0</v>
      </c>
      <c r="E63">
        <v>10</v>
      </c>
      <c r="F63">
        <v>61.9894617</v>
      </c>
    </row>
    <row r="64" spans="1:6" x14ac:dyDescent="0.25">
      <c r="A64">
        <v>407</v>
      </c>
      <c r="B64">
        <v>4</v>
      </c>
      <c r="C64">
        <v>1</v>
      </c>
      <c r="D64">
        <v>0</v>
      </c>
      <c r="E64">
        <v>10</v>
      </c>
      <c r="F64">
        <v>90.447815199999994</v>
      </c>
    </row>
    <row r="65" spans="1:6" x14ac:dyDescent="0.25">
      <c r="A65">
        <v>407</v>
      </c>
      <c r="B65">
        <v>3</v>
      </c>
      <c r="C65">
        <v>2</v>
      </c>
      <c r="D65">
        <v>0</v>
      </c>
      <c r="E65">
        <v>10</v>
      </c>
      <c r="F65">
        <v>151.51209349999999</v>
      </c>
    </row>
    <row r="66" spans="1:6" x14ac:dyDescent="0.25">
      <c r="A66">
        <v>407</v>
      </c>
      <c r="B66">
        <v>3</v>
      </c>
      <c r="C66">
        <v>2</v>
      </c>
      <c r="D66">
        <v>0</v>
      </c>
      <c r="E66">
        <v>10</v>
      </c>
      <c r="F66">
        <v>146.26690060000001</v>
      </c>
    </row>
    <row r="67" spans="1:6" x14ac:dyDescent="0.25">
      <c r="A67">
        <v>407</v>
      </c>
      <c r="B67">
        <v>4</v>
      </c>
      <c r="C67">
        <v>1</v>
      </c>
      <c r="D67">
        <v>0</v>
      </c>
      <c r="E67">
        <v>10</v>
      </c>
      <c r="F67">
        <v>58.769475900000003</v>
      </c>
    </row>
    <row r="68" spans="1:6" x14ac:dyDescent="0.25">
      <c r="A68">
        <v>407</v>
      </c>
      <c r="B68">
        <v>4</v>
      </c>
      <c r="C68">
        <v>1</v>
      </c>
      <c r="D68">
        <v>0</v>
      </c>
      <c r="E68">
        <v>10</v>
      </c>
      <c r="F68">
        <v>64.408372799999995</v>
      </c>
    </row>
    <row r="69" spans="1:6" x14ac:dyDescent="0.25">
      <c r="A69">
        <v>407</v>
      </c>
      <c r="B69">
        <v>4</v>
      </c>
      <c r="C69">
        <v>1</v>
      </c>
      <c r="D69">
        <v>0</v>
      </c>
      <c r="E69">
        <v>10</v>
      </c>
      <c r="F69">
        <v>66.868683399999995</v>
      </c>
    </row>
    <row r="70" spans="1:6" x14ac:dyDescent="0.25">
      <c r="A70">
        <v>407</v>
      </c>
      <c r="B70">
        <v>4</v>
      </c>
      <c r="C70">
        <v>1</v>
      </c>
      <c r="D70">
        <v>0</v>
      </c>
      <c r="E70">
        <v>10</v>
      </c>
      <c r="F70">
        <v>71.4914433</v>
      </c>
    </row>
    <row r="71" spans="1:6" x14ac:dyDescent="0.25">
      <c r="A71">
        <v>407</v>
      </c>
      <c r="B71">
        <v>4</v>
      </c>
      <c r="C71">
        <v>1</v>
      </c>
      <c r="D71">
        <v>0</v>
      </c>
      <c r="E71">
        <v>10</v>
      </c>
      <c r="F71">
        <v>90.097761899999995</v>
      </c>
    </row>
    <row r="72" spans="1:6" x14ac:dyDescent="0.25">
      <c r="A72">
        <v>407</v>
      </c>
      <c r="B72">
        <v>4</v>
      </c>
      <c r="C72">
        <v>1</v>
      </c>
      <c r="D72">
        <v>0</v>
      </c>
      <c r="E72">
        <v>10</v>
      </c>
      <c r="F72">
        <v>50.782378799999996</v>
      </c>
    </row>
    <row r="73" spans="1:6" x14ac:dyDescent="0.25">
      <c r="A73">
        <v>407</v>
      </c>
      <c r="B73">
        <v>3</v>
      </c>
      <c r="C73">
        <v>2</v>
      </c>
      <c r="D73">
        <v>0</v>
      </c>
      <c r="E73">
        <v>10</v>
      </c>
      <c r="F73">
        <v>91.538862100000003</v>
      </c>
    </row>
    <row r="74" spans="1:6" x14ac:dyDescent="0.25">
      <c r="A74">
        <v>407</v>
      </c>
      <c r="B74">
        <v>4</v>
      </c>
      <c r="C74">
        <v>1</v>
      </c>
      <c r="D74">
        <v>0</v>
      </c>
      <c r="E74">
        <v>10</v>
      </c>
      <c r="F74">
        <v>58.777788399999999</v>
      </c>
    </row>
    <row r="75" spans="1:6" x14ac:dyDescent="0.25">
      <c r="A75">
        <v>407</v>
      </c>
      <c r="B75">
        <v>4</v>
      </c>
      <c r="C75">
        <v>1</v>
      </c>
      <c r="D75">
        <v>0</v>
      </c>
      <c r="E75">
        <v>10</v>
      </c>
      <c r="F75">
        <v>48.570259499999999</v>
      </c>
    </row>
    <row r="76" spans="1:6" x14ac:dyDescent="0.25">
      <c r="A76">
        <v>407</v>
      </c>
      <c r="B76">
        <v>4</v>
      </c>
      <c r="C76">
        <v>1</v>
      </c>
      <c r="D76">
        <v>0</v>
      </c>
      <c r="E76">
        <v>10</v>
      </c>
      <c r="F76">
        <v>74.414708200000007</v>
      </c>
    </row>
    <row r="77" spans="1:6" x14ac:dyDescent="0.25">
      <c r="A77">
        <v>407</v>
      </c>
      <c r="B77">
        <v>4</v>
      </c>
      <c r="C77">
        <v>1</v>
      </c>
      <c r="D77">
        <v>0</v>
      </c>
      <c r="E77">
        <v>10</v>
      </c>
      <c r="F77">
        <v>49.139919800000001</v>
      </c>
    </row>
    <row r="78" spans="1:6" x14ac:dyDescent="0.25">
      <c r="A78">
        <v>407</v>
      </c>
      <c r="B78">
        <v>3</v>
      </c>
      <c r="C78">
        <v>2</v>
      </c>
      <c r="D78">
        <v>0</v>
      </c>
      <c r="E78">
        <v>10</v>
      </c>
      <c r="F78">
        <v>165.04412619999999</v>
      </c>
    </row>
    <row r="79" spans="1:6" x14ac:dyDescent="0.25">
      <c r="A79">
        <v>407</v>
      </c>
      <c r="B79">
        <v>4</v>
      </c>
      <c r="C79">
        <v>1</v>
      </c>
      <c r="D79">
        <v>0</v>
      </c>
      <c r="E79">
        <v>10</v>
      </c>
      <c r="F79">
        <v>56.929085200000003</v>
      </c>
    </row>
    <row r="80" spans="1:6" x14ac:dyDescent="0.25">
      <c r="A80">
        <v>407</v>
      </c>
      <c r="B80">
        <v>4</v>
      </c>
      <c r="C80">
        <v>1</v>
      </c>
      <c r="D80">
        <v>0</v>
      </c>
      <c r="E80">
        <v>10</v>
      </c>
      <c r="F80">
        <v>97.410859200000004</v>
      </c>
    </row>
    <row r="81" spans="1:6" x14ac:dyDescent="0.25">
      <c r="A81">
        <v>407</v>
      </c>
      <c r="B81">
        <v>4</v>
      </c>
      <c r="C81">
        <v>1</v>
      </c>
      <c r="D81">
        <v>0</v>
      </c>
      <c r="E81">
        <v>10</v>
      </c>
      <c r="F81">
        <v>57.050934300000002</v>
      </c>
    </row>
    <row r="82" spans="1:6" x14ac:dyDescent="0.25">
      <c r="A82">
        <v>407</v>
      </c>
      <c r="B82">
        <v>4</v>
      </c>
      <c r="C82">
        <v>1</v>
      </c>
      <c r="D82">
        <v>0</v>
      </c>
      <c r="E82">
        <v>10</v>
      </c>
      <c r="F82">
        <v>62.925508700000002</v>
      </c>
    </row>
    <row r="83" spans="1:6" x14ac:dyDescent="0.25">
      <c r="A83">
        <v>407</v>
      </c>
      <c r="B83">
        <v>3</v>
      </c>
      <c r="C83">
        <v>2</v>
      </c>
      <c r="D83">
        <v>0</v>
      </c>
      <c r="E83">
        <v>10</v>
      </c>
      <c r="F83">
        <v>168.53309179999999</v>
      </c>
    </row>
    <row r="84" spans="1:6" x14ac:dyDescent="0.25">
      <c r="A84">
        <v>407</v>
      </c>
      <c r="B84">
        <v>4</v>
      </c>
      <c r="C84">
        <v>1</v>
      </c>
      <c r="D84">
        <v>0</v>
      </c>
      <c r="E84">
        <v>10</v>
      </c>
      <c r="F84">
        <v>59.438581499999998</v>
      </c>
    </row>
    <row r="85" spans="1:6" x14ac:dyDescent="0.25">
      <c r="A85">
        <v>407</v>
      </c>
      <c r="B85">
        <v>4</v>
      </c>
      <c r="C85">
        <v>1</v>
      </c>
      <c r="D85">
        <v>0</v>
      </c>
      <c r="E85">
        <v>10</v>
      </c>
      <c r="F85">
        <v>72.462518200000005</v>
      </c>
    </row>
    <row r="86" spans="1:6" x14ac:dyDescent="0.25">
      <c r="A86">
        <v>407</v>
      </c>
      <c r="B86">
        <v>4</v>
      </c>
      <c r="C86">
        <v>1</v>
      </c>
      <c r="D86">
        <v>0</v>
      </c>
      <c r="E86">
        <v>10</v>
      </c>
      <c r="F86">
        <v>122.935367</v>
      </c>
    </row>
    <row r="87" spans="1:6" x14ac:dyDescent="0.25">
      <c r="A87">
        <v>407</v>
      </c>
      <c r="B87">
        <v>4</v>
      </c>
      <c r="C87">
        <v>1</v>
      </c>
      <c r="D87">
        <v>0</v>
      </c>
      <c r="E87">
        <v>10</v>
      </c>
      <c r="F87">
        <v>120.5024212</v>
      </c>
    </row>
    <row r="88" spans="1:6" x14ac:dyDescent="0.25">
      <c r="A88">
        <v>407</v>
      </c>
      <c r="B88">
        <v>4</v>
      </c>
      <c r="C88">
        <v>1</v>
      </c>
      <c r="D88">
        <v>0</v>
      </c>
      <c r="E88">
        <v>10</v>
      </c>
      <c r="F88">
        <v>123.9336588</v>
      </c>
    </row>
    <row r="89" spans="1:6" x14ac:dyDescent="0.25">
      <c r="A89">
        <v>407</v>
      </c>
      <c r="B89">
        <v>4</v>
      </c>
      <c r="C89">
        <v>1</v>
      </c>
      <c r="D89">
        <v>0</v>
      </c>
      <c r="E89">
        <v>10</v>
      </c>
      <c r="F89">
        <v>119.75969859999999</v>
      </c>
    </row>
    <row r="90" spans="1:6" x14ac:dyDescent="0.25">
      <c r="A90">
        <v>407</v>
      </c>
      <c r="B90">
        <v>4</v>
      </c>
      <c r="C90">
        <v>1</v>
      </c>
      <c r="D90">
        <v>0</v>
      </c>
      <c r="E90">
        <v>10</v>
      </c>
      <c r="F90">
        <v>61.524972400000003</v>
      </c>
    </row>
    <row r="91" spans="1:6" x14ac:dyDescent="0.25">
      <c r="A91">
        <v>407</v>
      </c>
      <c r="B91">
        <v>4</v>
      </c>
      <c r="C91">
        <v>1</v>
      </c>
      <c r="D91">
        <v>0</v>
      </c>
      <c r="E91">
        <v>10</v>
      </c>
      <c r="F91">
        <v>126.43692</v>
      </c>
    </row>
    <row r="92" spans="1:6" x14ac:dyDescent="0.25">
      <c r="A92">
        <v>407</v>
      </c>
      <c r="B92">
        <v>4</v>
      </c>
      <c r="C92">
        <v>1</v>
      </c>
      <c r="D92">
        <v>0</v>
      </c>
      <c r="E92">
        <v>10</v>
      </c>
      <c r="F92">
        <v>129.9951039</v>
      </c>
    </row>
    <row r="93" spans="1:6" x14ac:dyDescent="0.25">
      <c r="A93">
        <v>407</v>
      </c>
      <c r="B93">
        <v>3</v>
      </c>
      <c r="C93">
        <v>2</v>
      </c>
      <c r="D93">
        <v>0</v>
      </c>
      <c r="E93">
        <v>10</v>
      </c>
      <c r="F93">
        <v>179.5661149</v>
      </c>
    </row>
    <row r="94" spans="1:6" x14ac:dyDescent="0.25">
      <c r="A94">
        <v>407</v>
      </c>
      <c r="B94">
        <v>3</v>
      </c>
      <c r="C94">
        <v>2</v>
      </c>
      <c r="D94">
        <v>0</v>
      </c>
      <c r="E94">
        <v>10</v>
      </c>
      <c r="F94">
        <v>185.9468645</v>
      </c>
    </row>
    <row r="95" spans="1:6" x14ac:dyDescent="0.25">
      <c r="A95">
        <v>407</v>
      </c>
      <c r="B95">
        <v>4</v>
      </c>
      <c r="C95">
        <v>1</v>
      </c>
      <c r="D95">
        <v>0</v>
      </c>
      <c r="E95">
        <v>10</v>
      </c>
      <c r="F95">
        <v>111.9834008</v>
      </c>
    </row>
    <row r="96" spans="1:6" x14ac:dyDescent="0.25">
      <c r="A96">
        <v>407</v>
      </c>
      <c r="B96">
        <v>4</v>
      </c>
      <c r="C96">
        <v>1</v>
      </c>
      <c r="D96">
        <v>0</v>
      </c>
      <c r="E96">
        <v>10</v>
      </c>
      <c r="F96">
        <v>92.580985799999993</v>
      </c>
    </row>
    <row r="97" spans="1:6" x14ac:dyDescent="0.25">
      <c r="A97">
        <v>407</v>
      </c>
      <c r="B97">
        <v>4</v>
      </c>
      <c r="C97">
        <v>1</v>
      </c>
      <c r="D97">
        <v>0</v>
      </c>
      <c r="E97">
        <v>10</v>
      </c>
      <c r="F97">
        <v>84.261870799999997</v>
      </c>
    </row>
    <row r="98" spans="1:6" x14ac:dyDescent="0.25">
      <c r="A98">
        <v>407</v>
      </c>
      <c r="B98">
        <v>4</v>
      </c>
      <c r="C98">
        <v>1</v>
      </c>
      <c r="D98">
        <v>0</v>
      </c>
      <c r="E98">
        <v>10</v>
      </c>
      <c r="F98">
        <v>52.6588578</v>
      </c>
    </row>
    <row r="99" spans="1:6" x14ac:dyDescent="0.25">
      <c r="A99">
        <v>407</v>
      </c>
      <c r="B99">
        <v>4</v>
      </c>
      <c r="C99">
        <v>1</v>
      </c>
      <c r="D99">
        <v>0</v>
      </c>
      <c r="E99">
        <v>10</v>
      </c>
      <c r="F99">
        <v>110.7737339</v>
      </c>
    </row>
    <row r="100" spans="1:6" x14ac:dyDescent="0.25">
      <c r="A100">
        <v>407</v>
      </c>
      <c r="B100">
        <v>3</v>
      </c>
      <c r="C100">
        <v>2</v>
      </c>
      <c r="D100">
        <v>0</v>
      </c>
      <c r="E100">
        <v>10</v>
      </c>
      <c r="F100">
        <v>153.1662211</v>
      </c>
    </row>
    <row r="101" spans="1:6" x14ac:dyDescent="0.25">
      <c r="A101">
        <v>407</v>
      </c>
      <c r="B101">
        <v>3</v>
      </c>
      <c r="C101">
        <v>2</v>
      </c>
      <c r="D101">
        <v>0</v>
      </c>
      <c r="E101">
        <v>10</v>
      </c>
      <c r="F101">
        <v>141.1813363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122E-370C-4E8A-93AE-B282A3EF2AF3}">
  <dimension ref="A1:J101"/>
  <sheetViews>
    <sheetView workbookViewId="0">
      <selection activeCell="H1" sqref="H1: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4</v>
      </c>
      <c r="C2">
        <v>0</v>
      </c>
      <c r="D2">
        <v>0</v>
      </c>
      <c r="E2">
        <v>1</v>
      </c>
      <c r="F2">
        <v>10.117108699999999</v>
      </c>
      <c r="H2" t="s">
        <v>6</v>
      </c>
      <c r="I2">
        <f>AVERAGEIF(E:E,"=1",F:F)</f>
        <v>10.137770501162789</v>
      </c>
      <c r="J2">
        <f>COUNTIF(E:E,"=1")</f>
        <v>86</v>
      </c>
    </row>
    <row r="3" spans="1:10" x14ac:dyDescent="0.25">
      <c r="A3">
        <v>407</v>
      </c>
      <c r="B3">
        <v>4</v>
      </c>
      <c r="C3">
        <v>0</v>
      </c>
      <c r="D3">
        <v>0</v>
      </c>
      <c r="E3">
        <v>1</v>
      </c>
      <c r="F3">
        <v>11.2422475</v>
      </c>
      <c r="H3" t="s">
        <v>7</v>
      </c>
      <c r="I3">
        <f>AVERAGEIF(E:E,"=2",F:F)</f>
        <v>16.200969342857142</v>
      </c>
      <c r="J3">
        <f>COUNTIF(E:E,"=2")</f>
        <v>14</v>
      </c>
    </row>
    <row r="4" spans="1:10" x14ac:dyDescent="0.25">
      <c r="A4">
        <v>407</v>
      </c>
      <c r="B4">
        <v>4</v>
      </c>
      <c r="C4">
        <v>0</v>
      </c>
      <c r="D4">
        <v>0</v>
      </c>
      <c r="E4">
        <v>1</v>
      </c>
      <c r="F4">
        <v>10.5388266</v>
      </c>
      <c r="H4" t="s">
        <v>17</v>
      </c>
      <c r="I4" t="e">
        <f>AVERAGEIF(E:E,"&gt;2",F:F)</f>
        <v>#DIV/0!</v>
      </c>
      <c r="J4">
        <f>COUNTIF(E:E,"&gt;2")</f>
        <v>0</v>
      </c>
    </row>
    <row r="5" spans="1:10" x14ac:dyDescent="0.25">
      <c r="A5">
        <v>407</v>
      </c>
      <c r="B5">
        <v>4</v>
      </c>
      <c r="C5">
        <v>0</v>
      </c>
      <c r="D5">
        <v>0</v>
      </c>
      <c r="E5">
        <v>1</v>
      </c>
      <c r="F5">
        <v>9.1153749000000008</v>
      </c>
      <c r="H5" t="s">
        <v>11</v>
      </c>
      <c r="I5">
        <f>AVERAGE(F:F)</f>
        <v>10.986618339000001</v>
      </c>
      <c r="J5">
        <f>COUNTIF(F:F,"&gt;0")</f>
        <v>100</v>
      </c>
    </row>
    <row r="6" spans="1:10" x14ac:dyDescent="0.25">
      <c r="A6">
        <v>407</v>
      </c>
      <c r="B6">
        <v>4</v>
      </c>
      <c r="C6">
        <v>0</v>
      </c>
      <c r="D6">
        <v>0</v>
      </c>
      <c r="E6">
        <v>1</v>
      </c>
      <c r="F6">
        <v>9.4531945000000004</v>
      </c>
    </row>
    <row r="7" spans="1:10" x14ac:dyDescent="0.25">
      <c r="A7">
        <v>407</v>
      </c>
      <c r="B7">
        <v>4</v>
      </c>
      <c r="C7">
        <v>0</v>
      </c>
      <c r="D7">
        <v>0</v>
      </c>
      <c r="E7">
        <v>1</v>
      </c>
      <c r="F7">
        <v>9.7247454999999992</v>
      </c>
    </row>
    <row r="8" spans="1:10" x14ac:dyDescent="0.25">
      <c r="A8">
        <v>407</v>
      </c>
      <c r="B8">
        <v>4</v>
      </c>
      <c r="C8">
        <v>0</v>
      </c>
      <c r="D8">
        <v>0</v>
      </c>
      <c r="E8">
        <v>1</v>
      </c>
      <c r="F8">
        <v>9.1136821000000001</v>
      </c>
    </row>
    <row r="9" spans="1:10" x14ac:dyDescent="0.25">
      <c r="A9">
        <v>407</v>
      </c>
      <c r="B9">
        <v>4</v>
      </c>
      <c r="C9">
        <v>0</v>
      </c>
      <c r="D9">
        <v>0</v>
      </c>
      <c r="E9">
        <v>1</v>
      </c>
      <c r="F9">
        <v>8.7723224999999996</v>
      </c>
    </row>
    <row r="10" spans="1:10" x14ac:dyDescent="0.25">
      <c r="A10">
        <v>407</v>
      </c>
      <c r="B10">
        <v>4</v>
      </c>
      <c r="C10">
        <v>0</v>
      </c>
      <c r="D10">
        <v>0</v>
      </c>
      <c r="E10">
        <v>1</v>
      </c>
      <c r="F10">
        <v>8.3667610999999997</v>
      </c>
    </row>
    <row r="11" spans="1:10" x14ac:dyDescent="0.25">
      <c r="A11">
        <v>407</v>
      </c>
      <c r="B11">
        <v>4</v>
      </c>
      <c r="C11">
        <v>0</v>
      </c>
      <c r="D11">
        <v>0</v>
      </c>
      <c r="E11">
        <v>1</v>
      </c>
      <c r="F11">
        <v>8.5851073000000007</v>
      </c>
    </row>
    <row r="12" spans="1:10" x14ac:dyDescent="0.25">
      <c r="A12">
        <v>407</v>
      </c>
      <c r="B12">
        <v>4</v>
      </c>
      <c r="C12">
        <v>0</v>
      </c>
      <c r="D12">
        <v>0</v>
      </c>
      <c r="E12">
        <v>1</v>
      </c>
      <c r="F12">
        <v>9.3145811999999992</v>
      </c>
    </row>
    <row r="13" spans="1:10" x14ac:dyDescent="0.25">
      <c r="A13">
        <v>407</v>
      </c>
      <c r="B13">
        <v>4</v>
      </c>
      <c r="C13">
        <v>0</v>
      </c>
      <c r="D13">
        <v>0</v>
      </c>
      <c r="E13">
        <v>1</v>
      </c>
      <c r="F13">
        <v>10.140588599999999</v>
      </c>
    </row>
    <row r="14" spans="1:10" x14ac:dyDescent="0.25">
      <c r="A14">
        <v>407</v>
      </c>
      <c r="B14">
        <v>4</v>
      </c>
      <c r="C14">
        <v>0</v>
      </c>
      <c r="D14">
        <v>0</v>
      </c>
      <c r="E14">
        <v>2</v>
      </c>
      <c r="F14">
        <v>18.809120199999999</v>
      </c>
    </row>
    <row r="15" spans="1:10" x14ac:dyDescent="0.25">
      <c r="A15">
        <v>407</v>
      </c>
      <c r="B15">
        <v>4</v>
      </c>
      <c r="C15">
        <v>0</v>
      </c>
      <c r="D15">
        <v>0</v>
      </c>
      <c r="E15">
        <v>1</v>
      </c>
      <c r="F15">
        <v>9.0636951000000003</v>
      </c>
    </row>
    <row r="16" spans="1:10" x14ac:dyDescent="0.25">
      <c r="A16">
        <v>407</v>
      </c>
      <c r="B16">
        <v>4</v>
      </c>
      <c r="C16">
        <v>0</v>
      </c>
      <c r="D16">
        <v>0</v>
      </c>
      <c r="E16">
        <v>1</v>
      </c>
      <c r="F16">
        <v>10.833940500000001</v>
      </c>
    </row>
    <row r="17" spans="1:6" x14ac:dyDescent="0.25">
      <c r="A17">
        <v>407</v>
      </c>
      <c r="B17">
        <v>4</v>
      </c>
      <c r="C17">
        <v>0</v>
      </c>
      <c r="D17">
        <v>0</v>
      </c>
      <c r="E17">
        <v>2</v>
      </c>
      <c r="F17">
        <v>16.265757399999998</v>
      </c>
    </row>
    <row r="18" spans="1:6" x14ac:dyDescent="0.25">
      <c r="A18">
        <v>407</v>
      </c>
      <c r="B18">
        <v>4</v>
      </c>
      <c r="C18">
        <v>0</v>
      </c>
      <c r="D18">
        <v>0</v>
      </c>
      <c r="E18">
        <v>1</v>
      </c>
      <c r="F18">
        <v>13.837156500000001</v>
      </c>
    </row>
    <row r="19" spans="1:6" x14ac:dyDescent="0.25">
      <c r="A19">
        <v>407</v>
      </c>
      <c r="B19">
        <v>4</v>
      </c>
      <c r="C19">
        <v>0</v>
      </c>
      <c r="D19">
        <v>0</v>
      </c>
      <c r="E19">
        <v>1</v>
      </c>
      <c r="F19">
        <v>10.7104935</v>
      </c>
    </row>
    <row r="20" spans="1:6" x14ac:dyDescent="0.25">
      <c r="A20">
        <v>407</v>
      </c>
      <c r="B20">
        <v>4</v>
      </c>
      <c r="C20">
        <v>0</v>
      </c>
      <c r="D20">
        <v>0</v>
      </c>
      <c r="E20">
        <v>1</v>
      </c>
      <c r="F20">
        <v>8.6060174000000007</v>
      </c>
    </row>
    <row r="21" spans="1:6" x14ac:dyDescent="0.25">
      <c r="A21">
        <v>407</v>
      </c>
      <c r="B21">
        <v>4</v>
      </c>
      <c r="C21">
        <v>0</v>
      </c>
      <c r="D21">
        <v>0</v>
      </c>
      <c r="E21">
        <v>1</v>
      </c>
      <c r="F21">
        <v>10.5618745</v>
      </c>
    </row>
    <row r="22" spans="1:6" x14ac:dyDescent="0.25">
      <c r="A22">
        <v>407</v>
      </c>
      <c r="B22">
        <v>4</v>
      </c>
      <c r="C22">
        <v>0</v>
      </c>
      <c r="D22">
        <v>0</v>
      </c>
      <c r="E22">
        <v>1</v>
      </c>
      <c r="F22">
        <v>9.4264876999999991</v>
      </c>
    </row>
    <row r="23" spans="1:6" x14ac:dyDescent="0.25">
      <c r="A23">
        <v>407</v>
      </c>
      <c r="B23">
        <v>4</v>
      </c>
      <c r="C23">
        <v>0</v>
      </c>
      <c r="D23">
        <v>0</v>
      </c>
      <c r="E23">
        <v>1</v>
      </c>
      <c r="F23">
        <v>9.5084636000000007</v>
      </c>
    </row>
    <row r="24" spans="1:6" x14ac:dyDescent="0.25">
      <c r="A24">
        <v>407</v>
      </c>
      <c r="B24">
        <v>4</v>
      </c>
      <c r="C24">
        <v>0</v>
      </c>
      <c r="D24">
        <v>0</v>
      </c>
      <c r="E24">
        <v>2</v>
      </c>
      <c r="F24">
        <v>18.757475299999999</v>
      </c>
    </row>
    <row r="25" spans="1:6" x14ac:dyDescent="0.25">
      <c r="A25">
        <v>407</v>
      </c>
      <c r="B25">
        <v>4</v>
      </c>
      <c r="C25">
        <v>0</v>
      </c>
      <c r="D25">
        <v>0</v>
      </c>
      <c r="E25">
        <v>1</v>
      </c>
      <c r="F25">
        <v>14.4632133</v>
      </c>
    </row>
    <row r="26" spans="1:6" x14ac:dyDescent="0.25">
      <c r="A26">
        <v>407</v>
      </c>
      <c r="B26">
        <v>4</v>
      </c>
      <c r="C26">
        <v>0</v>
      </c>
      <c r="D26">
        <v>0</v>
      </c>
      <c r="E26">
        <v>1</v>
      </c>
      <c r="F26">
        <v>10.3030308</v>
      </c>
    </row>
    <row r="27" spans="1:6" x14ac:dyDescent="0.25">
      <c r="A27">
        <v>407</v>
      </c>
      <c r="B27">
        <v>4</v>
      </c>
      <c r="C27">
        <v>0</v>
      </c>
      <c r="D27">
        <v>0</v>
      </c>
      <c r="E27">
        <v>1</v>
      </c>
      <c r="F27">
        <v>10.0710891</v>
      </c>
    </row>
    <row r="28" spans="1:6" x14ac:dyDescent="0.25">
      <c r="A28">
        <v>407</v>
      </c>
      <c r="B28">
        <v>4</v>
      </c>
      <c r="C28">
        <v>0</v>
      </c>
      <c r="D28">
        <v>0</v>
      </c>
      <c r="E28">
        <v>1</v>
      </c>
      <c r="F28">
        <v>8.9843034999999993</v>
      </c>
    </row>
    <row r="29" spans="1:6" x14ac:dyDescent="0.25">
      <c r="A29">
        <v>407</v>
      </c>
      <c r="B29">
        <v>4</v>
      </c>
      <c r="C29">
        <v>0</v>
      </c>
      <c r="D29">
        <v>0</v>
      </c>
      <c r="E29">
        <v>1</v>
      </c>
      <c r="F29">
        <v>11.5067462</v>
      </c>
    </row>
    <row r="30" spans="1:6" x14ac:dyDescent="0.25">
      <c r="A30">
        <v>407</v>
      </c>
      <c r="B30">
        <v>4</v>
      </c>
      <c r="C30">
        <v>0</v>
      </c>
      <c r="D30">
        <v>0</v>
      </c>
      <c r="E30">
        <v>1</v>
      </c>
      <c r="F30">
        <v>9.0247381000000004</v>
      </c>
    </row>
    <row r="31" spans="1:6" x14ac:dyDescent="0.25">
      <c r="A31">
        <v>407</v>
      </c>
      <c r="B31">
        <v>4</v>
      </c>
      <c r="C31">
        <v>0</v>
      </c>
      <c r="D31">
        <v>0</v>
      </c>
      <c r="E31">
        <v>2</v>
      </c>
      <c r="F31">
        <v>15.4325004</v>
      </c>
    </row>
    <row r="32" spans="1:6" x14ac:dyDescent="0.25">
      <c r="A32">
        <v>407</v>
      </c>
      <c r="B32">
        <v>4</v>
      </c>
      <c r="C32">
        <v>0</v>
      </c>
      <c r="D32">
        <v>0</v>
      </c>
      <c r="E32">
        <v>1</v>
      </c>
      <c r="F32">
        <v>8.9613189000000002</v>
      </c>
    </row>
    <row r="33" spans="1:6" x14ac:dyDescent="0.25">
      <c r="A33">
        <v>407</v>
      </c>
      <c r="B33">
        <v>4</v>
      </c>
      <c r="C33">
        <v>0</v>
      </c>
      <c r="D33">
        <v>0</v>
      </c>
      <c r="E33">
        <v>1</v>
      </c>
      <c r="F33">
        <v>11.1166886</v>
      </c>
    </row>
    <row r="34" spans="1:6" x14ac:dyDescent="0.25">
      <c r="A34">
        <v>407</v>
      </c>
      <c r="B34">
        <v>4</v>
      </c>
      <c r="C34">
        <v>0</v>
      </c>
      <c r="D34">
        <v>0</v>
      </c>
      <c r="E34">
        <v>1</v>
      </c>
      <c r="F34">
        <v>9.4109795999999992</v>
      </c>
    </row>
    <row r="35" spans="1:6" x14ac:dyDescent="0.25">
      <c r="A35">
        <v>407</v>
      </c>
      <c r="B35">
        <v>4</v>
      </c>
      <c r="C35">
        <v>0</v>
      </c>
      <c r="D35">
        <v>0</v>
      </c>
      <c r="E35">
        <v>1</v>
      </c>
      <c r="F35">
        <v>11.9990521</v>
      </c>
    </row>
    <row r="36" spans="1:6" x14ac:dyDescent="0.25">
      <c r="A36">
        <v>407</v>
      </c>
      <c r="B36">
        <v>4</v>
      </c>
      <c r="C36">
        <v>0</v>
      </c>
      <c r="D36">
        <v>0</v>
      </c>
      <c r="E36">
        <v>1</v>
      </c>
      <c r="F36">
        <v>9.5165837999999994</v>
      </c>
    </row>
    <row r="37" spans="1:6" x14ac:dyDescent="0.25">
      <c r="A37">
        <v>407</v>
      </c>
      <c r="B37">
        <v>4</v>
      </c>
      <c r="C37">
        <v>0</v>
      </c>
      <c r="D37">
        <v>0</v>
      </c>
      <c r="E37">
        <v>1</v>
      </c>
      <c r="F37">
        <v>11.683244999999999</v>
      </c>
    </row>
    <row r="38" spans="1:6" x14ac:dyDescent="0.25">
      <c r="A38">
        <v>407</v>
      </c>
      <c r="B38">
        <v>4</v>
      </c>
      <c r="C38">
        <v>0</v>
      </c>
      <c r="D38">
        <v>0</v>
      </c>
      <c r="E38">
        <v>1</v>
      </c>
      <c r="F38">
        <v>10.217748800000001</v>
      </c>
    </row>
    <row r="39" spans="1:6" x14ac:dyDescent="0.25">
      <c r="A39">
        <v>407</v>
      </c>
      <c r="B39">
        <v>4</v>
      </c>
      <c r="C39">
        <v>0</v>
      </c>
      <c r="D39">
        <v>0</v>
      </c>
      <c r="E39">
        <v>1</v>
      </c>
      <c r="F39">
        <v>9.6270369999999996</v>
      </c>
    </row>
    <row r="40" spans="1:6" x14ac:dyDescent="0.25">
      <c r="A40">
        <v>407</v>
      </c>
      <c r="B40">
        <v>4</v>
      </c>
      <c r="C40">
        <v>0</v>
      </c>
      <c r="D40">
        <v>0</v>
      </c>
      <c r="E40">
        <v>1</v>
      </c>
      <c r="F40">
        <v>8.9128038000000007</v>
      </c>
    </row>
    <row r="41" spans="1:6" x14ac:dyDescent="0.25">
      <c r="A41">
        <v>407</v>
      </c>
      <c r="B41">
        <v>4</v>
      </c>
      <c r="C41">
        <v>0</v>
      </c>
      <c r="D41">
        <v>0</v>
      </c>
      <c r="E41">
        <v>1</v>
      </c>
      <c r="F41">
        <v>11.330348000000001</v>
      </c>
    </row>
    <row r="42" spans="1:6" x14ac:dyDescent="0.25">
      <c r="A42">
        <v>407</v>
      </c>
      <c r="B42">
        <v>4</v>
      </c>
      <c r="C42">
        <v>0</v>
      </c>
      <c r="D42">
        <v>0</v>
      </c>
      <c r="E42">
        <v>1</v>
      </c>
      <c r="F42">
        <v>9.6002089000000002</v>
      </c>
    </row>
    <row r="43" spans="1:6" x14ac:dyDescent="0.25">
      <c r="A43">
        <v>407</v>
      </c>
      <c r="B43">
        <v>4</v>
      </c>
      <c r="C43">
        <v>0</v>
      </c>
      <c r="D43">
        <v>0</v>
      </c>
      <c r="E43">
        <v>1</v>
      </c>
      <c r="F43">
        <v>11.434787699999999</v>
      </c>
    </row>
    <row r="44" spans="1:6" x14ac:dyDescent="0.25">
      <c r="A44">
        <v>407</v>
      </c>
      <c r="B44">
        <v>4</v>
      </c>
      <c r="C44">
        <v>0</v>
      </c>
      <c r="D44">
        <v>0</v>
      </c>
      <c r="E44">
        <v>1</v>
      </c>
      <c r="F44">
        <v>9.5023319999999991</v>
      </c>
    </row>
    <row r="45" spans="1:6" x14ac:dyDescent="0.25">
      <c r="A45">
        <v>407</v>
      </c>
      <c r="B45">
        <v>4</v>
      </c>
      <c r="C45">
        <v>0</v>
      </c>
      <c r="D45">
        <v>0</v>
      </c>
      <c r="E45">
        <v>1</v>
      </c>
      <c r="F45">
        <v>11.483094599999999</v>
      </c>
    </row>
    <row r="46" spans="1:6" x14ac:dyDescent="0.25">
      <c r="A46">
        <v>407</v>
      </c>
      <c r="B46">
        <v>4</v>
      </c>
      <c r="C46">
        <v>0</v>
      </c>
      <c r="D46">
        <v>0</v>
      </c>
      <c r="E46">
        <v>1</v>
      </c>
      <c r="F46">
        <v>8.4637311999999998</v>
      </c>
    </row>
    <row r="47" spans="1:6" x14ac:dyDescent="0.25">
      <c r="A47">
        <v>407</v>
      </c>
      <c r="B47">
        <v>4</v>
      </c>
      <c r="C47">
        <v>0</v>
      </c>
      <c r="D47">
        <v>0</v>
      </c>
      <c r="E47">
        <v>1</v>
      </c>
      <c r="F47">
        <v>11.671101200000001</v>
      </c>
    </row>
    <row r="48" spans="1:6" x14ac:dyDescent="0.25">
      <c r="A48">
        <v>407</v>
      </c>
      <c r="B48">
        <v>4</v>
      </c>
      <c r="C48">
        <v>0</v>
      </c>
      <c r="D48">
        <v>0</v>
      </c>
      <c r="E48">
        <v>1</v>
      </c>
      <c r="F48">
        <v>9.2015212000000002</v>
      </c>
    </row>
    <row r="49" spans="1:6" x14ac:dyDescent="0.25">
      <c r="A49">
        <v>407</v>
      </c>
      <c r="B49">
        <v>4</v>
      </c>
      <c r="C49">
        <v>0</v>
      </c>
      <c r="D49">
        <v>0</v>
      </c>
      <c r="E49">
        <v>1</v>
      </c>
      <c r="F49">
        <v>12.0708898</v>
      </c>
    </row>
    <row r="50" spans="1:6" x14ac:dyDescent="0.25">
      <c r="A50">
        <v>407</v>
      </c>
      <c r="B50">
        <v>4</v>
      </c>
      <c r="C50">
        <v>0</v>
      </c>
      <c r="D50">
        <v>0</v>
      </c>
      <c r="E50">
        <v>1</v>
      </c>
      <c r="F50">
        <v>10.467852000000001</v>
      </c>
    </row>
    <row r="51" spans="1:6" x14ac:dyDescent="0.25">
      <c r="A51">
        <v>407</v>
      </c>
      <c r="B51">
        <v>4</v>
      </c>
      <c r="C51">
        <v>0</v>
      </c>
      <c r="D51">
        <v>0</v>
      </c>
      <c r="E51">
        <v>1</v>
      </c>
      <c r="F51">
        <v>9.4215275999999992</v>
      </c>
    </row>
    <row r="52" spans="1:6" x14ac:dyDescent="0.25">
      <c r="A52">
        <v>407</v>
      </c>
      <c r="B52">
        <v>4</v>
      </c>
      <c r="C52">
        <v>0</v>
      </c>
      <c r="D52">
        <v>0</v>
      </c>
      <c r="E52">
        <v>1</v>
      </c>
      <c r="F52">
        <v>11.2297341</v>
      </c>
    </row>
    <row r="53" spans="1:6" x14ac:dyDescent="0.25">
      <c r="A53">
        <v>407</v>
      </c>
      <c r="B53">
        <v>4</v>
      </c>
      <c r="C53">
        <v>0</v>
      </c>
      <c r="D53">
        <v>0</v>
      </c>
      <c r="E53">
        <v>1</v>
      </c>
      <c r="F53">
        <v>9.0893335999999998</v>
      </c>
    </row>
    <row r="54" spans="1:6" x14ac:dyDescent="0.25">
      <c r="A54">
        <v>407</v>
      </c>
      <c r="B54">
        <v>4</v>
      </c>
      <c r="C54">
        <v>0</v>
      </c>
      <c r="D54">
        <v>0</v>
      </c>
      <c r="E54">
        <v>2</v>
      </c>
      <c r="F54">
        <v>13.8510752</v>
      </c>
    </row>
    <row r="55" spans="1:6" x14ac:dyDescent="0.25">
      <c r="A55">
        <v>407</v>
      </c>
      <c r="B55">
        <v>4</v>
      </c>
      <c r="C55">
        <v>0</v>
      </c>
      <c r="D55">
        <v>0</v>
      </c>
      <c r="E55">
        <v>1</v>
      </c>
      <c r="F55">
        <v>9.3045638999999998</v>
      </c>
    </row>
    <row r="56" spans="1:6" x14ac:dyDescent="0.25">
      <c r="A56">
        <v>407</v>
      </c>
      <c r="B56">
        <v>4</v>
      </c>
      <c r="C56">
        <v>0</v>
      </c>
      <c r="D56">
        <v>0</v>
      </c>
      <c r="E56">
        <v>2</v>
      </c>
      <c r="F56">
        <v>13.149122500000001</v>
      </c>
    </row>
    <row r="57" spans="1:6" x14ac:dyDescent="0.25">
      <c r="A57">
        <v>407</v>
      </c>
      <c r="B57">
        <v>4</v>
      </c>
      <c r="C57">
        <v>0</v>
      </c>
      <c r="D57">
        <v>0</v>
      </c>
      <c r="E57">
        <v>1</v>
      </c>
      <c r="F57">
        <v>8.9476277999999994</v>
      </c>
    </row>
    <row r="58" spans="1:6" x14ac:dyDescent="0.25">
      <c r="A58">
        <v>407</v>
      </c>
      <c r="B58">
        <v>4</v>
      </c>
      <c r="C58">
        <v>0</v>
      </c>
      <c r="D58">
        <v>0</v>
      </c>
      <c r="E58">
        <v>1</v>
      </c>
      <c r="F58">
        <v>9.8244495000000001</v>
      </c>
    </row>
    <row r="59" spans="1:6" x14ac:dyDescent="0.25">
      <c r="A59">
        <v>407</v>
      </c>
      <c r="B59">
        <v>4</v>
      </c>
      <c r="C59">
        <v>0</v>
      </c>
      <c r="D59">
        <v>0</v>
      </c>
      <c r="E59">
        <v>1</v>
      </c>
      <c r="F59">
        <v>10.2864611</v>
      </c>
    </row>
    <row r="60" spans="1:6" x14ac:dyDescent="0.25">
      <c r="A60">
        <v>407</v>
      </c>
      <c r="B60">
        <v>4</v>
      </c>
      <c r="C60">
        <v>0</v>
      </c>
      <c r="D60">
        <v>0</v>
      </c>
      <c r="E60">
        <v>1</v>
      </c>
      <c r="F60">
        <v>9.6693827999999993</v>
      </c>
    </row>
    <row r="61" spans="1:6" x14ac:dyDescent="0.25">
      <c r="A61">
        <v>407</v>
      </c>
      <c r="B61">
        <v>4</v>
      </c>
      <c r="C61">
        <v>0</v>
      </c>
      <c r="D61">
        <v>0</v>
      </c>
      <c r="E61">
        <v>2</v>
      </c>
      <c r="F61">
        <v>16.279889099999998</v>
      </c>
    </row>
    <row r="62" spans="1:6" x14ac:dyDescent="0.25">
      <c r="A62">
        <v>407</v>
      </c>
      <c r="B62">
        <v>4</v>
      </c>
      <c r="C62">
        <v>0</v>
      </c>
      <c r="D62">
        <v>0</v>
      </c>
      <c r="E62">
        <v>2</v>
      </c>
      <c r="F62">
        <v>16.376762500000002</v>
      </c>
    </row>
    <row r="63" spans="1:6" x14ac:dyDescent="0.25">
      <c r="A63">
        <v>407</v>
      </c>
      <c r="B63">
        <v>4</v>
      </c>
      <c r="C63">
        <v>0</v>
      </c>
      <c r="D63">
        <v>0</v>
      </c>
      <c r="E63">
        <v>1</v>
      </c>
      <c r="F63">
        <v>10.5453682</v>
      </c>
    </row>
    <row r="64" spans="1:6" x14ac:dyDescent="0.25">
      <c r="A64">
        <v>407</v>
      </c>
      <c r="B64">
        <v>4</v>
      </c>
      <c r="C64">
        <v>0</v>
      </c>
      <c r="D64">
        <v>0</v>
      </c>
      <c r="E64">
        <v>1</v>
      </c>
      <c r="F64">
        <v>12.703362800000001</v>
      </c>
    </row>
    <row r="65" spans="1:6" x14ac:dyDescent="0.25">
      <c r="A65">
        <v>407</v>
      </c>
      <c r="B65">
        <v>4</v>
      </c>
      <c r="C65">
        <v>0</v>
      </c>
      <c r="D65">
        <v>0</v>
      </c>
      <c r="E65">
        <v>1</v>
      </c>
      <c r="F65">
        <v>9.6093492999999999</v>
      </c>
    </row>
    <row r="66" spans="1:6" x14ac:dyDescent="0.25">
      <c r="A66">
        <v>407</v>
      </c>
      <c r="B66">
        <v>4</v>
      </c>
      <c r="C66">
        <v>0</v>
      </c>
      <c r="D66">
        <v>0</v>
      </c>
      <c r="E66">
        <v>1</v>
      </c>
      <c r="F66">
        <v>8.7112058999999995</v>
      </c>
    </row>
    <row r="67" spans="1:6" x14ac:dyDescent="0.25">
      <c r="A67">
        <v>407</v>
      </c>
      <c r="B67">
        <v>4</v>
      </c>
      <c r="C67">
        <v>0</v>
      </c>
      <c r="D67">
        <v>0</v>
      </c>
      <c r="E67">
        <v>1</v>
      </c>
      <c r="F67">
        <v>9.0824566999999998</v>
      </c>
    </row>
    <row r="68" spans="1:6" x14ac:dyDescent="0.25">
      <c r="A68">
        <v>407</v>
      </c>
      <c r="B68">
        <v>4</v>
      </c>
      <c r="C68">
        <v>0</v>
      </c>
      <c r="D68">
        <v>0</v>
      </c>
      <c r="E68">
        <v>1</v>
      </c>
      <c r="F68">
        <v>11.392706199999999</v>
      </c>
    </row>
    <row r="69" spans="1:6" x14ac:dyDescent="0.25">
      <c r="A69">
        <v>407</v>
      </c>
      <c r="B69">
        <v>4</v>
      </c>
      <c r="C69">
        <v>0</v>
      </c>
      <c r="D69">
        <v>0</v>
      </c>
      <c r="E69">
        <v>1</v>
      </c>
      <c r="F69">
        <v>8.5469370999999992</v>
      </c>
    </row>
    <row r="70" spans="1:6" x14ac:dyDescent="0.25">
      <c r="A70">
        <v>407</v>
      </c>
      <c r="B70">
        <v>4</v>
      </c>
      <c r="C70">
        <v>0</v>
      </c>
      <c r="D70">
        <v>0</v>
      </c>
      <c r="E70">
        <v>1</v>
      </c>
      <c r="F70">
        <v>10.2512302</v>
      </c>
    </row>
    <row r="71" spans="1:6" x14ac:dyDescent="0.25">
      <c r="A71">
        <v>407</v>
      </c>
      <c r="B71">
        <v>4</v>
      </c>
      <c r="C71">
        <v>0</v>
      </c>
      <c r="D71">
        <v>0</v>
      </c>
      <c r="E71">
        <v>1</v>
      </c>
      <c r="F71">
        <v>12.546861099999999</v>
      </c>
    </row>
    <row r="72" spans="1:6" x14ac:dyDescent="0.25">
      <c r="A72">
        <v>407</v>
      </c>
      <c r="B72">
        <v>4</v>
      </c>
      <c r="C72">
        <v>0</v>
      </c>
      <c r="D72">
        <v>0</v>
      </c>
      <c r="E72">
        <v>1</v>
      </c>
      <c r="F72">
        <v>11.1916163</v>
      </c>
    </row>
    <row r="73" spans="1:6" x14ac:dyDescent="0.25">
      <c r="A73">
        <v>407</v>
      </c>
      <c r="B73">
        <v>4</v>
      </c>
      <c r="C73">
        <v>0</v>
      </c>
      <c r="D73">
        <v>0</v>
      </c>
      <c r="E73">
        <v>1</v>
      </c>
      <c r="F73">
        <v>9.2316377000000003</v>
      </c>
    </row>
    <row r="74" spans="1:6" x14ac:dyDescent="0.25">
      <c r="A74">
        <v>407</v>
      </c>
      <c r="B74">
        <v>4</v>
      </c>
      <c r="C74">
        <v>0</v>
      </c>
      <c r="D74">
        <v>0</v>
      </c>
      <c r="E74">
        <v>2</v>
      </c>
      <c r="F74">
        <v>13.5306768</v>
      </c>
    </row>
    <row r="75" spans="1:6" x14ac:dyDescent="0.25">
      <c r="A75">
        <v>407</v>
      </c>
      <c r="B75">
        <v>4</v>
      </c>
      <c r="C75">
        <v>0</v>
      </c>
      <c r="D75">
        <v>0</v>
      </c>
      <c r="E75">
        <v>1</v>
      </c>
      <c r="F75">
        <v>11.8916751</v>
      </c>
    </row>
    <row r="76" spans="1:6" x14ac:dyDescent="0.25">
      <c r="A76">
        <v>407</v>
      </c>
      <c r="B76">
        <v>4</v>
      </c>
      <c r="C76">
        <v>0</v>
      </c>
      <c r="D76">
        <v>0</v>
      </c>
      <c r="E76">
        <v>1</v>
      </c>
      <c r="F76">
        <v>11.9459771</v>
      </c>
    </row>
    <row r="77" spans="1:6" x14ac:dyDescent="0.25">
      <c r="A77">
        <v>407</v>
      </c>
      <c r="B77">
        <v>4</v>
      </c>
      <c r="C77">
        <v>0</v>
      </c>
      <c r="D77">
        <v>0</v>
      </c>
      <c r="E77">
        <v>1</v>
      </c>
      <c r="F77">
        <v>9.0589399000000004</v>
      </c>
    </row>
    <row r="78" spans="1:6" x14ac:dyDescent="0.25">
      <c r="A78">
        <v>407</v>
      </c>
      <c r="B78">
        <v>4</v>
      </c>
      <c r="C78">
        <v>0</v>
      </c>
      <c r="D78">
        <v>0</v>
      </c>
      <c r="E78">
        <v>2</v>
      </c>
      <c r="F78">
        <v>17.501791699999998</v>
      </c>
    </row>
    <row r="79" spans="1:6" x14ac:dyDescent="0.25">
      <c r="A79">
        <v>407</v>
      </c>
      <c r="B79">
        <v>4</v>
      </c>
      <c r="C79">
        <v>0</v>
      </c>
      <c r="D79">
        <v>0</v>
      </c>
      <c r="E79">
        <v>1</v>
      </c>
      <c r="F79">
        <v>8.9178379000000003</v>
      </c>
    </row>
    <row r="80" spans="1:6" x14ac:dyDescent="0.25">
      <c r="A80">
        <v>407</v>
      </c>
      <c r="B80">
        <v>4</v>
      </c>
      <c r="C80">
        <v>0</v>
      </c>
      <c r="D80">
        <v>0</v>
      </c>
      <c r="E80">
        <v>2</v>
      </c>
      <c r="F80">
        <v>16.926216400000001</v>
      </c>
    </row>
    <row r="81" spans="1:6" x14ac:dyDescent="0.25">
      <c r="A81">
        <v>407</v>
      </c>
      <c r="B81">
        <v>4</v>
      </c>
      <c r="C81">
        <v>0</v>
      </c>
      <c r="D81">
        <v>0</v>
      </c>
      <c r="E81">
        <v>1</v>
      </c>
      <c r="F81">
        <v>9.5425801000000003</v>
      </c>
    </row>
    <row r="82" spans="1:6" x14ac:dyDescent="0.25">
      <c r="A82">
        <v>407</v>
      </c>
      <c r="B82">
        <v>4</v>
      </c>
      <c r="C82">
        <v>0</v>
      </c>
      <c r="D82">
        <v>0</v>
      </c>
      <c r="E82">
        <v>2</v>
      </c>
      <c r="F82">
        <v>18.516537799999998</v>
      </c>
    </row>
    <row r="83" spans="1:6" x14ac:dyDescent="0.25">
      <c r="A83">
        <v>407</v>
      </c>
      <c r="B83">
        <v>4</v>
      </c>
      <c r="C83">
        <v>0</v>
      </c>
      <c r="D83">
        <v>0</v>
      </c>
      <c r="E83">
        <v>1</v>
      </c>
      <c r="F83">
        <v>8.8045200999999995</v>
      </c>
    </row>
    <row r="84" spans="1:6" x14ac:dyDescent="0.25">
      <c r="A84">
        <v>407</v>
      </c>
      <c r="B84">
        <v>4</v>
      </c>
      <c r="C84">
        <v>0</v>
      </c>
      <c r="D84">
        <v>0</v>
      </c>
      <c r="E84">
        <v>1</v>
      </c>
      <c r="F84">
        <v>8.8213788999999991</v>
      </c>
    </row>
    <row r="85" spans="1:6" x14ac:dyDescent="0.25">
      <c r="A85">
        <v>407</v>
      </c>
      <c r="B85">
        <v>4</v>
      </c>
      <c r="C85">
        <v>0</v>
      </c>
      <c r="D85">
        <v>0</v>
      </c>
      <c r="E85">
        <v>1</v>
      </c>
      <c r="F85">
        <v>10.098660600000001</v>
      </c>
    </row>
    <row r="86" spans="1:6" x14ac:dyDescent="0.25">
      <c r="A86">
        <v>407</v>
      </c>
      <c r="B86">
        <v>4</v>
      </c>
      <c r="C86">
        <v>0</v>
      </c>
      <c r="D86">
        <v>0</v>
      </c>
      <c r="E86">
        <v>1</v>
      </c>
      <c r="F86">
        <v>9.0740184999999993</v>
      </c>
    </row>
    <row r="87" spans="1:6" x14ac:dyDescent="0.25">
      <c r="A87">
        <v>407</v>
      </c>
      <c r="B87">
        <v>4</v>
      </c>
      <c r="C87">
        <v>0</v>
      </c>
      <c r="D87">
        <v>0</v>
      </c>
      <c r="E87">
        <v>1</v>
      </c>
      <c r="F87">
        <v>9.1533727999999996</v>
      </c>
    </row>
    <row r="88" spans="1:6" x14ac:dyDescent="0.25">
      <c r="A88">
        <v>407</v>
      </c>
      <c r="B88">
        <v>4</v>
      </c>
      <c r="C88">
        <v>0</v>
      </c>
      <c r="D88">
        <v>0</v>
      </c>
      <c r="E88">
        <v>1</v>
      </c>
      <c r="F88">
        <v>9.7499351999999995</v>
      </c>
    </row>
    <row r="89" spans="1:6" x14ac:dyDescent="0.25">
      <c r="A89">
        <v>407</v>
      </c>
      <c r="B89">
        <v>4</v>
      </c>
      <c r="C89">
        <v>0</v>
      </c>
      <c r="D89">
        <v>0</v>
      </c>
      <c r="E89">
        <v>1</v>
      </c>
      <c r="F89">
        <v>9.1629261999999994</v>
      </c>
    </row>
    <row r="90" spans="1:6" x14ac:dyDescent="0.25">
      <c r="A90">
        <v>407</v>
      </c>
      <c r="B90">
        <v>4</v>
      </c>
      <c r="C90">
        <v>0</v>
      </c>
      <c r="D90">
        <v>0</v>
      </c>
      <c r="E90">
        <v>1</v>
      </c>
      <c r="F90">
        <v>9.1372374000000001</v>
      </c>
    </row>
    <row r="91" spans="1:6" x14ac:dyDescent="0.25">
      <c r="A91">
        <v>407</v>
      </c>
      <c r="B91">
        <v>4</v>
      </c>
      <c r="C91">
        <v>0</v>
      </c>
      <c r="D91">
        <v>0</v>
      </c>
      <c r="E91">
        <v>1</v>
      </c>
      <c r="F91">
        <v>9.0348445999999996</v>
      </c>
    </row>
    <row r="92" spans="1:6" x14ac:dyDescent="0.25">
      <c r="A92">
        <v>407</v>
      </c>
      <c r="B92">
        <v>4</v>
      </c>
      <c r="C92">
        <v>0</v>
      </c>
      <c r="D92">
        <v>0</v>
      </c>
      <c r="E92">
        <v>1</v>
      </c>
      <c r="F92">
        <v>11.380992300000001</v>
      </c>
    </row>
    <row r="93" spans="1:6" x14ac:dyDescent="0.25">
      <c r="A93">
        <v>407</v>
      </c>
      <c r="B93">
        <v>4</v>
      </c>
      <c r="C93">
        <v>0</v>
      </c>
      <c r="D93">
        <v>0</v>
      </c>
      <c r="E93">
        <v>1</v>
      </c>
      <c r="F93">
        <v>9.4577278000000007</v>
      </c>
    </row>
    <row r="94" spans="1:6" x14ac:dyDescent="0.25">
      <c r="A94">
        <v>407</v>
      </c>
      <c r="B94">
        <v>4</v>
      </c>
      <c r="C94">
        <v>0</v>
      </c>
      <c r="D94">
        <v>0</v>
      </c>
      <c r="E94">
        <v>1</v>
      </c>
      <c r="F94">
        <v>11.272944900000001</v>
      </c>
    </row>
    <row r="95" spans="1:6" x14ac:dyDescent="0.25">
      <c r="A95">
        <v>407</v>
      </c>
      <c r="B95">
        <v>4</v>
      </c>
      <c r="C95">
        <v>0</v>
      </c>
      <c r="D95">
        <v>0</v>
      </c>
      <c r="E95">
        <v>1</v>
      </c>
      <c r="F95">
        <v>11.4190819</v>
      </c>
    </row>
    <row r="96" spans="1:6" x14ac:dyDescent="0.25">
      <c r="A96">
        <v>407</v>
      </c>
      <c r="B96">
        <v>4</v>
      </c>
      <c r="C96">
        <v>0</v>
      </c>
      <c r="D96">
        <v>0</v>
      </c>
      <c r="E96">
        <v>2</v>
      </c>
      <c r="F96">
        <v>16.225688900000002</v>
      </c>
    </row>
    <row r="97" spans="1:6" x14ac:dyDescent="0.25">
      <c r="A97">
        <v>407</v>
      </c>
      <c r="B97">
        <v>4</v>
      </c>
      <c r="C97">
        <v>0</v>
      </c>
      <c r="D97">
        <v>0</v>
      </c>
      <c r="E97">
        <v>1</v>
      </c>
      <c r="F97">
        <v>9.9659397999999992</v>
      </c>
    </row>
    <row r="98" spans="1:6" x14ac:dyDescent="0.25">
      <c r="A98">
        <v>407</v>
      </c>
      <c r="B98">
        <v>4</v>
      </c>
      <c r="C98">
        <v>0</v>
      </c>
      <c r="D98">
        <v>0</v>
      </c>
      <c r="E98">
        <v>1</v>
      </c>
      <c r="F98">
        <v>13.941790599999999</v>
      </c>
    </row>
    <row r="99" spans="1:6" x14ac:dyDescent="0.25">
      <c r="A99">
        <v>407</v>
      </c>
      <c r="B99">
        <v>4</v>
      </c>
      <c r="C99">
        <v>0</v>
      </c>
      <c r="D99">
        <v>0</v>
      </c>
      <c r="E99">
        <v>2</v>
      </c>
      <c r="F99">
        <v>15.1909566</v>
      </c>
    </row>
    <row r="100" spans="1:6" x14ac:dyDescent="0.25">
      <c r="A100">
        <v>407</v>
      </c>
      <c r="B100">
        <v>4</v>
      </c>
      <c r="C100">
        <v>0</v>
      </c>
      <c r="D100">
        <v>0</v>
      </c>
      <c r="E100">
        <v>1</v>
      </c>
      <c r="F100">
        <v>8.3633357999999998</v>
      </c>
    </row>
    <row r="101" spans="1:6" x14ac:dyDescent="0.25">
      <c r="A101">
        <v>407</v>
      </c>
      <c r="B101">
        <v>4</v>
      </c>
      <c r="C101">
        <v>0</v>
      </c>
      <c r="D101">
        <v>0</v>
      </c>
      <c r="E101">
        <v>1</v>
      </c>
      <c r="F101">
        <v>12.009619199999999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E452-2CB1-45EB-83DF-C74292511529}">
  <dimension ref="A1:J101"/>
  <sheetViews>
    <sheetView topLeftCell="B1" zoomScale="115" zoomScaleNormal="115" workbookViewId="0">
      <selection activeCell="H1" sqref="H1: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4</v>
      </c>
      <c r="C2">
        <v>0</v>
      </c>
      <c r="D2">
        <v>0</v>
      </c>
      <c r="E2">
        <v>1</v>
      </c>
      <c r="F2">
        <v>8.7002982000000006</v>
      </c>
      <c r="H2" s="1" t="s">
        <v>6</v>
      </c>
      <c r="I2">
        <f>AVERAGEIF(E:E,"=1",F:F)</f>
        <v>8.3861170500000011</v>
      </c>
      <c r="J2">
        <f>COUNTIF(E:E,"=1")</f>
        <v>90</v>
      </c>
    </row>
    <row r="3" spans="1:10" x14ac:dyDescent="0.25">
      <c r="A3">
        <v>407</v>
      </c>
      <c r="B3">
        <v>4</v>
      </c>
      <c r="C3">
        <v>0</v>
      </c>
      <c r="D3">
        <v>0</v>
      </c>
      <c r="E3">
        <v>1</v>
      </c>
      <c r="F3">
        <v>8.5528232000000006</v>
      </c>
      <c r="H3" s="1" t="s">
        <v>7</v>
      </c>
      <c r="I3">
        <f>AVERAGEIF(E:E,"=2",F:F)</f>
        <v>13.031628655555558</v>
      </c>
      <c r="J3">
        <f>COUNTIF(E:E,"=2")</f>
        <v>9</v>
      </c>
    </row>
    <row r="4" spans="1:10" x14ac:dyDescent="0.25">
      <c r="A4">
        <v>407</v>
      </c>
      <c r="B4">
        <v>4</v>
      </c>
      <c r="C4">
        <v>0</v>
      </c>
      <c r="D4">
        <v>0</v>
      </c>
      <c r="E4">
        <v>1</v>
      </c>
      <c r="F4">
        <v>7.3423686999999997</v>
      </c>
      <c r="H4" s="1" t="s">
        <v>17</v>
      </c>
      <c r="I4">
        <f>AVERAGEIF(E:E,"&gt;2",F:F)</f>
        <v>16.2827646</v>
      </c>
      <c r="J4">
        <f>COUNTIF(E:E,"&gt;2")</f>
        <v>1</v>
      </c>
    </row>
    <row r="5" spans="1:10" x14ac:dyDescent="0.25">
      <c r="A5">
        <v>407</v>
      </c>
      <c r="B5">
        <v>4</v>
      </c>
      <c r="C5">
        <v>0</v>
      </c>
      <c r="D5">
        <v>0</v>
      </c>
      <c r="E5">
        <v>1</v>
      </c>
      <c r="F5">
        <v>8.7759903000000001</v>
      </c>
      <c r="H5" t="s">
        <v>11</v>
      </c>
      <c r="I5">
        <f>AVERAGE(F:F)</f>
        <v>8.8831795699999994</v>
      </c>
      <c r="J5">
        <f>COUNTIF(F:F,"&gt;0")</f>
        <v>100</v>
      </c>
    </row>
    <row r="6" spans="1:10" x14ac:dyDescent="0.25">
      <c r="A6">
        <v>407</v>
      </c>
      <c r="B6">
        <v>4</v>
      </c>
      <c r="C6">
        <v>0</v>
      </c>
      <c r="D6">
        <v>0</v>
      </c>
      <c r="E6">
        <v>1</v>
      </c>
      <c r="F6">
        <v>7.6171277000000002</v>
      </c>
    </row>
    <row r="7" spans="1:10" x14ac:dyDescent="0.25">
      <c r="A7">
        <v>407</v>
      </c>
      <c r="B7">
        <v>4</v>
      </c>
      <c r="C7">
        <v>0</v>
      </c>
      <c r="D7">
        <v>0</v>
      </c>
      <c r="E7">
        <v>1</v>
      </c>
      <c r="F7">
        <v>7.7371544999999999</v>
      </c>
    </row>
    <row r="8" spans="1:10" x14ac:dyDescent="0.25">
      <c r="A8">
        <v>407</v>
      </c>
      <c r="B8">
        <v>4</v>
      </c>
      <c r="C8">
        <v>0</v>
      </c>
      <c r="D8">
        <v>0</v>
      </c>
      <c r="E8">
        <v>1</v>
      </c>
      <c r="F8">
        <v>8.9498370999999999</v>
      </c>
    </row>
    <row r="9" spans="1:10" x14ac:dyDescent="0.25">
      <c r="A9">
        <v>407</v>
      </c>
      <c r="B9">
        <v>4</v>
      </c>
      <c r="C9">
        <v>0</v>
      </c>
      <c r="D9">
        <v>0</v>
      </c>
      <c r="E9">
        <v>1</v>
      </c>
      <c r="F9">
        <v>7.7817369999999997</v>
      </c>
    </row>
    <row r="10" spans="1:10" x14ac:dyDescent="0.25">
      <c r="A10">
        <v>407</v>
      </c>
      <c r="B10">
        <v>4</v>
      </c>
      <c r="C10">
        <v>0</v>
      </c>
      <c r="D10">
        <v>0</v>
      </c>
      <c r="E10">
        <v>1</v>
      </c>
      <c r="F10">
        <v>7.9191048999999998</v>
      </c>
    </row>
    <row r="11" spans="1:10" x14ac:dyDescent="0.25">
      <c r="A11">
        <v>407</v>
      </c>
      <c r="B11">
        <v>4</v>
      </c>
      <c r="C11">
        <v>0</v>
      </c>
      <c r="D11">
        <v>0</v>
      </c>
      <c r="E11">
        <v>1</v>
      </c>
      <c r="F11">
        <v>9.3467511999999999</v>
      </c>
    </row>
    <row r="12" spans="1:10" x14ac:dyDescent="0.25">
      <c r="A12">
        <v>407</v>
      </c>
      <c r="B12">
        <v>4</v>
      </c>
      <c r="C12">
        <v>0</v>
      </c>
      <c r="D12">
        <v>0</v>
      </c>
      <c r="E12">
        <v>1</v>
      </c>
      <c r="F12">
        <v>7.5135923</v>
      </c>
    </row>
    <row r="13" spans="1:10" x14ac:dyDescent="0.25">
      <c r="A13">
        <v>407</v>
      </c>
      <c r="B13">
        <v>4</v>
      </c>
      <c r="C13">
        <v>0</v>
      </c>
      <c r="D13">
        <v>0</v>
      </c>
      <c r="E13">
        <v>1</v>
      </c>
      <c r="F13">
        <v>7.8756592000000003</v>
      </c>
    </row>
    <row r="14" spans="1:10" x14ac:dyDescent="0.25">
      <c r="A14">
        <v>407</v>
      </c>
      <c r="B14">
        <v>4</v>
      </c>
      <c r="C14">
        <v>0</v>
      </c>
      <c r="D14">
        <v>0</v>
      </c>
      <c r="E14">
        <v>1</v>
      </c>
      <c r="F14">
        <v>8.2156815999999999</v>
      </c>
    </row>
    <row r="15" spans="1:10" x14ac:dyDescent="0.25">
      <c r="A15">
        <v>407</v>
      </c>
      <c r="B15">
        <v>4</v>
      </c>
      <c r="C15">
        <v>0</v>
      </c>
      <c r="D15">
        <v>0</v>
      </c>
      <c r="E15">
        <v>1</v>
      </c>
      <c r="F15">
        <v>7.4718350999999998</v>
      </c>
    </row>
    <row r="16" spans="1:10" x14ac:dyDescent="0.25">
      <c r="A16">
        <v>407</v>
      </c>
      <c r="B16">
        <v>4</v>
      </c>
      <c r="C16">
        <v>0</v>
      </c>
      <c r="D16">
        <v>0</v>
      </c>
      <c r="E16">
        <v>1</v>
      </c>
      <c r="F16">
        <v>7.4726784999999998</v>
      </c>
    </row>
    <row r="17" spans="1:6" x14ac:dyDescent="0.25">
      <c r="A17">
        <v>407</v>
      </c>
      <c r="B17">
        <v>4</v>
      </c>
      <c r="C17">
        <v>0</v>
      </c>
      <c r="D17">
        <v>0</v>
      </c>
      <c r="E17">
        <v>1</v>
      </c>
      <c r="F17">
        <v>8.2609767999999999</v>
      </c>
    </row>
    <row r="18" spans="1:6" x14ac:dyDescent="0.25">
      <c r="A18">
        <v>407</v>
      </c>
      <c r="B18">
        <v>4</v>
      </c>
      <c r="C18">
        <v>0</v>
      </c>
      <c r="D18">
        <v>0</v>
      </c>
      <c r="E18">
        <v>1</v>
      </c>
      <c r="F18">
        <v>8.3385786</v>
      </c>
    </row>
    <row r="19" spans="1:6" x14ac:dyDescent="0.25">
      <c r="A19">
        <v>407</v>
      </c>
      <c r="B19">
        <v>3</v>
      </c>
      <c r="C19">
        <v>0</v>
      </c>
      <c r="D19">
        <v>1</v>
      </c>
      <c r="E19">
        <v>1</v>
      </c>
      <c r="F19">
        <v>18.557676900000001</v>
      </c>
    </row>
    <row r="20" spans="1:6" x14ac:dyDescent="0.25">
      <c r="A20">
        <v>407</v>
      </c>
      <c r="B20">
        <v>3</v>
      </c>
      <c r="C20">
        <v>0</v>
      </c>
      <c r="D20">
        <v>1</v>
      </c>
      <c r="E20">
        <v>1</v>
      </c>
      <c r="F20">
        <v>9.4847760999999995</v>
      </c>
    </row>
    <row r="21" spans="1:6" x14ac:dyDescent="0.25">
      <c r="A21">
        <v>407</v>
      </c>
      <c r="B21">
        <v>3</v>
      </c>
      <c r="C21">
        <v>0</v>
      </c>
      <c r="D21">
        <v>1</v>
      </c>
      <c r="E21">
        <v>1</v>
      </c>
      <c r="F21">
        <v>8.7268177999999992</v>
      </c>
    </row>
    <row r="22" spans="1:6" x14ac:dyDescent="0.25">
      <c r="A22">
        <v>407</v>
      </c>
      <c r="B22">
        <v>3</v>
      </c>
      <c r="C22">
        <v>0</v>
      </c>
      <c r="D22">
        <v>1</v>
      </c>
      <c r="E22">
        <v>1</v>
      </c>
      <c r="F22">
        <v>9.1626376</v>
      </c>
    </row>
    <row r="23" spans="1:6" x14ac:dyDescent="0.25">
      <c r="A23">
        <v>407</v>
      </c>
      <c r="B23">
        <v>3</v>
      </c>
      <c r="C23">
        <v>0</v>
      </c>
      <c r="D23">
        <v>1</v>
      </c>
      <c r="E23">
        <v>1</v>
      </c>
      <c r="F23">
        <v>9.0832186000000004</v>
      </c>
    </row>
    <row r="24" spans="1:6" x14ac:dyDescent="0.25">
      <c r="A24">
        <v>407</v>
      </c>
      <c r="B24">
        <v>3</v>
      </c>
      <c r="C24">
        <v>0</v>
      </c>
      <c r="D24">
        <v>1</v>
      </c>
      <c r="E24">
        <v>1</v>
      </c>
      <c r="F24">
        <v>8.9783445999999998</v>
      </c>
    </row>
    <row r="25" spans="1:6" x14ac:dyDescent="0.25">
      <c r="A25">
        <v>407</v>
      </c>
      <c r="B25">
        <v>3</v>
      </c>
      <c r="C25">
        <v>0</v>
      </c>
      <c r="D25">
        <v>1</v>
      </c>
      <c r="E25">
        <v>1</v>
      </c>
      <c r="F25">
        <v>8.8204980000000006</v>
      </c>
    </row>
    <row r="26" spans="1:6" x14ac:dyDescent="0.25">
      <c r="A26">
        <v>407</v>
      </c>
      <c r="B26">
        <v>3</v>
      </c>
      <c r="C26">
        <v>0</v>
      </c>
      <c r="D26">
        <v>1</v>
      </c>
      <c r="E26">
        <v>1</v>
      </c>
      <c r="F26">
        <v>9.8732150999999995</v>
      </c>
    </row>
    <row r="27" spans="1:6" x14ac:dyDescent="0.25">
      <c r="A27">
        <v>407</v>
      </c>
      <c r="B27">
        <v>4</v>
      </c>
      <c r="C27">
        <v>0</v>
      </c>
      <c r="D27">
        <v>0</v>
      </c>
      <c r="E27">
        <v>2</v>
      </c>
      <c r="F27">
        <v>11.730783300000001</v>
      </c>
    </row>
    <row r="28" spans="1:6" x14ac:dyDescent="0.25">
      <c r="A28">
        <v>407</v>
      </c>
      <c r="B28">
        <v>4</v>
      </c>
      <c r="C28">
        <v>0</v>
      </c>
      <c r="D28">
        <v>0</v>
      </c>
      <c r="E28">
        <v>1</v>
      </c>
      <c r="F28">
        <v>8.1768222999999995</v>
      </c>
    </row>
    <row r="29" spans="1:6" x14ac:dyDescent="0.25">
      <c r="A29">
        <v>407</v>
      </c>
      <c r="B29">
        <v>4</v>
      </c>
      <c r="C29">
        <v>0</v>
      </c>
      <c r="D29">
        <v>0</v>
      </c>
      <c r="E29">
        <v>1</v>
      </c>
      <c r="F29">
        <v>8.6159811000000008</v>
      </c>
    </row>
    <row r="30" spans="1:6" x14ac:dyDescent="0.25">
      <c r="A30">
        <v>407</v>
      </c>
      <c r="B30">
        <v>4</v>
      </c>
      <c r="C30">
        <v>0</v>
      </c>
      <c r="D30">
        <v>0</v>
      </c>
      <c r="E30">
        <v>1</v>
      </c>
      <c r="F30">
        <v>8.3281480999999999</v>
      </c>
    </row>
    <row r="31" spans="1:6" x14ac:dyDescent="0.25">
      <c r="A31">
        <v>407</v>
      </c>
      <c r="B31">
        <v>4</v>
      </c>
      <c r="C31">
        <v>0</v>
      </c>
      <c r="D31">
        <v>0</v>
      </c>
      <c r="E31">
        <v>1</v>
      </c>
      <c r="F31">
        <v>8.2734655999999998</v>
      </c>
    </row>
    <row r="32" spans="1:6" x14ac:dyDescent="0.25">
      <c r="A32">
        <v>407</v>
      </c>
      <c r="B32">
        <v>4</v>
      </c>
      <c r="C32">
        <v>0</v>
      </c>
      <c r="D32">
        <v>0</v>
      </c>
      <c r="E32">
        <v>1</v>
      </c>
      <c r="F32">
        <v>8.3436482999999999</v>
      </c>
    </row>
    <row r="33" spans="1:6" x14ac:dyDescent="0.25">
      <c r="A33">
        <v>407</v>
      </c>
      <c r="B33">
        <v>4</v>
      </c>
      <c r="C33">
        <v>0</v>
      </c>
      <c r="D33">
        <v>0</v>
      </c>
      <c r="E33">
        <v>1</v>
      </c>
      <c r="F33">
        <v>7.8813772999999996</v>
      </c>
    </row>
    <row r="34" spans="1:6" x14ac:dyDescent="0.25">
      <c r="A34">
        <v>407</v>
      </c>
      <c r="B34">
        <v>4</v>
      </c>
      <c r="C34">
        <v>0</v>
      </c>
      <c r="D34">
        <v>0</v>
      </c>
      <c r="E34">
        <v>1</v>
      </c>
      <c r="F34">
        <v>8.1695255000000007</v>
      </c>
    </row>
    <row r="35" spans="1:6" x14ac:dyDescent="0.25">
      <c r="A35">
        <v>407</v>
      </c>
      <c r="B35">
        <v>4</v>
      </c>
      <c r="C35">
        <v>0</v>
      </c>
      <c r="D35">
        <v>0</v>
      </c>
      <c r="E35">
        <v>1</v>
      </c>
      <c r="F35">
        <v>8.2295718000000004</v>
      </c>
    </row>
    <row r="36" spans="1:6" x14ac:dyDescent="0.25">
      <c r="A36">
        <v>407</v>
      </c>
      <c r="B36">
        <v>4</v>
      </c>
      <c r="C36">
        <v>0</v>
      </c>
      <c r="D36">
        <v>0</v>
      </c>
      <c r="E36">
        <v>1</v>
      </c>
      <c r="F36">
        <v>7.7284094999999997</v>
      </c>
    </row>
    <row r="37" spans="1:6" x14ac:dyDescent="0.25">
      <c r="A37">
        <v>407</v>
      </c>
      <c r="B37">
        <v>4</v>
      </c>
      <c r="C37">
        <v>0</v>
      </c>
      <c r="D37">
        <v>0</v>
      </c>
      <c r="E37">
        <v>1</v>
      </c>
      <c r="F37">
        <v>7.6507301999999999</v>
      </c>
    </row>
    <row r="38" spans="1:6" x14ac:dyDescent="0.25">
      <c r="A38">
        <v>407</v>
      </c>
      <c r="B38">
        <v>4</v>
      </c>
      <c r="C38">
        <v>0</v>
      </c>
      <c r="D38">
        <v>0</v>
      </c>
      <c r="E38">
        <v>1</v>
      </c>
      <c r="F38">
        <v>7.2153523000000002</v>
      </c>
    </row>
    <row r="39" spans="1:6" x14ac:dyDescent="0.25">
      <c r="A39">
        <v>407</v>
      </c>
      <c r="B39">
        <v>4</v>
      </c>
      <c r="C39">
        <v>0</v>
      </c>
      <c r="D39">
        <v>0</v>
      </c>
      <c r="E39">
        <v>1</v>
      </c>
      <c r="F39">
        <v>7.3491951000000002</v>
      </c>
    </row>
    <row r="40" spans="1:6" x14ac:dyDescent="0.25">
      <c r="A40">
        <v>407</v>
      </c>
      <c r="B40">
        <v>4</v>
      </c>
      <c r="C40">
        <v>0</v>
      </c>
      <c r="D40">
        <v>0</v>
      </c>
      <c r="E40">
        <v>1</v>
      </c>
      <c r="F40">
        <v>8.3992769999999997</v>
      </c>
    </row>
    <row r="41" spans="1:6" x14ac:dyDescent="0.25">
      <c r="A41">
        <v>407</v>
      </c>
      <c r="B41">
        <v>4</v>
      </c>
      <c r="C41">
        <v>0</v>
      </c>
      <c r="D41">
        <v>0</v>
      </c>
      <c r="E41">
        <v>1</v>
      </c>
      <c r="F41">
        <v>7.5654238999999999</v>
      </c>
    </row>
    <row r="42" spans="1:6" x14ac:dyDescent="0.25">
      <c r="A42">
        <v>407</v>
      </c>
      <c r="B42">
        <v>4</v>
      </c>
      <c r="C42">
        <v>0</v>
      </c>
      <c r="D42">
        <v>0</v>
      </c>
      <c r="E42">
        <v>1</v>
      </c>
      <c r="F42">
        <v>7.7604882000000002</v>
      </c>
    </row>
    <row r="43" spans="1:6" x14ac:dyDescent="0.25">
      <c r="A43">
        <v>407</v>
      </c>
      <c r="B43">
        <v>4</v>
      </c>
      <c r="C43">
        <v>0</v>
      </c>
      <c r="D43">
        <v>0</v>
      </c>
      <c r="E43">
        <v>1</v>
      </c>
      <c r="F43">
        <v>7.4078941</v>
      </c>
    </row>
    <row r="44" spans="1:6" x14ac:dyDescent="0.25">
      <c r="A44">
        <v>407</v>
      </c>
      <c r="B44">
        <v>4</v>
      </c>
      <c r="C44">
        <v>0</v>
      </c>
      <c r="D44">
        <v>0</v>
      </c>
      <c r="E44">
        <v>2</v>
      </c>
      <c r="F44">
        <v>14.1247243</v>
      </c>
    </row>
    <row r="45" spans="1:6" x14ac:dyDescent="0.25">
      <c r="A45">
        <v>407</v>
      </c>
      <c r="B45">
        <v>4</v>
      </c>
      <c r="C45">
        <v>0</v>
      </c>
      <c r="D45">
        <v>0</v>
      </c>
      <c r="E45">
        <v>1</v>
      </c>
      <c r="F45">
        <v>7.8162678999999997</v>
      </c>
    </row>
    <row r="46" spans="1:6" x14ac:dyDescent="0.25">
      <c r="A46">
        <v>407</v>
      </c>
      <c r="B46">
        <v>4</v>
      </c>
      <c r="C46">
        <v>0</v>
      </c>
      <c r="D46">
        <v>0</v>
      </c>
      <c r="E46">
        <v>1</v>
      </c>
      <c r="F46">
        <v>7.1755879</v>
      </c>
    </row>
    <row r="47" spans="1:6" x14ac:dyDescent="0.25">
      <c r="A47">
        <v>407</v>
      </c>
      <c r="B47">
        <v>4</v>
      </c>
      <c r="C47">
        <v>0</v>
      </c>
      <c r="D47">
        <v>0</v>
      </c>
      <c r="E47">
        <v>1</v>
      </c>
      <c r="F47">
        <v>7.3210353000000001</v>
      </c>
    </row>
    <row r="48" spans="1:6" x14ac:dyDescent="0.25">
      <c r="A48">
        <v>407</v>
      </c>
      <c r="B48">
        <v>4</v>
      </c>
      <c r="C48">
        <v>0</v>
      </c>
      <c r="D48">
        <v>0</v>
      </c>
      <c r="E48">
        <v>1</v>
      </c>
      <c r="F48">
        <v>7.2559313000000003</v>
      </c>
    </row>
    <row r="49" spans="1:6" x14ac:dyDescent="0.25">
      <c r="A49">
        <v>407</v>
      </c>
      <c r="B49">
        <v>4</v>
      </c>
      <c r="C49">
        <v>0</v>
      </c>
      <c r="D49">
        <v>0</v>
      </c>
      <c r="E49">
        <v>1</v>
      </c>
      <c r="F49">
        <v>7.8038344999999998</v>
      </c>
    </row>
    <row r="50" spans="1:6" x14ac:dyDescent="0.25">
      <c r="A50">
        <v>407</v>
      </c>
      <c r="B50">
        <v>4</v>
      </c>
      <c r="C50">
        <v>0</v>
      </c>
      <c r="D50">
        <v>0</v>
      </c>
      <c r="E50">
        <v>1</v>
      </c>
      <c r="F50">
        <v>8.1256500000000003</v>
      </c>
    </row>
    <row r="51" spans="1:6" x14ac:dyDescent="0.25">
      <c r="A51">
        <v>407</v>
      </c>
      <c r="B51">
        <v>4</v>
      </c>
      <c r="C51">
        <v>0</v>
      </c>
      <c r="D51">
        <v>0</v>
      </c>
      <c r="E51">
        <v>1</v>
      </c>
      <c r="F51">
        <v>8.0149805999999995</v>
      </c>
    </row>
    <row r="52" spans="1:6" x14ac:dyDescent="0.25">
      <c r="A52">
        <v>407</v>
      </c>
      <c r="B52">
        <v>4</v>
      </c>
      <c r="C52">
        <v>0</v>
      </c>
      <c r="D52">
        <v>0</v>
      </c>
      <c r="E52">
        <v>1</v>
      </c>
      <c r="F52">
        <v>7.1750290000000003</v>
      </c>
    </row>
    <row r="53" spans="1:6" x14ac:dyDescent="0.25">
      <c r="A53">
        <v>407</v>
      </c>
      <c r="B53">
        <v>4</v>
      </c>
      <c r="C53">
        <v>0</v>
      </c>
      <c r="D53">
        <v>0</v>
      </c>
      <c r="E53">
        <v>2</v>
      </c>
      <c r="F53">
        <v>12.4533424</v>
      </c>
    </row>
    <row r="54" spans="1:6" x14ac:dyDescent="0.25">
      <c r="A54">
        <v>407</v>
      </c>
      <c r="B54">
        <v>4</v>
      </c>
      <c r="C54">
        <v>0</v>
      </c>
      <c r="D54">
        <v>0</v>
      </c>
      <c r="E54">
        <v>1</v>
      </c>
      <c r="F54">
        <v>7.4107744000000002</v>
      </c>
    </row>
    <row r="55" spans="1:6" x14ac:dyDescent="0.25">
      <c r="A55">
        <v>407</v>
      </c>
      <c r="B55">
        <v>4</v>
      </c>
      <c r="C55">
        <v>0</v>
      </c>
      <c r="D55">
        <v>0</v>
      </c>
      <c r="E55">
        <v>2</v>
      </c>
      <c r="F55">
        <v>13.4209706</v>
      </c>
    </row>
    <row r="56" spans="1:6" x14ac:dyDescent="0.25">
      <c r="A56">
        <v>407</v>
      </c>
      <c r="B56">
        <v>4</v>
      </c>
      <c r="C56">
        <v>0</v>
      </c>
      <c r="D56">
        <v>0</v>
      </c>
      <c r="E56">
        <v>1</v>
      </c>
      <c r="F56">
        <v>7.1490821000000002</v>
      </c>
    </row>
    <row r="57" spans="1:6" x14ac:dyDescent="0.25">
      <c r="A57">
        <v>407</v>
      </c>
      <c r="B57">
        <v>4</v>
      </c>
      <c r="C57">
        <v>0</v>
      </c>
      <c r="D57">
        <v>0</v>
      </c>
      <c r="E57">
        <v>1</v>
      </c>
      <c r="F57">
        <v>6.6969856999999999</v>
      </c>
    </row>
    <row r="58" spans="1:6" x14ac:dyDescent="0.25">
      <c r="A58">
        <v>407</v>
      </c>
      <c r="B58">
        <v>4</v>
      </c>
      <c r="C58">
        <v>0</v>
      </c>
      <c r="D58">
        <v>0</v>
      </c>
      <c r="E58">
        <v>1</v>
      </c>
      <c r="F58">
        <v>7.5945901999999998</v>
      </c>
    </row>
    <row r="59" spans="1:6" x14ac:dyDescent="0.25">
      <c r="A59">
        <v>407</v>
      </c>
      <c r="B59">
        <v>4</v>
      </c>
      <c r="C59">
        <v>0</v>
      </c>
      <c r="D59">
        <v>0</v>
      </c>
      <c r="E59">
        <v>1</v>
      </c>
      <c r="F59">
        <v>8.0857271999999991</v>
      </c>
    </row>
    <row r="60" spans="1:6" x14ac:dyDescent="0.25">
      <c r="A60">
        <v>407</v>
      </c>
      <c r="B60">
        <v>4</v>
      </c>
      <c r="C60">
        <v>0</v>
      </c>
      <c r="D60">
        <v>0</v>
      </c>
      <c r="E60">
        <v>1</v>
      </c>
      <c r="F60">
        <v>8.7363222</v>
      </c>
    </row>
    <row r="61" spans="1:6" x14ac:dyDescent="0.25">
      <c r="A61">
        <v>407</v>
      </c>
      <c r="B61">
        <v>4</v>
      </c>
      <c r="C61">
        <v>0</v>
      </c>
      <c r="D61">
        <v>0</v>
      </c>
      <c r="E61">
        <v>1</v>
      </c>
      <c r="F61">
        <v>7.0839989000000001</v>
      </c>
    </row>
    <row r="62" spans="1:6" x14ac:dyDescent="0.25">
      <c r="A62">
        <v>407</v>
      </c>
      <c r="B62">
        <v>4</v>
      </c>
      <c r="C62">
        <v>0</v>
      </c>
      <c r="D62">
        <v>0</v>
      </c>
      <c r="E62">
        <v>1</v>
      </c>
      <c r="F62">
        <v>7.7055284000000004</v>
      </c>
    </row>
    <row r="63" spans="1:6" x14ac:dyDescent="0.25">
      <c r="A63">
        <v>407</v>
      </c>
      <c r="B63">
        <v>4</v>
      </c>
      <c r="C63">
        <v>0</v>
      </c>
      <c r="D63">
        <v>0</v>
      </c>
      <c r="E63">
        <v>1</v>
      </c>
      <c r="F63">
        <v>8.0143117000000004</v>
      </c>
    </row>
    <row r="64" spans="1:6" x14ac:dyDescent="0.25">
      <c r="A64">
        <v>407</v>
      </c>
      <c r="B64">
        <v>4</v>
      </c>
      <c r="C64">
        <v>0</v>
      </c>
      <c r="D64">
        <v>0</v>
      </c>
      <c r="E64">
        <v>2</v>
      </c>
      <c r="F64">
        <v>12.288719499999999</v>
      </c>
    </row>
    <row r="65" spans="1:6" x14ac:dyDescent="0.25">
      <c r="A65">
        <v>407</v>
      </c>
      <c r="B65">
        <v>4</v>
      </c>
      <c r="C65">
        <v>0</v>
      </c>
      <c r="D65">
        <v>0</v>
      </c>
      <c r="E65">
        <v>3</v>
      </c>
      <c r="F65">
        <v>16.2827646</v>
      </c>
    </row>
    <row r="66" spans="1:6" x14ac:dyDescent="0.25">
      <c r="A66">
        <v>407</v>
      </c>
      <c r="B66">
        <v>4</v>
      </c>
      <c r="C66">
        <v>0</v>
      </c>
      <c r="D66">
        <v>0</v>
      </c>
      <c r="E66">
        <v>1</v>
      </c>
      <c r="F66">
        <v>7.2962493999999998</v>
      </c>
    </row>
    <row r="67" spans="1:6" x14ac:dyDescent="0.25">
      <c r="A67">
        <v>407</v>
      </c>
      <c r="B67">
        <v>4</v>
      </c>
      <c r="C67">
        <v>0</v>
      </c>
      <c r="D67">
        <v>0</v>
      </c>
      <c r="E67">
        <v>1</v>
      </c>
      <c r="F67">
        <v>8.0379997000000003</v>
      </c>
    </row>
    <row r="68" spans="1:6" x14ac:dyDescent="0.25">
      <c r="A68">
        <v>407</v>
      </c>
      <c r="B68">
        <v>4</v>
      </c>
      <c r="C68">
        <v>0</v>
      </c>
      <c r="D68">
        <v>0</v>
      </c>
      <c r="E68">
        <v>1</v>
      </c>
      <c r="F68">
        <v>7.9690187000000003</v>
      </c>
    </row>
    <row r="69" spans="1:6" x14ac:dyDescent="0.25">
      <c r="A69">
        <v>407</v>
      </c>
      <c r="B69">
        <v>4</v>
      </c>
      <c r="C69">
        <v>0</v>
      </c>
      <c r="D69">
        <v>0</v>
      </c>
      <c r="E69">
        <v>1</v>
      </c>
      <c r="F69">
        <v>8.0608473000000007</v>
      </c>
    </row>
    <row r="70" spans="1:6" x14ac:dyDescent="0.25">
      <c r="A70">
        <v>407</v>
      </c>
      <c r="B70">
        <v>4</v>
      </c>
      <c r="C70">
        <v>0</v>
      </c>
      <c r="D70">
        <v>0</v>
      </c>
      <c r="E70">
        <v>1</v>
      </c>
      <c r="F70">
        <v>6.9136132999999997</v>
      </c>
    </row>
    <row r="71" spans="1:6" x14ac:dyDescent="0.25">
      <c r="A71">
        <v>407</v>
      </c>
      <c r="B71">
        <v>3</v>
      </c>
      <c r="C71">
        <v>0</v>
      </c>
      <c r="D71">
        <v>1</v>
      </c>
      <c r="E71">
        <v>1</v>
      </c>
      <c r="F71">
        <v>19.4218264</v>
      </c>
    </row>
    <row r="72" spans="1:6" x14ac:dyDescent="0.25">
      <c r="A72">
        <v>407</v>
      </c>
      <c r="B72">
        <v>3</v>
      </c>
      <c r="C72">
        <v>0</v>
      </c>
      <c r="D72">
        <v>1</v>
      </c>
      <c r="E72">
        <v>1</v>
      </c>
      <c r="F72">
        <v>8.6209731999999999</v>
      </c>
    </row>
    <row r="73" spans="1:6" x14ac:dyDescent="0.25">
      <c r="A73">
        <v>407</v>
      </c>
      <c r="B73">
        <v>3</v>
      </c>
      <c r="C73">
        <v>0</v>
      </c>
      <c r="D73">
        <v>1</v>
      </c>
      <c r="E73">
        <v>1</v>
      </c>
      <c r="F73">
        <v>9.4770307999999996</v>
      </c>
    </row>
    <row r="74" spans="1:6" x14ac:dyDescent="0.25">
      <c r="A74">
        <v>407</v>
      </c>
      <c r="B74">
        <v>3</v>
      </c>
      <c r="C74">
        <v>0</v>
      </c>
      <c r="D74">
        <v>1</v>
      </c>
      <c r="E74">
        <v>1</v>
      </c>
      <c r="F74">
        <v>9.2919842999999993</v>
      </c>
    </row>
    <row r="75" spans="1:6" x14ac:dyDescent="0.25">
      <c r="A75">
        <v>407</v>
      </c>
      <c r="B75">
        <v>3</v>
      </c>
      <c r="C75">
        <v>0</v>
      </c>
      <c r="D75">
        <v>1</v>
      </c>
      <c r="E75">
        <v>1</v>
      </c>
      <c r="F75">
        <v>8.6024443000000002</v>
      </c>
    </row>
    <row r="76" spans="1:6" x14ac:dyDescent="0.25">
      <c r="A76">
        <v>407</v>
      </c>
      <c r="B76">
        <v>4</v>
      </c>
      <c r="C76">
        <v>0</v>
      </c>
      <c r="D76">
        <v>0</v>
      </c>
      <c r="E76">
        <v>2</v>
      </c>
      <c r="F76">
        <v>12.2356976</v>
      </c>
    </row>
    <row r="77" spans="1:6" x14ac:dyDescent="0.25">
      <c r="A77">
        <v>407</v>
      </c>
      <c r="B77">
        <v>4</v>
      </c>
      <c r="C77">
        <v>0</v>
      </c>
      <c r="D77">
        <v>0</v>
      </c>
      <c r="E77">
        <v>1</v>
      </c>
      <c r="F77">
        <v>7.2203295000000001</v>
      </c>
    </row>
    <row r="78" spans="1:6" x14ac:dyDescent="0.25">
      <c r="A78">
        <v>407</v>
      </c>
      <c r="B78">
        <v>3</v>
      </c>
      <c r="C78">
        <v>0</v>
      </c>
      <c r="D78">
        <v>1</v>
      </c>
      <c r="E78">
        <v>1</v>
      </c>
      <c r="F78">
        <v>19.4865666</v>
      </c>
    </row>
    <row r="79" spans="1:6" x14ac:dyDescent="0.25">
      <c r="A79">
        <v>407</v>
      </c>
      <c r="B79">
        <v>3</v>
      </c>
      <c r="C79">
        <v>0</v>
      </c>
      <c r="D79">
        <v>1</v>
      </c>
      <c r="E79">
        <v>1</v>
      </c>
      <c r="F79">
        <v>8.6955366000000005</v>
      </c>
    </row>
    <row r="80" spans="1:6" x14ac:dyDescent="0.25">
      <c r="A80">
        <v>407</v>
      </c>
      <c r="B80">
        <v>3</v>
      </c>
      <c r="C80">
        <v>0</v>
      </c>
      <c r="D80">
        <v>1</v>
      </c>
      <c r="E80">
        <v>1</v>
      </c>
      <c r="F80">
        <v>8.8699840000000005</v>
      </c>
    </row>
    <row r="81" spans="1:6" x14ac:dyDescent="0.25">
      <c r="A81">
        <v>407</v>
      </c>
      <c r="B81">
        <v>3</v>
      </c>
      <c r="C81">
        <v>0</v>
      </c>
      <c r="D81">
        <v>1</v>
      </c>
      <c r="E81">
        <v>1</v>
      </c>
      <c r="F81">
        <v>9.1343552999999993</v>
      </c>
    </row>
    <row r="82" spans="1:6" x14ac:dyDescent="0.25">
      <c r="A82">
        <v>407</v>
      </c>
      <c r="B82">
        <v>3</v>
      </c>
      <c r="C82">
        <v>0</v>
      </c>
      <c r="D82">
        <v>1</v>
      </c>
      <c r="E82">
        <v>1</v>
      </c>
      <c r="F82">
        <v>9.1911511000000008</v>
      </c>
    </row>
    <row r="83" spans="1:6" x14ac:dyDescent="0.25">
      <c r="A83">
        <v>407</v>
      </c>
      <c r="B83">
        <v>3</v>
      </c>
      <c r="C83">
        <v>0</v>
      </c>
      <c r="D83">
        <v>1</v>
      </c>
      <c r="E83">
        <v>1</v>
      </c>
      <c r="F83">
        <v>9.1860038999999993</v>
      </c>
    </row>
    <row r="84" spans="1:6" x14ac:dyDescent="0.25">
      <c r="A84">
        <v>407</v>
      </c>
      <c r="B84">
        <v>3</v>
      </c>
      <c r="C84">
        <v>0</v>
      </c>
      <c r="D84">
        <v>1</v>
      </c>
      <c r="E84">
        <v>2</v>
      </c>
      <c r="F84">
        <v>16.679468700000001</v>
      </c>
    </row>
    <row r="85" spans="1:6" x14ac:dyDescent="0.25">
      <c r="A85">
        <v>407</v>
      </c>
      <c r="B85">
        <v>4</v>
      </c>
      <c r="C85">
        <v>0</v>
      </c>
      <c r="D85">
        <v>0</v>
      </c>
      <c r="E85">
        <v>2</v>
      </c>
      <c r="F85">
        <v>12.685329400000001</v>
      </c>
    </row>
    <row r="86" spans="1:6" x14ac:dyDescent="0.25">
      <c r="A86">
        <v>407</v>
      </c>
      <c r="B86">
        <v>4</v>
      </c>
      <c r="C86">
        <v>0</v>
      </c>
      <c r="D86">
        <v>0</v>
      </c>
      <c r="E86">
        <v>1</v>
      </c>
      <c r="F86">
        <v>7.4822740999999997</v>
      </c>
    </row>
    <row r="87" spans="1:6" x14ac:dyDescent="0.25">
      <c r="A87">
        <v>407</v>
      </c>
      <c r="B87">
        <v>4</v>
      </c>
      <c r="C87">
        <v>0</v>
      </c>
      <c r="D87">
        <v>0</v>
      </c>
      <c r="E87">
        <v>1</v>
      </c>
      <c r="F87">
        <v>7.7026931000000003</v>
      </c>
    </row>
    <row r="88" spans="1:6" x14ac:dyDescent="0.25">
      <c r="A88">
        <v>407</v>
      </c>
      <c r="B88">
        <v>4</v>
      </c>
      <c r="C88">
        <v>0</v>
      </c>
      <c r="D88">
        <v>0</v>
      </c>
      <c r="E88">
        <v>1</v>
      </c>
      <c r="F88">
        <v>6.7811105999999999</v>
      </c>
    </row>
    <row r="89" spans="1:6" x14ac:dyDescent="0.25">
      <c r="A89">
        <v>407</v>
      </c>
      <c r="B89">
        <v>4</v>
      </c>
      <c r="C89">
        <v>0</v>
      </c>
      <c r="D89">
        <v>0</v>
      </c>
      <c r="E89">
        <v>1</v>
      </c>
      <c r="F89">
        <v>7.8047122</v>
      </c>
    </row>
    <row r="90" spans="1:6" x14ac:dyDescent="0.25">
      <c r="A90">
        <v>407</v>
      </c>
      <c r="B90">
        <v>4</v>
      </c>
      <c r="C90">
        <v>0</v>
      </c>
      <c r="D90">
        <v>0</v>
      </c>
      <c r="E90">
        <v>1</v>
      </c>
      <c r="F90">
        <v>6.9674879000000001</v>
      </c>
    </row>
    <row r="91" spans="1:6" x14ac:dyDescent="0.25">
      <c r="A91">
        <v>407</v>
      </c>
      <c r="B91">
        <v>4</v>
      </c>
      <c r="C91">
        <v>0</v>
      </c>
      <c r="D91">
        <v>0</v>
      </c>
      <c r="E91">
        <v>1</v>
      </c>
      <c r="F91">
        <v>7.2952316000000001</v>
      </c>
    </row>
    <row r="92" spans="1:6" x14ac:dyDescent="0.25">
      <c r="A92">
        <v>407</v>
      </c>
      <c r="B92">
        <v>4</v>
      </c>
      <c r="C92">
        <v>0</v>
      </c>
      <c r="D92">
        <v>0</v>
      </c>
      <c r="E92">
        <v>1</v>
      </c>
      <c r="F92">
        <v>6.9655171999999999</v>
      </c>
    </row>
    <row r="93" spans="1:6" x14ac:dyDescent="0.25">
      <c r="A93">
        <v>407</v>
      </c>
      <c r="B93">
        <v>4</v>
      </c>
      <c r="C93">
        <v>0</v>
      </c>
      <c r="D93">
        <v>0</v>
      </c>
      <c r="E93">
        <v>1</v>
      </c>
      <c r="F93">
        <v>7.2319516000000004</v>
      </c>
    </row>
    <row r="94" spans="1:6" x14ac:dyDescent="0.25">
      <c r="A94">
        <v>407</v>
      </c>
      <c r="B94">
        <v>4</v>
      </c>
      <c r="C94">
        <v>0</v>
      </c>
      <c r="D94">
        <v>0</v>
      </c>
      <c r="E94">
        <v>1</v>
      </c>
      <c r="F94">
        <v>7.6821422999999998</v>
      </c>
    </row>
    <row r="95" spans="1:6" x14ac:dyDescent="0.25">
      <c r="A95">
        <v>407</v>
      </c>
      <c r="B95">
        <v>4</v>
      </c>
      <c r="C95">
        <v>0</v>
      </c>
      <c r="D95">
        <v>0</v>
      </c>
      <c r="E95">
        <v>1</v>
      </c>
      <c r="F95">
        <v>8.1620387000000001</v>
      </c>
    </row>
    <row r="96" spans="1:6" x14ac:dyDescent="0.25">
      <c r="A96">
        <v>407</v>
      </c>
      <c r="B96">
        <v>4</v>
      </c>
      <c r="C96">
        <v>0</v>
      </c>
      <c r="D96">
        <v>0</v>
      </c>
      <c r="E96">
        <v>1</v>
      </c>
      <c r="F96">
        <v>7.9967765000000002</v>
      </c>
    </row>
    <row r="97" spans="1:6" x14ac:dyDescent="0.25">
      <c r="A97">
        <v>407</v>
      </c>
      <c r="B97">
        <v>4</v>
      </c>
      <c r="C97">
        <v>0</v>
      </c>
      <c r="D97">
        <v>0</v>
      </c>
      <c r="E97">
        <v>1</v>
      </c>
      <c r="F97">
        <v>7.0574954999999999</v>
      </c>
    </row>
    <row r="98" spans="1:6" x14ac:dyDescent="0.25">
      <c r="A98">
        <v>407</v>
      </c>
      <c r="B98">
        <v>4</v>
      </c>
      <c r="C98">
        <v>0</v>
      </c>
      <c r="D98">
        <v>0</v>
      </c>
      <c r="E98">
        <v>1</v>
      </c>
      <c r="F98">
        <v>8.4521286</v>
      </c>
    </row>
    <row r="99" spans="1:6" x14ac:dyDescent="0.25">
      <c r="A99">
        <v>407</v>
      </c>
      <c r="B99">
        <v>4</v>
      </c>
      <c r="C99">
        <v>0</v>
      </c>
      <c r="D99">
        <v>0</v>
      </c>
      <c r="E99">
        <v>1</v>
      </c>
      <c r="F99">
        <v>7.8936307000000001</v>
      </c>
    </row>
    <row r="100" spans="1:6" x14ac:dyDescent="0.25">
      <c r="A100">
        <v>407</v>
      </c>
      <c r="B100">
        <v>4</v>
      </c>
      <c r="C100">
        <v>0</v>
      </c>
      <c r="D100">
        <v>0</v>
      </c>
      <c r="E100">
        <v>2</v>
      </c>
      <c r="F100">
        <v>11.6656221</v>
      </c>
    </row>
    <row r="101" spans="1:6" x14ac:dyDescent="0.25">
      <c r="A101">
        <v>407</v>
      </c>
      <c r="B101">
        <v>4</v>
      </c>
      <c r="C101">
        <v>0</v>
      </c>
      <c r="D101">
        <v>0</v>
      </c>
      <c r="E101">
        <v>1</v>
      </c>
      <c r="F101">
        <v>6.9791023000000001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7737-14D8-470F-BE3A-8E477E29E8BA}">
  <dimension ref="A1:J101"/>
  <sheetViews>
    <sheetView workbookViewId="0">
      <selection activeCell="H1" sqref="H1: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I1" t="s">
        <v>4</v>
      </c>
      <c r="J1" t="s">
        <v>5</v>
      </c>
    </row>
    <row r="2" spans="1:10" x14ac:dyDescent="0.25">
      <c r="A2">
        <v>407</v>
      </c>
      <c r="B2">
        <v>5</v>
      </c>
      <c r="C2">
        <v>0</v>
      </c>
      <c r="D2">
        <v>0</v>
      </c>
      <c r="E2">
        <v>1</v>
      </c>
      <c r="F2">
        <v>10.672587500000001</v>
      </c>
      <c r="H2" s="1" t="s">
        <v>6</v>
      </c>
      <c r="I2">
        <f>AVERAGEIF(E:E,"=1",F:F)</f>
        <v>11.633120111764706</v>
      </c>
      <c r="J2">
        <f>COUNTIF(E:E,"=1")</f>
        <v>85</v>
      </c>
    </row>
    <row r="3" spans="1:10" x14ac:dyDescent="0.25">
      <c r="A3">
        <v>407</v>
      </c>
      <c r="B3">
        <v>5</v>
      </c>
      <c r="C3">
        <v>0</v>
      </c>
      <c r="D3">
        <v>0</v>
      </c>
      <c r="E3">
        <v>1</v>
      </c>
      <c r="F3">
        <v>12.1611165</v>
      </c>
      <c r="H3" s="1" t="s">
        <v>7</v>
      </c>
      <c r="I3">
        <f>AVERAGEIF(E:E,"=2",F:F)</f>
        <v>17.685651530769231</v>
      </c>
      <c r="J3">
        <f>COUNTIF(E:E,"=2")</f>
        <v>13</v>
      </c>
    </row>
    <row r="4" spans="1:10" x14ac:dyDescent="0.25">
      <c r="A4">
        <v>407</v>
      </c>
      <c r="B4">
        <v>5</v>
      </c>
      <c r="C4">
        <v>0</v>
      </c>
      <c r="D4">
        <v>0</v>
      </c>
      <c r="E4">
        <v>2</v>
      </c>
      <c r="F4">
        <v>13.698757499999999</v>
      </c>
      <c r="H4" s="1" t="s">
        <v>18</v>
      </c>
      <c r="I4">
        <f>AVERAGEIF(E:E,"&gt;2",F:F)</f>
        <v>22.721673500000001</v>
      </c>
      <c r="J4">
        <f>COUNTIF(E:E,"&gt;2")</f>
        <v>2</v>
      </c>
    </row>
    <row r="5" spans="1:10" x14ac:dyDescent="0.25">
      <c r="A5">
        <v>407</v>
      </c>
      <c r="B5">
        <v>5</v>
      </c>
      <c r="C5">
        <v>0</v>
      </c>
      <c r="D5">
        <v>0</v>
      </c>
      <c r="E5">
        <v>1</v>
      </c>
      <c r="F5">
        <v>13.313962099999999</v>
      </c>
      <c r="H5" t="s">
        <v>11</v>
      </c>
      <c r="I5">
        <f>AVERAGEIF(E:E,"=1",F:F)</f>
        <v>11.633120111764706</v>
      </c>
      <c r="J5">
        <f>COUNTIF(E:E,"&gt;0")</f>
        <v>100</v>
      </c>
    </row>
    <row r="6" spans="1:10" x14ac:dyDescent="0.25">
      <c r="A6">
        <v>407</v>
      </c>
      <c r="B6">
        <v>5</v>
      </c>
      <c r="C6">
        <v>0</v>
      </c>
      <c r="D6">
        <v>0</v>
      </c>
      <c r="E6">
        <v>1</v>
      </c>
      <c r="F6">
        <v>14.370065</v>
      </c>
    </row>
    <row r="7" spans="1:10" x14ac:dyDescent="0.25">
      <c r="A7">
        <v>407</v>
      </c>
      <c r="B7">
        <v>5</v>
      </c>
      <c r="C7">
        <v>0</v>
      </c>
      <c r="D7">
        <v>0</v>
      </c>
      <c r="E7">
        <v>1</v>
      </c>
      <c r="F7">
        <v>13.2889005</v>
      </c>
    </row>
    <row r="8" spans="1:10" x14ac:dyDescent="0.25">
      <c r="A8">
        <v>407</v>
      </c>
      <c r="B8">
        <v>5</v>
      </c>
      <c r="C8">
        <v>0</v>
      </c>
      <c r="D8">
        <v>0</v>
      </c>
      <c r="E8">
        <v>1</v>
      </c>
      <c r="F8">
        <v>10.1566698</v>
      </c>
    </row>
    <row r="9" spans="1:10" x14ac:dyDescent="0.25">
      <c r="A9">
        <v>407</v>
      </c>
      <c r="B9">
        <v>5</v>
      </c>
      <c r="C9">
        <v>0</v>
      </c>
      <c r="D9">
        <v>0</v>
      </c>
      <c r="E9">
        <v>2</v>
      </c>
      <c r="F9">
        <v>20.163388099999999</v>
      </c>
    </row>
    <row r="10" spans="1:10" x14ac:dyDescent="0.25">
      <c r="A10">
        <v>407</v>
      </c>
      <c r="B10">
        <v>5</v>
      </c>
      <c r="C10">
        <v>0</v>
      </c>
      <c r="D10">
        <v>0</v>
      </c>
      <c r="E10">
        <v>1</v>
      </c>
      <c r="F10">
        <v>12.972746799999999</v>
      </c>
    </row>
    <row r="11" spans="1:10" x14ac:dyDescent="0.25">
      <c r="A11">
        <v>407</v>
      </c>
      <c r="B11">
        <v>5</v>
      </c>
      <c r="C11">
        <v>0</v>
      </c>
      <c r="D11">
        <v>0</v>
      </c>
      <c r="E11">
        <v>1</v>
      </c>
      <c r="F11">
        <v>11.775569000000001</v>
      </c>
    </row>
    <row r="12" spans="1:10" x14ac:dyDescent="0.25">
      <c r="A12">
        <v>407</v>
      </c>
      <c r="B12">
        <v>5</v>
      </c>
      <c r="C12">
        <v>0</v>
      </c>
      <c r="D12">
        <v>0</v>
      </c>
      <c r="E12">
        <v>1</v>
      </c>
      <c r="F12">
        <v>10.8259968</v>
      </c>
    </row>
    <row r="13" spans="1:10" x14ac:dyDescent="0.25">
      <c r="A13">
        <v>407</v>
      </c>
      <c r="B13">
        <v>5</v>
      </c>
      <c r="C13">
        <v>0</v>
      </c>
      <c r="D13">
        <v>0</v>
      </c>
      <c r="E13">
        <v>1</v>
      </c>
      <c r="F13">
        <v>10.9810845</v>
      </c>
    </row>
    <row r="14" spans="1:10" x14ac:dyDescent="0.25">
      <c r="A14">
        <v>407</v>
      </c>
      <c r="B14">
        <v>5</v>
      </c>
      <c r="C14">
        <v>0</v>
      </c>
      <c r="D14">
        <v>0</v>
      </c>
      <c r="E14">
        <v>1</v>
      </c>
      <c r="F14">
        <v>10.682806899999999</v>
      </c>
    </row>
    <row r="15" spans="1:10" x14ac:dyDescent="0.25">
      <c r="A15">
        <v>407</v>
      </c>
      <c r="B15">
        <v>5</v>
      </c>
      <c r="C15">
        <v>0</v>
      </c>
      <c r="D15">
        <v>0</v>
      </c>
      <c r="E15">
        <v>1</v>
      </c>
      <c r="F15">
        <v>10.015320900000001</v>
      </c>
    </row>
    <row r="16" spans="1:10" x14ac:dyDescent="0.25">
      <c r="A16">
        <v>407</v>
      </c>
      <c r="B16">
        <v>5</v>
      </c>
      <c r="C16">
        <v>0</v>
      </c>
      <c r="D16">
        <v>0</v>
      </c>
      <c r="E16">
        <v>2</v>
      </c>
      <c r="F16">
        <v>16.050926499999999</v>
      </c>
    </row>
    <row r="17" spans="1:6" x14ac:dyDescent="0.25">
      <c r="A17">
        <v>407</v>
      </c>
      <c r="B17">
        <v>5</v>
      </c>
      <c r="C17">
        <v>0</v>
      </c>
      <c r="D17">
        <v>0</v>
      </c>
      <c r="E17">
        <v>1</v>
      </c>
      <c r="F17">
        <v>12.293965200000001</v>
      </c>
    </row>
    <row r="18" spans="1:6" x14ac:dyDescent="0.25">
      <c r="A18">
        <v>407</v>
      </c>
      <c r="B18">
        <v>5</v>
      </c>
      <c r="C18">
        <v>0</v>
      </c>
      <c r="D18">
        <v>0</v>
      </c>
      <c r="E18">
        <v>1</v>
      </c>
      <c r="F18">
        <v>10.260882799999999</v>
      </c>
    </row>
    <row r="19" spans="1:6" x14ac:dyDescent="0.25">
      <c r="A19">
        <v>407</v>
      </c>
      <c r="B19">
        <v>5</v>
      </c>
      <c r="C19">
        <v>0</v>
      </c>
      <c r="D19">
        <v>0</v>
      </c>
      <c r="E19">
        <v>2</v>
      </c>
      <c r="F19">
        <v>14.195672500000001</v>
      </c>
    </row>
    <row r="20" spans="1:6" x14ac:dyDescent="0.25">
      <c r="A20">
        <v>407</v>
      </c>
      <c r="B20">
        <v>5</v>
      </c>
      <c r="C20">
        <v>0</v>
      </c>
      <c r="D20">
        <v>0</v>
      </c>
      <c r="E20">
        <v>2</v>
      </c>
      <c r="F20">
        <v>20.088894799999998</v>
      </c>
    </row>
    <row r="21" spans="1:6" x14ac:dyDescent="0.25">
      <c r="A21">
        <v>407</v>
      </c>
      <c r="B21">
        <v>5</v>
      </c>
      <c r="C21">
        <v>0</v>
      </c>
      <c r="D21">
        <v>0</v>
      </c>
      <c r="E21">
        <v>1</v>
      </c>
      <c r="F21">
        <v>10.268400099999999</v>
      </c>
    </row>
    <row r="22" spans="1:6" x14ac:dyDescent="0.25">
      <c r="A22">
        <v>407</v>
      </c>
      <c r="B22">
        <v>5</v>
      </c>
      <c r="C22">
        <v>0</v>
      </c>
      <c r="D22">
        <v>0</v>
      </c>
      <c r="E22">
        <v>1</v>
      </c>
      <c r="F22">
        <v>10.184916599999999</v>
      </c>
    </row>
    <row r="23" spans="1:6" x14ac:dyDescent="0.25">
      <c r="A23">
        <v>407</v>
      </c>
      <c r="B23">
        <v>5</v>
      </c>
      <c r="C23">
        <v>0</v>
      </c>
      <c r="D23">
        <v>0</v>
      </c>
      <c r="E23">
        <v>1</v>
      </c>
      <c r="F23">
        <v>11.4520692</v>
      </c>
    </row>
    <row r="24" spans="1:6" x14ac:dyDescent="0.25">
      <c r="A24">
        <v>407</v>
      </c>
      <c r="B24">
        <v>5</v>
      </c>
      <c r="C24">
        <v>0</v>
      </c>
      <c r="D24">
        <v>0</v>
      </c>
      <c r="E24">
        <v>1</v>
      </c>
      <c r="F24">
        <v>11.451374599999999</v>
      </c>
    </row>
    <row r="25" spans="1:6" x14ac:dyDescent="0.25">
      <c r="A25">
        <v>407</v>
      </c>
      <c r="B25">
        <v>5</v>
      </c>
      <c r="C25">
        <v>0</v>
      </c>
      <c r="D25">
        <v>0</v>
      </c>
      <c r="E25">
        <v>1</v>
      </c>
      <c r="F25">
        <v>13.0191075</v>
      </c>
    </row>
    <row r="26" spans="1:6" x14ac:dyDescent="0.25">
      <c r="A26">
        <v>407</v>
      </c>
      <c r="B26">
        <v>5</v>
      </c>
      <c r="C26">
        <v>0</v>
      </c>
      <c r="D26">
        <v>0</v>
      </c>
      <c r="E26">
        <v>1</v>
      </c>
      <c r="F26">
        <v>10.495304000000001</v>
      </c>
    </row>
    <row r="27" spans="1:6" x14ac:dyDescent="0.25">
      <c r="A27">
        <v>407</v>
      </c>
      <c r="B27">
        <v>5</v>
      </c>
      <c r="C27">
        <v>0</v>
      </c>
      <c r="D27">
        <v>0</v>
      </c>
      <c r="E27">
        <v>1</v>
      </c>
      <c r="F27">
        <v>11.1637849</v>
      </c>
    </row>
    <row r="28" spans="1:6" x14ac:dyDescent="0.25">
      <c r="A28">
        <v>407</v>
      </c>
      <c r="B28">
        <v>5</v>
      </c>
      <c r="C28">
        <v>0</v>
      </c>
      <c r="D28">
        <v>0</v>
      </c>
      <c r="E28">
        <v>1</v>
      </c>
      <c r="F28">
        <v>11.3656258</v>
      </c>
    </row>
    <row r="29" spans="1:6" x14ac:dyDescent="0.25">
      <c r="A29">
        <v>407</v>
      </c>
      <c r="B29">
        <v>5</v>
      </c>
      <c r="C29">
        <v>0</v>
      </c>
      <c r="D29">
        <v>0</v>
      </c>
      <c r="E29">
        <v>1</v>
      </c>
      <c r="F29">
        <v>10.887738300000001</v>
      </c>
    </row>
    <row r="30" spans="1:6" x14ac:dyDescent="0.25">
      <c r="A30">
        <v>407</v>
      </c>
      <c r="B30">
        <v>5</v>
      </c>
      <c r="C30">
        <v>0</v>
      </c>
      <c r="D30">
        <v>0</v>
      </c>
      <c r="E30">
        <v>1</v>
      </c>
      <c r="F30">
        <v>10.475823999999999</v>
      </c>
    </row>
    <row r="31" spans="1:6" x14ac:dyDescent="0.25">
      <c r="A31">
        <v>407</v>
      </c>
      <c r="B31">
        <v>5</v>
      </c>
      <c r="C31">
        <v>0</v>
      </c>
      <c r="D31">
        <v>0</v>
      </c>
      <c r="E31">
        <v>1</v>
      </c>
      <c r="F31">
        <v>12.487241300000001</v>
      </c>
    </row>
    <row r="32" spans="1:6" x14ac:dyDescent="0.25">
      <c r="A32">
        <v>407</v>
      </c>
      <c r="B32">
        <v>5</v>
      </c>
      <c r="C32">
        <v>0</v>
      </c>
      <c r="D32">
        <v>0</v>
      </c>
      <c r="E32">
        <v>2</v>
      </c>
      <c r="F32">
        <v>15.9484295</v>
      </c>
    </row>
    <row r="33" spans="1:6" x14ac:dyDescent="0.25">
      <c r="A33">
        <v>407</v>
      </c>
      <c r="B33">
        <v>5</v>
      </c>
      <c r="C33">
        <v>0</v>
      </c>
      <c r="D33">
        <v>0</v>
      </c>
      <c r="E33">
        <v>1</v>
      </c>
      <c r="F33">
        <v>11.1549108</v>
      </c>
    </row>
    <row r="34" spans="1:6" x14ac:dyDescent="0.25">
      <c r="A34">
        <v>407</v>
      </c>
      <c r="B34">
        <v>5</v>
      </c>
      <c r="C34">
        <v>0</v>
      </c>
      <c r="D34">
        <v>0</v>
      </c>
      <c r="E34">
        <v>1</v>
      </c>
      <c r="F34">
        <v>10.321009099999999</v>
      </c>
    </row>
    <row r="35" spans="1:6" x14ac:dyDescent="0.25">
      <c r="A35">
        <v>407</v>
      </c>
      <c r="B35">
        <v>5</v>
      </c>
      <c r="C35">
        <v>0</v>
      </c>
      <c r="D35">
        <v>0</v>
      </c>
      <c r="E35">
        <v>1</v>
      </c>
      <c r="F35">
        <v>11.9462017</v>
      </c>
    </row>
    <row r="36" spans="1:6" x14ac:dyDescent="0.25">
      <c r="A36">
        <v>407</v>
      </c>
      <c r="B36">
        <v>5</v>
      </c>
      <c r="C36">
        <v>0</v>
      </c>
      <c r="D36">
        <v>0</v>
      </c>
      <c r="E36">
        <v>1</v>
      </c>
      <c r="F36">
        <v>11.222543399999999</v>
      </c>
    </row>
    <row r="37" spans="1:6" x14ac:dyDescent="0.25">
      <c r="A37">
        <v>407</v>
      </c>
      <c r="B37">
        <v>5</v>
      </c>
      <c r="C37">
        <v>0</v>
      </c>
      <c r="D37">
        <v>0</v>
      </c>
      <c r="E37">
        <v>1</v>
      </c>
      <c r="F37">
        <v>11.677664500000001</v>
      </c>
    </row>
    <row r="38" spans="1:6" x14ac:dyDescent="0.25">
      <c r="A38">
        <v>407</v>
      </c>
      <c r="B38">
        <v>5</v>
      </c>
      <c r="C38">
        <v>0</v>
      </c>
      <c r="D38">
        <v>0</v>
      </c>
      <c r="E38">
        <v>1</v>
      </c>
      <c r="F38">
        <v>11.4398161</v>
      </c>
    </row>
    <row r="39" spans="1:6" x14ac:dyDescent="0.25">
      <c r="A39">
        <v>407</v>
      </c>
      <c r="B39">
        <v>5</v>
      </c>
      <c r="C39">
        <v>0</v>
      </c>
      <c r="D39">
        <v>0</v>
      </c>
      <c r="E39">
        <v>1</v>
      </c>
      <c r="F39">
        <v>11.5110195</v>
      </c>
    </row>
    <row r="40" spans="1:6" x14ac:dyDescent="0.25">
      <c r="A40">
        <v>407</v>
      </c>
      <c r="B40">
        <v>5</v>
      </c>
      <c r="C40">
        <v>0</v>
      </c>
      <c r="D40">
        <v>0</v>
      </c>
      <c r="E40">
        <v>1</v>
      </c>
      <c r="F40">
        <v>12.9476022</v>
      </c>
    </row>
    <row r="41" spans="1:6" x14ac:dyDescent="0.25">
      <c r="A41">
        <v>407</v>
      </c>
      <c r="B41">
        <v>5</v>
      </c>
      <c r="C41">
        <v>0</v>
      </c>
      <c r="D41">
        <v>0</v>
      </c>
      <c r="E41">
        <v>1</v>
      </c>
      <c r="F41">
        <v>11.597642499999999</v>
      </c>
    </row>
    <row r="42" spans="1:6" x14ac:dyDescent="0.25">
      <c r="A42">
        <v>407</v>
      </c>
      <c r="B42">
        <v>5</v>
      </c>
      <c r="C42">
        <v>0</v>
      </c>
      <c r="D42">
        <v>0</v>
      </c>
      <c r="E42">
        <v>1</v>
      </c>
      <c r="F42">
        <v>12.960495099999999</v>
      </c>
    </row>
    <row r="43" spans="1:6" x14ac:dyDescent="0.25">
      <c r="A43">
        <v>407</v>
      </c>
      <c r="B43">
        <v>5</v>
      </c>
      <c r="C43">
        <v>0</v>
      </c>
      <c r="D43">
        <v>0</v>
      </c>
      <c r="E43">
        <v>1</v>
      </c>
      <c r="F43">
        <v>11.3481828</v>
      </c>
    </row>
    <row r="44" spans="1:6" x14ac:dyDescent="0.25">
      <c r="A44">
        <v>407</v>
      </c>
      <c r="B44">
        <v>5</v>
      </c>
      <c r="C44">
        <v>0</v>
      </c>
      <c r="D44">
        <v>0</v>
      </c>
      <c r="E44">
        <v>1</v>
      </c>
      <c r="F44">
        <v>10.645688399999999</v>
      </c>
    </row>
    <row r="45" spans="1:6" x14ac:dyDescent="0.25">
      <c r="A45">
        <v>407</v>
      </c>
      <c r="B45">
        <v>5</v>
      </c>
      <c r="C45">
        <v>0</v>
      </c>
      <c r="D45">
        <v>0</v>
      </c>
      <c r="E45">
        <v>1</v>
      </c>
      <c r="F45">
        <v>11.860169600000001</v>
      </c>
    </row>
    <row r="46" spans="1:6" x14ac:dyDescent="0.25">
      <c r="A46">
        <v>407</v>
      </c>
      <c r="B46">
        <v>5</v>
      </c>
      <c r="C46">
        <v>0</v>
      </c>
      <c r="D46">
        <v>0</v>
      </c>
      <c r="E46">
        <v>1</v>
      </c>
      <c r="F46">
        <v>12.2536738</v>
      </c>
    </row>
    <row r="47" spans="1:6" x14ac:dyDescent="0.25">
      <c r="A47">
        <v>407</v>
      </c>
      <c r="B47">
        <v>5</v>
      </c>
      <c r="C47">
        <v>0</v>
      </c>
      <c r="D47">
        <v>0</v>
      </c>
      <c r="E47">
        <v>1</v>
      </c>
      <c r="F47">
        <v>10.089745199999999</v>
      </c>
    </row>
    <row r="48" spans="1:6" x14ac:dyDescent="0.25">
      <c r="A48">
        <v>407</v>
      </c>
      <c r="B48">
        <v>5</v>
      </c>
      <c r="C48">
        <v>0</v>
      </c>
      <c r="D48">
        <v>0</v>
      </c>
      <c r="E48">
        <v>1</v>
      </c>
      <c r="F48">
        <v>11.683707800000001</v>
      </c>
    </row>
    <row r="49" spans="1:6" x14ac:dyDescent="0.25">
      <c r="A49">
        <v>407</v>
      </c>
      <c r="B49">
        <v>5</v>
      </c>
      <c r="C49">
        <v>0</v>
      </c>
      <c r="D49">
        <v>0</v>
      </c>
      <c r="E49">
        <v>1</v>
      </c>
      <c r="F49">
        <v>11.884577200000001</v>
      </c>
    </row>
    <row r="50" spans="1:6" x14ac:dyDescent="0.25">
      <c r="A50">
        <v>407</v>
      </c>
      <c r="B50">
        <v>5</v>
      </c>
      <c r="C50">
        <v>0</v>
      </c>
      <c r="D50">
        <v>0</v>
      </c>
      <c r="E50">
        <v>1</v>
      </c>
      <c r="F50">
        <v>10.956462500000001</v>
      </c>
    </row>
    <row r="51" spans="1:6" x14ac:dyDescent="0.25">
      <c r="A51">
        <v>407</v>
      </c>
      <c r="B51">
        <v>5</v>
      </c>
      <c r="C51">
        <v>0</v>
      </c>
      <c r="D51">
        <v>0</v>
      </c>
      <c r="E51">
        <v>1</v>
      </c>
      <c r="F51">
        <v>12.0669626</v>
      </c>
    </row>
    <row r="52" spans="1:6" x14ac:dyDescent="0.25">
      <c r="A52">
        <v>407</v>
      </c>
      <c r="B52">
        <v>5</v>
      </c>
      <c r="C52">
        <v>0</v>
      </c>
      <c r="D52">
        <v>0</v>
      </c>
      <c r="E52">
        <v>1</v>
      </c>
      <c r="F52">
        <v>11.6067768</v>
      </c>
    </row>
    <row r="53" spans="1:6" x14ac:dyDescent="0.25">
      <c r="A53">
        <v>407</v>
      </c>
      <c r="B53">
        <v>5</v>
      </c>
      <c r="C53">
        <v>0</v>
      </c>
      <c r="D53">
        <v>0</v>
      </c>
      <c r="E53">
        <v>1</v>
      </c>
      <c r="F53">
        <v>11.249627200000001</v>
      </c>
    </row>
    <row r="54" spans="1:6" x14ac:dyDescent="0.25">
      <c r="A54">
        <v>407</v>
      </c>
      <c r="B54">
        <v>5</v>
      </c>
      <c r="C54">
        <v>0</v>
      </c>
      <c r="D54">
        <v>0</v>
      </c>
      <c r="E54">
        <v>1</v>
      </c>
      <c r="F54">
        <v>10.4825971</v>
      </c>
    </row>
    <row r="55" spans="1:6" x14ac:dyDescent="0.25">
      <c r="A55">
        <v>407</v>
      </c>
      <c r="B55">
        <v>5</v>
      </c>
      <c r="C55">
        <v>0</v>
      </c>
      <c r="D55">
        <v>0</v>
      </c>
      <c r="E55">
        <v>1</v>
      </c>
      <c r="F55">
        <v>11.773319499999999</v>
      </c>
    </row>
    <row r="56" spans="1:6" x14ac:dyDescent="0.25">
      <c r="A56">
        <v>407</v>
      </c>
      <c r="B56">
        <v>5</v>
      </c>
      <c r="C56">
        <v>0</v>
      </c>
      <c r="D56">
        <v>0</v>
      </c>
      <c r="E56">
        <v>1</v>
      </c>
      <c r="F56">
        <v>11.906205699999999</v>
      </c>
    </row>
    <row r="57" spans="1:6" x14ac:dyDescent="0.25">
      <c r="A57">
        <v>407</v>
      </c>
      <c r="B57">
        <v>5</v>
      </c>
      <c r="C57">
        <v>0</v>
      </c>
      <c r="D57">
        <v>0</v>
      </c>
      <c r="E57">
        <v>1</v>
      </c>
      <c r="F57">
        <v>12.7656902</v>
      </c>
    </row>
    <row r="58" spans="1:6" x14ac:dyDescent="0.25">
      <c r="A58">
        <v>407</v>
      </c>
      <c r="B58">
        <v>5</v>
      </c>
      <c r="C58">
        <v>0</v>
      </c>
      <c r="D58">
        <v>0</v>
      </c>
      <c r="E58">
        <v>1</v>
      </c>
      <c r="F58">
        <v>12.0116306</v>
      </c>
    </row>
    <row r="59" spans="1:6" x14ac:dyDescent="0.25">
      <c r="A59">
        <v>407</v>
      </c>
      <c r="B59">
        <v>5</v>
      </c>
      <c r="C59">
        <v>0</v>
      </c>
      <c r="D59">
        <v>0</v>
      </c>
      <c r="E59">
        <v>1</v>
      </c>
      <c r="F59">
        <v>12.220153399999999</v>
      </c>
    </row>
    <row r="60" spans="1:6" x14ac:dyDescent="0.25">
      <c r="A60">
        <v>407</v>
      </c>
      <c r="B60">
        <v>5</v>
      </c>
      <c r="C60">
        <v>0</v>
      </c>
      <c r="D60">
        <v>0</v>
      </c>
      <c r="E60">
        <v>1</v>
      </c>
      <c r="F60">
        <v>13.724269100000001</v>
      </c>
    </row>
    <row r="61" spans="1:6" x14ac:dyDescent="0.25">
      <c r="A61">
        <v>407</v>
      </c>
      <c r="B61">
        <v>5</v>
      </c>
      <c r="C61">
        <v>0</v>
      </c>
      <c r="D61">
        <v>0</v>
      </c>
      <c r="E61">
        <v>1</v>
      </c>
      <c r="F61">
        <v>12.4851864</v>
      </c>
    </row>
    <row r="62" spans="1:6" x14ac:dyDescent="0.25">
      <c r="A62">
        <v>407</v>
      </c>
      <c r="B62">
        <v>5</v>
      </c>
      <c r="C62">
        <v>0</v>
      </c>
      <c r="D62">
        <v>0</v>
      </c>
      <c r="E62">
        <v>1</v>
      </c>
      <c r="F62">
        <v>12.463641300000001</v>
      </c>
    </row>
    <row r="63" spans="1:6" x14ac:dyDescent="0.25">
      <c r="A63">
        <v>407</v>
      </c>
      <c r="B63">
        <v>5</v>
      </c>
      <c r="C63">
        <v>0</v>
      </c>
      <c r="D63">
        <v>0</v>
      </c>
      <c r="E63">
        <v>1</v>
      </c>
      <c r="F63">
        <v>11.699064099999999</v>
      </c>
    </row>
    <row r="64" spans="1:6" x14ac:dyDescent="0.25">
      <c r="A64">
        <v>407</v>
      </c>
      <c r="B64">
        <v>5</v>
      </c>
      <c r="C64">
        <v>0</v>
      </c>
      <c r="D64">
        <v>0</v>
      </c>
      <c r="E64">
        <v>1</v>
      </c>
      <c r="F64">
        <v>11.0266799</v>
      </c>
    </row>
    <row r="65" spans="1:6" x14ac:dyDescent="0.25">
      <c r="A65">
        <v>407</v>
      </c>
      <c r="B65">
        <v>5</v>
      </c>
      <c r="C65">
        <v>0</v>
      </c>
      <c r="D65">
        <v>0</v>
      </c>
      <c r="E65">
        <v>2</v>
      </c>
      <c r="F65">
        <v>11.9480123</v>
      </c>
    </row>
    <row r="66" spans="1:6" x14ac:dyDescent="0.25">
      <c r="A66">
        <v>407</v>
      </c>
      <c r="B66">
        <v>5</v>
      </c>
      <c r="C66">
        <v>0</v>
      </c>
      <c r="D66">
        <v>0</v>
      </c>
      <c r="E66">
        <v>2</v>
      </c>
      <c r="F66">
        <v>17.815609899999998</v>
      </c>
    </row>
    <row r="67" spans="1:6" x14ac:dyDescent="0.25">
      <c r="A67">
        <v>407</v>
      </c>
      <c r="B67">
        <v>5</v>
      </c>
      <c r="C67">
        <v>0</v>
      </c>
      <c r="D67">
        <v>0</v>
      </c>
      <c r="E67">
        <v>1</v>
      </c>
      <c r="F67">
        <v>10.450369999999999</v>
      </c>
    </row>
    <row r="68" spans="1:6" x14ac:dyDescent="0.25">
      <c r="A68">
        <v>407</v>
      </c>
      <c r="B68">
        <v>5</v>
      </c>
      <c r="C68">
        <v>0</v>
      </c>
      <c r="D68">
        <v>0</v>
      </c>
      <c r="E68">
        <v>1</v>
      </c>
      <c r="F68">
        <v>12.1104749</v>
      </c>
    </row>
    <row r="69" spans="1:6" x14ac:dyDescent="0.25">
      <c r="A69">
        <v>407</v>
      </c>
      <c r="B69">
        <v>5</v>
      </c>
      <c r="C69">
        <v>0</v>
      </c>
      <c r="D69">
        <v>0</v>
      </c>
      <c r="E69">
        <v>1</v>
      </c>
      <c r="F69">
        <v>11.7283343</v>
      </c>
    </row>
    <row r="70" spans="1:6" x14ac:dyDescent="0.25">
      <c r="A70">
        <v>407</v>
      </c>
      <c r="B70">
        <v>5</v>
      </c>
      <c r="C70">
        <v>0</v>
      </c>
      <c r="D70">
        <v>0</v>
      </c>
      <c r="E70">
        <v>1</v>
      </c>
      <c r="F70">
        <v>13.1875757</v>
      </c>
    </row>
    <row r="71" spans="1:6" x14ac:dyDescent="0.25">
      <c r="A71">
        <v>407</v>
      </c>
      <c r="B71">
        <v>5</v>
      </c>
      <c r="C71">
        <v>0</v>
      </c>
      <c r="D71">
        <v>0</v>
      </c>
      <c r="E71">
        <v>1</v>
      </c>
      <c r="F71">
        <v>10.0906389</v>
      </c>
    </row>
    <row r="72" spans="1:6" x14ac:dyDescent="0.25">
      <c r="A72">
        <v>407</v>
      </c>
      <c r="B72">
        <v>5</v>
      </c>
      <c r="C72">
        <v>0</v>
      </c>
      <c r="D72">
        <v>0</v>
      </c>
      <c r="E72">
        <v>1</v>
      </c>
      <c r="F72">
        <v>11.908296</v>
      </c>
    </row>
    <row r="73" spans="1:6" x14ac:dyDescent="0.25">
      <c r="A73">
        <v>407</v>
      </c>
      <c r="B73">
        <v>5</v>
      </c>
      <c r="C73">
        <v>0</v>
      </c>
      <c r="D73">
        <v>0</v>
      </c>
      <c r="E73">
        <v>1</v>
      </c>
      <c r="F73">
        <v>10.2976984</v>
      </c>
    </row>
    <row r="74" spans="1:6" x14ac:dyDescent="0.25">
      <c r="A74">
        <v>407</v>
      </c>
      <c r="B74">
        <v>5</v>
      </c>
      <c r="C74">
        <v>0</v>
      </c>
      <c r="D74">
        <v>0</v>
      </c>
      <c r="E74">
        <v>1</v>
      </c>
      <c r="F74">
        <v>11.230708399999999</v>
      </c>
    </row>
    <row r="75" spans="1:6" x14ac:dyDescent="0.25">
      <c r="A75">
        <v>407</v>
      </c>
      <c r="B75">
        <v>5</v>
      </c>
      <c r="C75">
        <v>0</v>
      </c>
      <c r="D75">
        <v>0</v>
      </c>
      <c r="E75">
        <v>2</v>
      </c>
      <c r="F75">
        <v>21.168093500000001</v>
      </c>
    </row>
    <row r="76" spans="1:6" x14ac:dyDescent="0.25">
      <c r="A76">
        <v>407</v>
      </c>
      <c r="B76">
        <v>5</v>
      </c>
      <c r="C76">
        <v>0</v>
      </c>
      <c r="D76">
        <v>0</v>
      </c>
      <c r="E76">
        <v>1</v>
      </c>
      <c r="F76">
        <v>11.930886299999999</v>
      </c>
    </row>
    <row r="77" spans="1:6" x14ac:dyDescent="0.25">
      <c r="A77">
        <v>407</v>
      </c>
      <c r="B77">
        <v>5</v>
      </c>
      <c r="C77">
        <v>0</v>
      </c>
      <c r="D77">
        <v>0</v>
      </c>
      <c r="E77">
        <v>1</v>
      </c>
      <c r="F77">
        <v>12.387443899999999</v>
      </c>
    </row>
    <row r="78" spans="1:6" x14ac:dyDescent="0.25">
      <c r="A78">
        <v>407</v>
      </c>
      <c r="B78">
        <v>5</v>
      </c>
      <c r="C78">
        <v>0</v>
      </c>
      <c r="D78">
        <v>0</v>
      </c>
      <c r="E78">
        <v>1</v>
      </c>
      <c r="F78">
        <v>10.5479395</v>
      </c>
    </row>
    <row r="79" spans="1:6" x14ac:dyDescent="0.25">
      <c r="A79">
        <v>407</v>
      </c>
      <c r="B79">
        <v>5</v>
      </c>
      <c r="C79">
        <v>0</v>
      </c>
      <c r="D79">
        <v>0</v>
      </c>
      <c r="E79">
        <v>1</v>
      </c>
      <c r="F79">
        <v>13.275119399999999</v>
      </c>
    </row>
    <row r="80" spans="1:6" x14ac:dyDescent="0.25">
      <c r="A80">
        <v>407</v>
      </c>
      <c r="B80">
        <v>5</v>
      </c>
      <c r="C80">
        <v>0</v>
      </c>
      <c r="D80">
        <v>0</v>
      </c>
      <c r="E80">
        <v>1</v>
      </c>
      <c r="F80">
        <v>10.817007200000001</v>
      </c>
    </row>
    <row r="81" spans="1:6" x14ac:dyDescent="0.25">
      <c r="A81">
        <v>407</v>
      </c>
      <c r="B81">
        <v>5</v>
      </c>
      <c r="C81">
        <v>0</v>
      </c>
      <c r="D81">
        <v>0</v>
      </c>
      <c r="E81">
        <v>1</v>
      </c>
      <c r="F81">
        <v>12.095902000000001</v>
      </c>
    </row>
    <row r="82" spans="1:6" x14ac:dyDescent="0.25">
      <c r="A82">
        <v>407</v>
      </c>
      <c r="B82">
        <v>5</v>
      </c>
      <c r="C82">
        <v>0</v>
      </c>
      <c r="D82">
        <v>0</v>
      </c>
      <c r="E82">
        <v>1</v>
      </c>
      <c r="F82">
        <v>10.3203163</v>
      </c>
    </row>
    <row r="83" spans="1:6" x14ac:dyDescent="0.25">
      <c r="A83">
        <v>407</v>
      </c>
      <c r="B83">
        <v>5</v>
      </c>
      <c r="C83">
        <v>0</v>
      </c>
      <c r="D83">
        <v>0</v>
      </c>
      <c r="E83">
        <v>1</v>
      </c>
      <c r="F83">
        <v>9.8881639000000003</v>
      </c>
    </row>
    <row r="84" spans="1:6" x14ac:dyDescent="0.25">
      <c r="A84">
        <v>407</v>
      </c>
      <c r="B84">
        <v>5</v>
      </c>
      <c r="C84">
        <v>0</v>
      </c>
      <c r="D84">
        <v>0</v>
      </c>
      <c r="E84">
        <v>3</v>
      </c>
      <c r="F84">
        <v>26.269604099999999</v>
      </c>
    </row>
    <row r="85" spans="1:6" x14ac:dyDescent="0.25">
      <c r="A85">
        <v>407</v>
      </c>
      <c r="B85">
        <v>5</v>
      </c>
      <c r="C85">
        <v>0</v>
      </c>
      <c r="D85">
        <v>0</v>
      </c>
      <c r="E85">
        <v>2</v>
      </c>
      <c r="F85">
        <v>18.5288635</v>
      </c>
    </row>
    <row r="86" spans="1:6" x14ac:dyDescent="0.25">
      <c r="A86">
        <v>407</v>
      </c>
      <c r="B86">
        <v>5</v>
      </c>
      <c r="C86">
        <v>0</v>
      </c>
      <c r="D86">
        <v>0</v>
      </c>
      <c r="E86">
        <v>1</v>
      </c>
      <c r="F86">
        <v>11.6368914</v>
      </c>
    </row>
    <row r="87" spans="1:6" x14ac:dyDescent="0.25">
      <c r="A87">
        <v>407</v>
      </c>
      <c r="B87">
        <v>5</v>
      </c>
      <c r="C87">
        <v>0</v>
      </c>
      <c r="D87">
        <v>0</v>
      </c>
      <c r="E87">
        <v>1</v>
      </c>
      <c r="F87">
        <v>12.7022788</v>
      </c>
    </row>
    <row r="88" spans="1:6" x14ac:dyDescent="0.25">
      <c r="A88">
        <v>407</v>
      </c>
      <c r="B88">
        <v>5</v>
      </c>
      <c r="C88">
        <v>0</v>
      </c>
      <c r="D88">
        <v>0</v>
      </c>
      <c r="E88">
        <v>2</v>
      </c>
      <c r="F88">
        <v>19.9121323</v>
      </c>
    </row>
    <row r="89" spans="1:6" x14ac:dyDescent="0.25">
      <c r="A89">
        <v>407</v>
      </c>
      <c r="B89">
        <v>5</v>
      </c>
      <c r="C89">
        <v>0</v>
      </c>
      <c r="D89">
        <v>0</v>
      </c>
      <c r="E89">
        <v>1</v>
      </c>
      <c r="F89">
        <v>11.2302825</v>
      </c>
    </row>
    <row r="90" spans="1:6" x14ac:dyDescent="0.25">
      <c r="A90">
        <v>407</v>
      </c>
      <c r="B90">
        <v>5</v>
      </c>
      <c r="C90">
        <v>0</v>
      </c>
      <c r="D90">
        <v>0</v>
      </c>
      <c r="E90">
        <v>1</v>
      </c>
      <c r="F90">
        <v>12.6796747</v>
      </c>
    </row>
    <row r="91" spans="1:6" x14ac:dyDescent="0.25">
      <c r="A91">
        <v>407</v>
      </c>
      <c r="B91">
        <v>5</v>
      </c>
      <c r="C91">
        <v>0</v>
      </c>
      <c r="D91">
        <v>0</v>
      </c>
      <c r="E91">
        <v>2</v>
      </c>
      <c r="F91">
        <v>18.790164300000001</v>
      </c>
    </row>
    <row r="92" spans="1:6" x14ac:dyDescent="0.25">
      <c r="A92">
        <v>407</v>
      </c>
      <c r="B92">
        <v>5</v>
      </c>
      <c r="C92">
        <v>0</v>
      </c>
      <c r="D92">
        <v>0</v>
      </c>
      <c r="E92">
        <v>1</v>
      </c>
      <c r="F92">
        <v>10.5418875</v>
      </c>
    </row>
    <row r="93" spans="1:6" x14ac:dyDescent="0.25">
      <c r="A93">
        <v>407</v>
      </c>
      <c r="B93">
        <v>5</v>
      </c>
      <c r="C93">
        <v>0</v>
      </c>
      <c r="D93">
        <v>0</v>
      </c>
      <c r="E93">
        <v>1</v>
      </c>
      <c r="F93">
        <v>11.445262100000001</v>
      </c>
    </row>
    <row r="94" spans="1:6" x14ac:dyDescent="0.25">
      <c r="A94">
        <v>407</v>
      </c>
      <c r="B94">
        <v>5</v>
      </c>
      <c r="C94">
        <v>0</v>
      </c>
      <c r="D94">
        <v>0</v>
      </c>
      <c r="E94">
        <v>1</v>
      </c>
      <c r="F94">
        <v>13.024581700000001</v>
      </c>
    </row>
    <row r="95" spans="1:6" x14ac:dyDescent="0.25">
      <c r="A95">
        <v>407</v>
      </c>
      <c r="B95">
        <v>5</v>
      </c>
      <c r="C95">
        <v>0</v>
      </c>
      <c r="D95">
        <v>0</v>
      </c>
      <c r="E95">
        <v>2</v>
      </c>
      <c r="F95">
        <v>21.604525200000001</v>
      </c>
    </row>
    <row r="96" spans="1:6" x14ac:dyDescent="0.25">
      <c r="A96">
        <v>407</v>
      </c>
      <c r="B96">
        <v>5</v>
      </c>
      <c r="C96">
        <v>0</v>
      </c>
      <c r="D96">
        <v>0</v>
      </c>
      <c r="E96">
        <v>1</v>
      </c>
      <c r="F96">
        <v>12.3104528</v>
      </c>
    </row>
    <row r="97" spans="1:6" x14ac:dyDescent="0.25">
      <c r="A97">
        <v>407</v>
      </c>
      <c r="B97">
        <v>5</v>
      </c>
      <c r="C97">
        <v>0</v>
      </c>
      <c r="D97">
        <v>0</v>
      </c>
      <c r="E97">
        <v>1</v>
      </c>
      <c r="F97">
        <v>12.473632</v>
      </c>
    </row>
    <row r="98" spans="1:6" x14ac:dyDescent="0.25">
      <c r="A98">
        <v>407</v>
      </c>
      <c r="B98">
        <v>5</v>
      </c>
      <c r="C98">
        <v>0</v>
      </c>
      <c r="D98">
        <v>0</v>
      </c>
      <c r="E98">
        <v>1</v>
      </c>
      <c r="F98">
        <v>11.836615399999999</v>
      </c>
    </row>
    <row r="99" spans="1:6" x14ac:dyDescent="0.25">
      <c r="A99">
        <v>407</v>
      </c>
      <c r="B99">
        <v>5</v>
      </c>
      <c r="C99">
        <v>0</v>
      </c>
      <c r="D99">
        <v>0</v>
      </c>
      <c r="E99">
        <v>1</v>
      </c>
      <c r="F99">
        <v>12.330364700000001</v>
      </c>
    </row>
    <row r="100" spans="1:6" x14ac:dyDescent="0.25">
      <c r="A100">
        <v>407</v>
      </c>
      <c r="B100">
        <v>5</v>
      </c>
      <c r="C100">
        <v>0</v>
      </c>
      <c r="D100">
        <v>0</v>
      </c>
      <c r="E100">
        <v>1</v>
      </c>
      <c r="F100">
        <v>12.3304341</v>
      </c>
    </row>
    <row r="101" spans="1:6" x14ac:dyDescent="0.25">
      <c r="A101">
        <v>407</v>
      </c>
      <c r="B101">
        <v>5</v>
      </c>
      <c r="C101">
        <v>0</v>
      </c>
      <c r="D101">
        <v>0</v>
      </c>
      <c r="E101">
        <v>3</v>
      </c>
      <c r="F101">
        <v>19.173742900000001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0BC1-EFC4-41BA-8E20-DAA131BE44B7}">
  <dimension ref="A1:S33"/>
  <sheetViews>
    <sheetView topLeftCell="A10" zoomScaleNormal="100" workbookViewId="0">
      <selection activeCell="I32" sqref="I32"/>
    </sheetView>
  </sheetViews>
  <sheetFormatPr defaultRowHeight="15" x14ac:dyDescent="0.25"/>
  <cols>
    <col min="1" max="1" width="15.7109375" bestFit="1" customWidth="1"/>
    <col min="5" max="5" width="21" customWidth="1"/>
    <col min="9" max="9" width="18.85546875" bestFit="1" customWidth="1"/>
    <col min="13" max="13" width="20" bestFit="1" customWidth="1"/>
  </cols>
  <sheetData>
    <row r="1" spans="1:19" x14ac:dyDescent="0.25">
      <c r="A1" t="s">
        <v>19</v>
      </c>
      <c r="B1" t="str">
        <f>'Pilot+Ref_399B'!G1</f>
        <v>avg</v>
      </c>
      <c r="C1" t="str">
        <f>'Pilot+Ref_399B'!H1</f>
        <v>count</v>
      </c>
      <c r="E1" t="s">
        <v>20</v>
      </c>
      <c r="F1" t="str">
        <f>'Pilot+NoRef_399B'!I1</f>
        <v>avg</v>
      </c>
      <c r="G1" t="str">
        <f>'Pilot+NoRef_399B'!J1</f>
        <v>count</v>
      </c>
      <c r="I1" t="s">
        <v>22</v>
      </c>
      <c r="J1" t="str">
        <f>'NoPilot+Ref_399B'!I1</f>
        <v>avg</v>
      </c>
      <c r="K1" t="str">
        <f>'NoPilot+Ref_399B'!J1</f>
        <v>count</v>
      </c>
      <c r="M1" t="s">
        <v>21</v>
      </c>
      <c r="N1" t="str">
        <f>NoPilot_NoRef_399B!I1</f>
        <v>avg</v>
      </c>
      <c r="O1" t="str">
        <f>NoPilot_NoRef_399B!J1</f>
        <v>count</v>
      </c>
      <c r="Q1" t="s">
        <v>23</v>
      </c>
      <c r="R1" t="str">
        <f>Sequential_NoRef_399B!I1</f>
        <v>avg</v>
      </c>
      <c r="S1" t="str">
        <f>Sequential_NoRef_399B!J1</f>
        <v>count</v>
      </c>
    </row>
    <row r="2" spans="1:19" x14ac:dyDescent="0.25">
      <c r="A2" t="str">
        <f>'Pilot+Ref_399B'!F2</f>
        <v>=1</v>
      </c>
      <c r="B2">
        <f>'Pilot+Ref_399B'!G2</f>
        <v>15.893602443478262</v>
      </c>
      <c r="C2">
        <f>'Pilot+Ref_399B'!H2</f>
        <v>23</v>
      </c>
      <c r="E2" t="str">
        <f>'Pilot+NoRef_399B'!H2</f>
        <v>=1</v>
      </c>
      <c r="F2">
        <f>'Pilot+NoRef_399B'!I2</f>
        <v>15.749778573170731</v>
      </c>
      <c r="G2">
        <f>'Pilot+NoRef_399B'!J2</f>
        <v>82</v>
      </c>
      <c r="I2" t="str">
        <f>'NoPilot+Ref_399B'!H2</f>
        <v>=1</v>
      </c>
      <c r="J2">
        <f>'NoPilot+Ref_399B'!I2</f>
        <v>10.469793166666667</v>
      </c>
      <c r="K2">
        <f>'NoPilot+Ref_399B'!J2</f>
        <v>3</v>
      </c>
      <c r="M2" t="str">
        <f>NoPilot_NoRef_399B!H2</f>
        <v>=1</v>
      </c>
      <c r="N2">
        <f>NoPilot_NoRef_399B!I2</f>
        <v>9.8591873339999996</v>
      </c>
      <c r="O2">
        <f>NoPilot_NoRef_399B!J2</f>
        <v>85</v>
      </c>
      <c r="Q2" t="str">
        <f>Sequential_NoRef_399B!H2</f>
        <v>=1</v>
      </c>
      <c r="R2">
        <f>Sequential_NoRef_399B!I2</f>
        <v>23.223014203488361</v>
      </c>
      <c r="S2">
        <f>Sequential_NoRef_399B!J2</f>
        <v>86</v>
      </c>
    </row>
    <row r="3" spans="1:19" x14ac:dyDescent="0.25">
      <c r="A3" t="str">
        <f>'Pilot+Ref_399B'!F3</f>
        <v>=2</v>
      </c>
      <c r="B3">
        <f>'Pilot+Ref_399B'!G3</f>
        <v>23.857183064444442</v>
      </c>
      <c r="C3">
        <f>'Pilot+Ref_399B'!H3</f>
        <v>45</v>
      </c>
      <c r="E3" t="str">
        <f>'Pilot+NoRef_399B'!H3</f>
        <v>=2</v>
      </c>
      <c r="F3">
        <f>'Pilot+NoRef_399B'!I3</f>
        <v>24.811036382352942</v>
      </c>
      <c r="G3">
        <f>'Pilot+NoRef_399B'!J3</f>
        <v>17</v>
      </c>
      <c r="I3" t="str">
        <f>'NoPilot+Ref_399B'!H3</f>
        <v>=2</v>
      </c>
      <c r="J3">
        <f>'NoPilot+Ref_399B'!I3</f>
        <v>17.838838059999997</v>
      </c>
      <c r="K3">
        <f>'NoPilot+Ref_399B'!J3</f>
        <v>25</v>
      </c>
      <c r="M3" t="str">
        <f>NoPilot_NoRef_399B!H3</f>
        <v>=2</v>
      </c>
      <c r="N3">
        <f>NoPilot_NoRef_399B!I3</f>
        <v>16.376483480000001</v>
      </c>
      <c r="O3">
        <f>NoPilot_NoRef_399B!J3</f>
        <v>13</v>
      </c>
      <c r="Q3" t="str">
        <f>Sequential_NoRef_399B!H3</f>
        <v>=2</v>
      </c>
      <c r="R3">
        <f>Sequential_NoRef_399B!I3</f>
        <v>26.492530892307691</v>
      </c>
      <c r="S3">
        <f>Sequential_NoRef_399B!J3</f>
        <v>13</v>
      </c>
    </row>
    <row r="4" spans="1:19" x14ac:dyDescent="0.25">
      <c r="A4" t="str">
        <f>'Pilot+Ref_399B'!F4</f>
        <v>=3</v>
      </c>
      <c r="B4">
        <f>'Pilot+Ref_399B'!G4</f>
        <v>33.898773895000005</v>
      </c>
      <c r="C4">
        <f>'Pilot+Ref_399B'!H4</f>
        <v>20</v>
      </c>
      <c r="E4" t="str">
        <f>'Pilot+NoRef_399B'!H4</f>
        <v>3+</v>
      </c>
      <c r="F4">
        <f>'Pilot+NoRef_399B'!I4</f>
        <v>35.681921299999999</v>
      </c>
      <c r="G4">
        <f>'Pilot+NoRef_399B'!J4</f>
        <v>1</v>
      </c>
      <c r="I4" t="str">
        <f>'NoPilot+Ref_399B'!H4</f>
        <v>=3</v>
      </c>
      <c r="J4">
        <f>'NoPilot+Ref_399B'!I4</f>
        <v>26.439354512765956</v>
      </c>
      <c r="K4">
        <f>'NoPilot+Ref_399B'!J4</f>
        <v>47</v>
      </c>
      <c r="M4" t="str">
        <f>NoPilot_NoRef_399B!H4</f>
        <v>&gt;3</v>
      </c>
      <c r="N4">
        <f>NoPilot_NoRef_399B!I4</f>
        <v>19.42931085</v>
      </c>
      <c r="O4">
        <f>NoPilot_NoRef_399B!J4</f>
        <v>2</v>
      </c>
      <c r="Q4" t="str">
        <f>Sequential_NoRef_399B!H4</f>
        <v>3+</v>
      </c>
      <c r="R4">
        <f>Sequential_NoRef_399B!I4</f>
        <v>30.885110900000001</v>
      </c>
      <c r="S4">
        <f>Sequential_NoRef_399B!J4</f>
        <v>1</v>
      </c>
    </row>
    <row r="5" spans="1:19" x14ac:dyDescent="0.25">
      <c r="A5" t="str">
        <f>'Pilot+Ref_399B'!F5</f>
        <v>=4</v>
      </c>
      <c r="B5">
        <f>'Pilot+Ref_399B'!G5</f>
        <v>45.46561624444444</v>
      </c>
      <c r="C5">
        <f>'Pilot+Ref_399B'!H5</f>
        <v>9</v>
      </c>
      <c r="E5" t="str">
        <f>'Pilot+NoRef_399B'!H5</f>
        <v>all</v>
      </c>
      <c r="F5">
        <f>'Pilot+NoRef_399B'!I5</f>
        <v>17.489513828000003</v>
      </c>
      <c r="G5">
        <f>'Pilot+NoRef_399B'!J5</f>
        <v>100</v>
      </c>
      <c r="I5" t="str">
        <f>'NoPilot+Ref_399B'!H5</f>
        <v>=4</v>
      </c>
      <c r="J5">
        <f>'NoPilot+Ref_399B'!I5</f>
        <v>32.004725091304344</v>
      </c>
      <c r="K5">
        <f>'NoPilot+Ref_399B'!J5</f>
        <v>23</v>
      </c>
      <c r="M5" t="str">
        <f>NoPilot_NoRef_399B!H5</f>
        <v>all</v>
      </c>
      <c r="N5">
        <f>NoPilot_NoRef_399B!I5</f>
        <v>10.8978383</v>
      </c>
      <c r="O5">
        <f>NoPilot_NoRef_399B!J5</f>
        <v>100</v>
      </c>
      <c r="Q5" t="str">
        <f>Sequential_NoRef_399B!H5</f>
        <v>all</v>
      </c>
      <c r="R5">
        <f>Sequential_NoRef_399B!I5</f>
        <v>23.724672339999987</v>
      </c>
      <c r="S5">
        <f>Sequential_NoRef_399B!J5</f>
        <v>100</v>
      </c>
    </row>
    <row r="6" spans="1:19" x14ac:dyDescent="0.25">
      <c r="A6" t="str">
        <f>'Pilot+Ref_399B'!F6</f>
        <v>5+</v>
      </c>
      <c r="B6">
        <f>'Pilot+Ref_399B'!G6</f>
        <v>48.103803433333333</v>
      </c>
      <c r="C6">
        <f>'Pilot+Ref_399B'!H6</f>
        <v>3</v>
      </c>
      <c r="I6" t="str">
        <f>'NoPilot+Ref_399B'!H6</f>
        <v>5+</v>
      </c>
      <c r="J6">
        <f>'NoPilot+Ref_399B'!I6</f>
        <v>42.239506800000001</v>
      </c>
      <c r="K6">
        <f>'NoPilot+Ref_399B'!J6</f>
        <v>2</v>
      </c>
    </row>
    <row r="7" spans="1:19" x14ac:dyDescent="0.25">
      <c r="A7" t="str">
        <f>'Pilot+Ref_399B'!F7</f>
        <v>all</v>
      </c>
      <c r="B7">
        <f>'Pilot+Ref_399B'!G7</f>
        <v>26.706035285000013</v>
      </c>
      <c r="C7">
        <f>'Pilot+Ref_399B'!H7</f>
        <v>101</v>
      </c>
      <c r="I7" t="str">
        <f>'NoPilot+Ref_399B'!H7</f>
        <v>all</v>
      </c>
      <c r="J7">
        <f>'NoPilot+Ref_399B'!I7</f>
        <v>25.406176837999993</v>
      </c>
      <c r="K7">
        <f>'NoPilot+Ref_399B'!J7</f>
        <v>100</v>
      </c>
    </row>
    <row r="9" spans="1:19" x14ac:dyDescent="0.25">
      <c r="A9" t="s">
        <v>25</v>
      </c>
      <c r="B9" t="str">
        <f>Pilot_NoRef_1280B!I1</f>
        <v>avg</v>
      </c>
      <c r="C9" t="str">
        <f>Pilot_NoRef_1280B!J1</f>
        <v>count</v>
      </c>
      <c r="E9" t="s">
        <v>24</v>
      </c>
      <c r="F9" t="str">
        <f>NoPilot_NoRef_1280B!I1</f>
        <v>avg</v>
      </c>
      <c r="G9" t="str">
        <f>NoPilot_NoRef_1280B!J1</f>
        <v>count</v>
      </c>
      <c r="I9" t="s">
        <v>26</v>
      </c>
      <c r="J9" t="str">
        <f>Pilot_NoRef_30CM!I1</f>
        <v>avg</v>
      </c>
      <c r="K9" t="str">
        <f>Pilot_NoRef_30CM!J1</f>
        <v>count</v>
      </c>
      <c r="M9" t="s">
        <v>27</v>
      </c>
      <c r="N9" t="str">
        <f>NoPilot_NoRef_30CM!I1</f>
        <v>avg</v>
      </c>
      <c r="O9" t="str">
        <f>NoPilot_NoRef_30CM!J1</f>
        <v>count</v>
      </c>
    </row>
    <row r="10" spans="1:19" x14ac:dyDescent="0.25">
      <c r="A10" t="str">
        <f>Pilot_NoRef_1280B!H2</f>
        <v>=1</v>
      </c>
      <c r="B10">
        <f>Pilot_NoRef_1280B!I2</f>
        <v>22.452314900000001</v>
      </c>
      <c r="C10">
        <f>Pilot_NoRef_1280B!J2</f>
        <v>1</v>
      </c>
      <c r="E10" s="1" t="str">
        <f>NoPilot_NoRef_1280B!H2</f>
        <v>=1</v>
      </c>
      <c r="F10">
        <f>NoPilot_NoRef_1280B!I2</f>
        <v>49.106228213432829</v>
      </c>
      <c r="G10">
        <f>NoPilot_NoRef_1280B!J2</f>
        <v>67</v>
      </c>
      <c r="I10" s="1" t="str">
        <f>Pilot_NoRef_30CM!H2</f>
        <v>=1</v>
      </c>
      <c r="J10" t="e">
        <f>Pilot_NoRef_30CM!I2</f>
        <v>#DIV/0!</v>
      </c>
      <c r="K10">
        <f>Pilot_NoRef_30CM!J2</f>
        <v>0</v>
      </c>
      <c r="M10" t="str">
        <f>NoPilot_NoRef_30CM!H2</f>
        <v>=1</v>
      </c>
      <c r="N10">
        <f>NoPilot_NoRef_30CM!I2</f>
        <v>10.137770501162789</v>
      </c>
      <c r="O10">
        <f>NoPilot_NoRef_30CM!J2</f>
        <v>86</v>
      </c>
    </row>
    <row r="11" spans="1:19" x14ac:dyDescent="0.25">
      <c r="A11" t="str">
        <f>Pilot_NoRef_1280B!H3</f>
        <v>=2</v>
      </c>
      <c r="B11">
        <f>Pilot_NoRef_1280B!I3</f>
        <v>55.48282535409836</v>
      </c>
      <c r="C11">
        <f>Pilot_NoRef_1280B!J3</f>
        <v>61</v>
      </c>
      <c r="E11" s="1" t="str">
        <f>NoPilot_NoRef_1280B!H3</f>
        <v>=2</v>
      </c>
      <c r="F11">
        <f>NoPilot_NoRef_1280B!I3</f>
        <v>56.472742007407398</v>
      </c>
      <c r="G11">
        <f>NoPilot_NoRef_1280B!J3</f>
        <v>27</v>
      </c>
      <c r="I11" s="1" t="str">
        <f>Pilot_NoRef_30CM!H3</f>
        <v>=2</v>
      </c>
      <c r="J11" t="e">
        <f>Pilot_NoRef_30CM!I3</f>
        <v>#DIV/0!</v>
      </c>
      <c r="K11">
        <f>Pilot_NoRef_30CM!J3</f>
        <v>0</v>
      </c>
      <c r="M11" t="str">
        <f>NoPilot_NoRef_30CM!H3</f>
        <v>=2</v>
      </c>
      <c r="N11">
        <f>NoPilot_NoRef_30CM!I3</f>
        <v>16.200969342857142</v>
      </c>
      <c r="O11">
        <f>NoPilot_NoRef_30CM!J3</f>
        <v>14</v>
      </c>
    </row>
    <row r="12" spans="1:19" x14ac:dyDescent="0.25">
      <c r="A12" t="str">
        <f>Pilot_NoRef_1280B!H4</f>
        <v>=3</v>
      </c>
      <c r="B12">
        <f>Pilot_NoRef_1280B!I4</f>
        <v>80.375216317241367</v>
      </c>
      <c r="C12">
        <f>Pilot_NoRef_1280B!J4</f>
        <v>29</v>
      </c>
      <c r="E12" s="1" t="str">
        <f>NoPilot_NoRef_1280B!H4</f>
        <v>=3</v>
      </c>
      <c r="F12">
        <f>NoPilot_NoRef_1280B!I4</f>
        <v>64.308037249999998</v>
      </c>
      <c r="G12">
        <f>NoPilot_NoRef_1280B!J4</f>
        <v>5</v>
      </c>
      <c r="I12" s="1" t="str">
        <f>Pilot_NoRef_30CM!H4</f>
        <v>3+</v>
      </c>
      <c r="J12">
        <f>Pilot_NoRef_30CM!I4</f>
        <v>95.156932528999974</v>
      </c>
      <c r="K12">
        <f>Pilot_NoRef_30CM!J4</f>
        <v>100</v>
      </c>
      <c r="M12" t="str">
        <f>NoPilot_NoRef_30CM!H4</f>
        <v>3+</v>
      </c>
      <c r="N12" t="e">
        <f>NoPilot_NoRef_30CM!I4</f>
        <v>#DIV/0!</v>
      </c>
      <c r="O12">
        <f>NoPilot_NoRef_30CM!J4</f>
        <v>0</v>
      </c>
    </row>
    <row r="13" spans="1:19" x14ac:dyDescent="0.25">
      <c r="A13" t="str">
        <f>Pilot_NoRef_1280B!H5</f>
        <v>=4</v>
      </c>
      <c r="B13">
        <f>Pilot_NoRef_1280B!I5</f>
        <v>116.78227812</v>
      </c>
      <c r="C13">
        <f>Pilot_NoRef_1280B!J5</f>
        <v>5</v>
      </c>
      <c r="E13" t="str">
        <f>NoPilot_NoRef_1280B!H5</f>
        <v>all</v>
      </c>
      <c r="F13">
        <f>NoPilot_NoRef_1280B!I5</f>
        <v>52.007295480000003</v>
      </c>
      <c r="G13">
        <f>NoPilot_NoRef_1280B!J5</f>
        <v>100</v>
      </c>
      <c r="I13" t="str">
        <f>Pilot_NoRef_30CM!H5</f>
        <v>all</v>
      </c>
      <c r="J13">
        <f>Pilot_NoRef_30CM!I5</f>
        <v>95.156932528999974</v>
      </c>
      <c r="K13">
        <f>Pilot_NoRef_30CM!J5</f>
        <v>100</v>
      </c>
      <c r="M13" t="str">
        <f>NoPilot_NoRef_30CM!H5</f>
        <v>all</v>
      </c>
      <c r="N13">
        <f>NoPilot_NoRef_30CM!I5</f>
        <v>10.986618339000001</v>
      </c>
      <c r="O13">
        <f>NoPilot_NoRef_30CM!J5</f>
        <v>100</v>
      </c>
    </row>
    <row r="14" spans="1:19" x14ac:dyDescent="0.25">
      <c r="A14" t="str">
        <f>Pilot_NoRef_1280B!H6</f>
        <v>5+</v>
      </c>
      <c r="B14">
        <f>Pilot_NoRef_1280B!I6</f>
        <v>122.00422054000001</v>
      </c>
      <c r="C14">
        <f>Pilot_NoRef_1280B!J6</f>
        <v>5</v>
      </c>
    </row>
    <row r="16" spans="1:19" x14ac:dyDescent="0.25">
      <c r="A16" t="s">
        <v>28</v>
      </c>
      <c r="B16" t="str">
        <f>V106_NoPilot!I1</f>
        <v>avg</v>
      </c>
      <c r="C16" t="str">
        <f>V106_NoPilot!J1</f>
        <v>count</v>
      </c>
      <c r="E16" t="s">
        <v>29</v>
      </c>
      <c r="F16" t="str">
        <f>V106_Pilot!I1</f>
        <v>avg</v>
      </c>
      <c r="G16" t="str">
        <f>V106_Pilot!J1</f>
        <v>count</v>
      </c>
    </row>
    <row r="17" spans="1:7" x14ac:dyDescent="0.25">
      <c r="A17" t="str">
        <f>V106_NoPilot!H2</f>
        <v>=1</v>
      </c>
      <c r="B17">
        <f>V106_NoPilot!I2</f>
        <v>8.3861170500000011</v>
      </c>
      <c r="C17">
        <f>V106_NoPilot!J2</f>
        <v>90</v>
      </c>
      <c r="E17" t="str">
        <f>V106_Pilot!H2</f>
        <v>=1</v>
      </c>
      <c r="F17">
        <f>V106_Pilot!I2</f>
        <v>11.633120111764706</v>
      </c>
      <c r="G17">
        <f>V106_Pilot!J2</f>
        <v>85</v>
      </c>
    </row>
    <row r="18" spans="1:7" x14ac:dyDescent="0.25">
      <c r="A18" t="str">
        <f>V106_NoPilot!H3</f>
        <v>=2</v>
      </c>
      <c r="B18">
        <f>V106_NoPilot!I3</f>
        <v>13.031628655555558</v>
      </c>
      <c r="C18">
        <f>V106_NoPilot!J3</f>
        <v>9</v>
      </c>
      <c r="E18" t="str">
        <f>V106_Pilot!H3</f>
        <v>=2</v>
      </c>
      <c r="F18">
        <f>V106_Pilot!I3</f>
        <v>17.685651530769231</v>
      </c>
      <c r="G18">
        <f>V106_Pilot!J3</f>
        <v>13</v>
      </c>
    </row>
    <row r="19" spans="1:7" x14ac:dyDescent="0.25">
      <c r="A19" t="str">
        <f>V106_NoPilot!H4</f>
        <v>3+</v>
      </c>
      <c r="B19">
        <f>V106_NoPilot!I4</f>
        <v>16.2827646</v>
      </c>
      <c r="C19">
        <f>V106_NoPilot!J4</f>
        <v>1</v>
      </c>
      <c r="E19" t="str">
        <f>V106_Pilot!H4</f>
        <v>&gt;3</v>
      </c>
      <c r="F19">
        <f>V106_Pilot!I4</f>
        <v>22.721673500000001</v>
      </c>
      <c r="G19">
        <f>V106_Pilot!J4</f>
        <v>2</v>
      </c>
    </row>
    <row r="20" spans="1:7" x14ac:dyDescent="0.25">
      <c r="A20" t="str">
        <f>V106_NoPilot!H5</f>
        <v>all</v>
      </c>
      <c r="B20">
        <f>V106_NoPilot!I5</f>
        <v>8.8831795699999994</v>
      </c>
      <c r="C20">
        <f>V106_NoPilot!J5</f>
        <v>100</v>
      </c>
      <c r="E20" t="str">
        <f>V106_Pilot!H5</f>
        <v>all</v>
      </c>
      <c r="F20">
        <f>V106_Pilot!I5</f>
        <v>11.633120111764706</v>
      </c>
      <c r="G20">
        <f>V106_Pilot!J5</f>
        <v>100</v>
      </c>
    </row>
    <row r="22" spans="1:7" x14ac:dyDescent="0.25">
      <c r="C22" s="1" t="s">
        <v>36</v>
      </c>
      <c r="D22" s="1" t="s">
        <v>37</v>
      </c>
      <c r="E22" s="1" t="s">
        <v>38</v>
      </c>
      <c r="F22" s="1" t="s">
        <v>39</v>
      </c>
      <c r="G22" t="s">
        <v>35</v>
      </c>
    </row>
    <row r="23" spans="1:7" x14ac:dyDescent="0.25">
      <c r="A23" t="s">
        <v>44</v>
      </c>
      <c r="B23" t="s">
        <v>30</v>
      </c>
      <c r="C23">
        <f>$C$2</f>
        <v>23</v>
      </c>
      <c r="D23">
        <f>$C$3</f>
        <v>45</v>
      </c>
      <c r="E23">
        <f>$C$4</f>
        <v>20</v>
      </c>
      <c r="F23">
        <f>$C$5</f>
        <v>9</v>
      </c>
      <c r="G23">
        <f>$C$6</f>
        <v>3</v>
      </c>
    </row>
    <row r="24" spans="1:7" x14ac:dyDescent="0.25">
      <c r="B24" t="s">
        <v>34</v>
      </c>
      <c r="C24">
        <f>$G$2</f>
        <v>82</v>
      </c>
      <c r="D24">
        <f>$G$3</f>
        <v>17</v>
      </c>
      <c r="E24">
        <f>$G$4</f>
        <v>1</v>
      </c>
      <c r="F24">
        <v>0</v>
      </c>
      <c r="G24">
        <v>0</v>
      </c>
    </row>
    <row r="25" spans="1:7" x14ac:dyDescent="0.25">
      <c r="B25" t="s">
        <v>32</v>
      </c>
      <c r="C25">
        <f>$K$2</f>
        <v>3</v>
      </c>
      <c r="D25">
        <f>$K$3</f>
        <v>25</v>
      </c>
      <c r="E25">
        <f>$K$4</f>
        <v>47</v>
      </c>
      <c r="F25">
        <f>$K$5</f>
        <v>23</v>
      </c>
      <c r="G25">
        <f>$K$6</f>
        <v>2</v>
      </c>
    </row>
    <row r="26" spans="1:7" x14ac:dyDescent="0.25">
      <c r="B26" t="s">
        <v>33</v>
      </c>
      <c r="C26">
        <f>$O$2</f>
        <v>85</v>
      </c>
      <c r="D26">
        <f>$O$3</f>
        <v>13</v>
      </c>
      <c r="E26">
        <f>$O$4</f>
        <v>2</v>
      </c>
      <c r="F26">
        <v>0</v>
      </c>
      <c r="G26">
        <v>0</v>
      </c>
    </row>
    <row r="27" spans="1:7" x14ac:dyDescent="0.25">
      <c r="B27" t="s">
        <v>40</v>
      </c>
      <c r="C27">
        <f>$S$2</f>
        <v>86</v>
      </c>
      <c r="D27">
        <f>$S$3</f>
        <v>13</v>
      </c>
      <c r="E27">
        <f>$S$4</f>
        <v>1</v>
      </c>
      <c r="F27">
        <v>0</v>
      </c>
      <c r="G27">
        <v>0</v>
      </c>
    </row>
    <row r="28" spans="1:7" x14ac:dyDescent="0.25">
      <c r="A28" t="s">
        <v>43</v>
      </c>
      <c r="B28" t="s">
        <v>31</v>
      </c>
      <c r="C28">
        <f>$C$10</f>
        <v>1</v>
      </c>
      <c r="D28">
        <f>$C$11</f>
        <v>61</v>
      </c>
      <c r="E28">
        <f>$C$12</f>
        <v>29</v>
      </c>
      <c r="F28">
        <f>$C$13</f>
        <v>5</v>
      </c>
      <c r="G28">
        <f>$C$14</f>
        <v>5</v>
      </c>
    </row>
    <row r="29" spans="1:7" x14ac:dyDescent="0.25">
      <c r="B29" t="s">
        <v>33</v>
      </c>
      <c r="C29">
        <f>$G$10</f>
        <v>67</v>
      </c>
      <c r="D29">
        <f>$G$11</f>
        <v>27</v>
      </c>
      <c r="E29">
        <f>$G$12</f>
        <v>5</v>
      </c>
      <c r="F29">
        <v>0</v>
      </c>
      <c r="G29">
        <v>0</v>
      </c>
    </row>
    <row r="30" spans="1:7" x14ac:dyDescent="0.25">
      <c r="A30" t="s">
        <v>41</v>
      </c>
      <c r="B30" t="s">
        <v>34</v>
      </c>
      <c r="C30">
        <f>$K$10</f>
        <v>0</v>
      </c>
      <c r="D30">
        <f>$K$11</f>
        <v>0</v>
      </c>
      <c r="E30">
        <v>0</v>
      </c>
      <c r="F30">
        <v>0</v>
      </c>
      <c r="G30">
        <f>$K$12</f>
        <v>100</v>
      </c>
    </row>
    <row r="31" spans="1:7" x14ac:dyDescent="0.25">
      <c r="B31" t="s">
        <v>33</v>
      </c>
      <c r="C31">
        <f>$O$10</f>
        <v>86</v>
      </c>
      <c r="D31">
        <f>$O$11</f>
        <v>14</v>
      </c>
      <c r="E31">
        <f>$O$12</f>
        <v>0</v>
      </c>
      <c r="F31">
        <v>0</v>
      </c>
      <c r="G31">
        <v>0</v>
      </c>
    </row>
    <row r="32" spans="1:7" x14ac:dyDescent="0.25">
      <c r="A32" t="s">
        <v>42</v>
      </c>
      <c r="B32" t="s">
        <v>34</v>
      </c>
      <c r="C32">
        <f>$G$17</f>
        <v>85</v>
      </c>
      <c r="D32">
        <f>$G$18</f>
        <v>13</v>
      </c>
      <c r="E32">
        <f>$G$19</f>
        <v>2</v>
      </c>
      <c r="F32">
        <v>0</v>
      </c>
      <c r="G32">
        <v>0</v>
      </c>
    </row>
    <row r="33" spans="2:7" x14ac:dyDescent="0.25">
      <c r="B33" t="s">
        <v>33</v>
      </c>
      <c r="C33">
        <f>$C$17</f>
        <v>90</v>
      </c>
      <c r="D33">
        <f>$C$18</f>
        <v>9</v>
      </c>
      <c r="E33">
        <f>$C$19</f>
        <v>1</v>
      </c>
      <c r="F33">
        <v>0</v>
      </c>
      <c r="G33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EE28-A88D-4857-B00D-ADE4C58C4B46}">
  <dimension ref="A1:AL32"/>
  <sheetViews>
    <sheetView tabSelected="1" workbookViewId="0">
      <selection activeCell="R33" sqref="R33"/>
    </sheetView>
  </sheetViews>
  <sheetFormatPr defaultRowHeight="15" x14ac:dyDescent="0.25"/>
  <sheetData>
    <row r="1" spans="1:38" x14ac:dyDescent="0.25">
      <c r="A1" t="s">
        <v>67</v>
      </c>
      <c r="N1" t="s">
        <v>85</v>
      </c>
      <c r="O1" s="14">
        <v>2.2000000000000002</v>
      </c>
      <c r="AA1" t="s">
        <v>92</v>
      </c>
    </row>
    <row r="3" spans="1:38" x14ac:dyDescent="0.25">
      <c r="A3" s="13"/>
      <c r="B3" s="13" t="str">
        <f>PlotTimeLapsed!A1</f>
        <v>V103.399B.20cm.P.R.</v>
      </c>
      <c r="C3" s="13" t="str">
        <f>PlotTimeLapsed!B1</f>
        <v>V103.399B.20cm.P.nR.</v>
      </c>
      <c r="D3" s="13" t="str">
        <f>PlotTimeLapsed!C1</f>
        <v>V103.399B.20cm.nP.R.</v>
      </c>
      <c r="E3" s="13" t="str">
        <f>PlotTimeLapsed!D1</f>
        <v>V103.399B.20cm.nP.nR.</v>
      </c>
      <c r="F3" s="13" t="str">
        <f>PlotTimeLapsed!E1</f>
        <v>V103.399B.20cm.Seq.nR.</v>
      </c>
      <c r="G3" s="13" t="str">
        <f>PlotTimeLapsed!F1</f>
        <v>V103.1280B.20cm.P.nR.</v>
      </c>
      <c r="H3" s="13" t="str">
        <f>PlotTimeLapsed!G1</f>
        <v>V103.1280B.20cm.nP.nR.</v>
      </c>
      <c r="I3" s="13" t="str">
        <f>PlotTimeLapsed!H1</f>
        <v>V103.399B.30cm.P.nR.</v>
      </c>
      <c r="J3" s="13" t="str">
        <f>PlotTimeLapsed!I1</f>
        <v>V103.399B.30cm.nP.nR.</v>
      </c>
      <c r="K3" s="13" t="str">
        <f>PlotTimeLapsed!J1</f>
        <v>V106.399B.20cm.P.nR.</v>
      </c>
      <c r="L3" s="13" t="str">
        <f>PlotTimeLapsed!K1</f>
        <v>V106.399B.20cm.nP.nR.</v>
      </c>
      <c r="O3" s="2" t="str">
        <f>PlotTimeLapsed!A1</f>
        <v>V103.399B.20cm.P.R.</v>
      </c>
      <c r="P3" s="2" t="str">
        <f>PlotTimeLapsed!B1</f>
        <v>V103.399B.20cm.P.nR.</v>
      </c>
      <c r="Q3" s="2" t="str">
        <f>PlotTimeLapsed!C1</f>
        <v>V103.399B.20cm.nP.R.</v>
      </c>
      <c r="R3" s="2" t="str">
        <f>PlotTimeLapsed!D1</f>
        <v>V103.399B.20cm.nP.nR.</v>
      </c>
      <c r="S3" s="2" t="str">
        <f>PlotTimeLapsed!E1</f>
        <v>V103.399B.20cm.Seq.nR.</v>
      </c>
      <c r="T3" s="2" t="str">
        <f>PlotTimeLapsed!F1</f>
        <v>V103.1280B.20cm.P.nR.</v>
      </c>
      <c r="U3" s="2" t="str">
        <f>PlotTimeLapsed!G1</f>
        <v>V103.1280B.20cm.nP.nR.</v>
      </c>
      <c r="V3" s="2" t="str">
        <f>PlotTimeLapsed!H1</f>
        <v>V103.399B.30cm.P.nR.</v>
      </c>
      <c r="W3" s="2" t="str">
        <f>PlotTimeLapsed!I1</f>
        <v>V103.399B.30cm.nP.nR.</v>
      </c>
      <c r="X3" s="2" t="str">
        <f>PlotTimeLapsed!J1</f>
        <v>V106.399B.20cm.P.nR.</v>
      </c>
      <c r="Y3" s="2" t="str">
        <f>PlotTimeLapsed!K1</f>
        <v>V106.399B.20cm.nP.nR.</v>
      </c>
      <c r="AA3" s="13"/>
      <c r="AB3" s="13" t="str">
        <f>PlotTimeLapsed!A1</f>
        <v>V103.399B.20cm.P.R.</v>
      </c>
      <c r="AC3" s="13" t="str">
        <f>PlotTimeLapsed!B1</f>
        <v>V103.399B.20cm.P.nR.</v>
      </c>
      <c r="AD3" s="13" t="str">
        <f>PlotTimeLapsed!C1</f>
        <v>V103.399B.20cm.nP.R.</v>
      </c>
      <c r="AE3" s="13" t="str">
        <f>PlotTimeLapsed!D1</f>
        <v>V103.399B.20cm.nP.nR.</v>
      </c>
      <c r="AF3" s="13" t="str">
        <f>PlotTimeLapsed!E1</f>
        <v>V103.399B.20cm.Seq.nR.</v>
      </c>
      <c r="AG3" s="13" t="str">
        <f>PlotTimeLapsed!F1</f>
        <v>V103.1280B.20cm.P.nR.</v>
      </c>
      <c r="AH3" s="13" t="str">
        <f>PlotTimeLapsed!G1</f>
        <v>V103.1280B.20cm.nP.nR.</v>
      </c>
      <c r="AI3" s="13" t="str">
        <f>PlotTimeLapsed!H1</f>
        <v>V103.399B.30cm.P.nR.</v>
      </c>
      <c r="AJ3" s="13" t="str">
        <f>PlotTimeLapsed!I1</f>
        <v>V103.399B.30cm.nP.nR.</v>
      </c>
      <c r="AK3" s="13" t="str">
        <f>PlotTimeLapsed!J1</f>
        <v>V106.399B.20cm.P.nR.</v>
      </c>
      <c r="AL3" s="13" t="str">
        <f>PlotTimeLapsed!K1</f>
        <v>V106.399B.20cm.nP.nR.</v>
      </c>
    </row>
    <row r="4" spans="1:38" x14ac:dyDescent="0.25">
      <c r="A4" t="s">
        <v>66</v>
      </c>
      <c r="B4">
        <f>AVERAGE(PlotTimeLapsed!A2:A101)</f>
        <v>26.706035285000013</v>
      </c>
      <c r="C4">
        <f>AVERAGE(PlotTimeLapsed!B2:B101)</f>
        <v>17.489513828000003</v>
      </c>
      <c r="D4">
        <f>AVERAGE(PlotTimeLapsed!C2:C101)</f>
        <v>25.406176837999993</v>
      </c>
      <c r="E4">
        <f>AVERAGE(PlotTimeLapsed!D2:D101)</f>
        <v>10.897838304000002</v>
      </c>
      <c r="F4">
        <f>AVERAGE(PlotTimeLapsed!E2:E101)</f>
        <v>23.724672339999987</v>
      </c>
      <c r="G4">
        <f>AVERAGE(PlotTimeLapsed!F2:F101)</f>
        <v>68.783646784000027</v>
      </c>
      <c r="H4">
        <f>AVERAGE(PlotTimeLapsed!G2:G101)</f>
        <v>52.007295480000003</v>
      </c>
      <c r="I4">
        <f>AVERAGE(PlotTimeLapsed!H2:H101)</f>
        <v>95.156932528999974</v>
      </c>
      <c r="J4">
        <f>AVERAGE(PlotTimeLapsed!I2:I101)</f>
        <v>10.986618339000001</v>
      </c>
      <c r="K4">
        <f>AVERAGE(PlotTimeLapsed!J2:J101)</f>
        <v>12.641720263999996</v>
      </c>
      <c r="L4">
        <f>AVERAGE(PlotTimeLapsed!K2:K101)</f>
        <v>8.8831795699999994</v>
      </c>
      <c r="N4" t="s">
        <v>61</v>
      </c>
      <c r="O4" s="3">
        <f>O11-$O18</f>
        <v>13.96658</v>
      </c>
      <c r="P4" s="4">
        <f t="shared" ref="P4:Y4" si="0">P11-$O18</f>
        <v>11.8539867</v>
      </c>
      <c r="Q4" s="4">
        <f t="shared" si="0"/>
        <v>10.0972144</v>
      </c>
      <c r="R4" s="4">
        <f t="shared" si="0"/>
        <v>8.0927299999999995</v>
      </c>
      <c r="S4" s="4">
        <f t="shared" si="0"/>
        <v>20.3096234</v>
      </c>
      <c r="T4" s="4">
        <f t="shared" si="0"/>
        <v>22.452314900000001</v>
      </c>
      <c r="U4" s="4">
        <f t="shared" si="0"/>
        <v>44.892061699999999</v>
      </c>
      <c r="V4" s="4">
        <f t="shared" si="0"/>
        <v>45.410317399999997</v>
      </c>
      <c r="W4" s="4">
        <f t="shared" si="0"/>
        <v>8.3633357999999998</v>
      </c>
      <c r="X4" s="4">
        <f t="shared" si="0"/>
        <v>9.8881639000000003</v>
      </c>
      <c r="Y4" s="5">
        <f t="shared" si="0"/>
        <v>6.6969856999999999</v>
      </c>
      <c r="AA4" t="s">
        <v>93</v>
      </c>
      <c r="AB4" t="e">
        <f ca="1">[1]!SHAPIRO(PlotTimeLapsed!A2:A101)</f>
        <v>#NAME?</v>
      </c>
      <c r="AC4" t="e">
        <f ca="1">[1]!SHAPIRO(PlotTimeLapsed!B2:B101)</f>
        <v>#NAME?</v>
      </c>
      <c r="AD4" t="e">
        <f ca="1">[1]!SHAPIRO(PlotTimeLapsed!C2:C101)</f>
        <v>#NAME?</v>
      </c>
      <c r="AE4" t="e">
        <f ca="1">[1]!SHAPIRO(PlotTimeLapsed!D2:D101)</f>
        <v>#NAME?</v>
      </c>
      <c r="AF4" t="e">
        <f ca="1">[1]!SHAPIRO(PlotTimeLapsed!E2:E101)</f>
        <v>#NAME?</v>
      </c>
      <c r="AG4" t="e">
        <f ca="1">[1]!SHAPIRO(PlotTimeLapsed!F2:F101)</f>
        <v>#NAME?</v>
      </c>
      <c r="AH4" t="e">
        <f ca="1">[1]!SHAPIRO(PlotTimeLapsed!G2:G101)</f>
        <v>#NAME?</v>
      </c>
      <c r="AI4" t="e">
        <f ca="1">[1]!SHAPIRO(PlotTimeLapsed!H2:H101)</f>
        <v>#NAME?</v>
      </c>
      <c r="AJ4" t="e">
        <f ca="1">[1]!SHAPIRO(PlotTimeLapsed!I2:I101)</f>
        <v>#NAME?</v>
      </c>
      <c r="AK4" t="e">
        <f ca="1">[1]!SHAPIRO(PlotTimeLapsed!J2:J101)</f>
        <v>#NAME?</v>
      </c>
      <c r="AL4" t="e">
        <f ca="1">[1]!SHAPIRO(PlotTimeLapsed!K2:K101)</f>
        <v>#NAME?</v>
      </c>
    </row>
    <row r="5" spans="1:38" x14ac:dyDescent="0.25">
      <c r="A5" t="s">
        <v>68</v>
      </c>
      <c r="B5">
        <f>_xlfn.STDEV.S(PlotTimeLapsed!A2:A101)/SQRT(COUNT(PlotTimeLapsed!A2:A101))</f>
        <v>1.0363790130046635</v>
      </c>
      <c r="C5">
        <f>_xlfn.STDEV.S(PlotTimeLapsed!B2:B101)/SQRT(COUNT(PlotTimeLapsed!B2:B101))</f>
        <v>0.45877995415543671</v>
      </c>
      <c r="D5">
        <f>_xlfn.STDEV.S(PlotTimeLapsed!C2:C101)/SQRT(COUNT(PlotTimeLapsed!C2:C101))</f>
        <v>0.66213266565020734</v>
      </c>
      <c r="E5">
        <f>_xlfn.STDEV.S(PlotTimeLapsed!D2:D101)/SQRT(COUNT(PlotTimeLapsed!D2:D101))</f>
        <v>0.29355892518542487</v>
      </c>
      <c r="F5">
        <f>_xlfn.STDEV.S(PlotTimeLapsed!E2:E101)/SQRT(COUNT(PlotTimeLapsed!E2:E101))</f>
        <v>0.19202699489605241</v>
      </c>
      <c r="G5">
        <f>_xlfn.STDEV.S(PlotTimeLapsed!F2:F101)/SQRT(COUNT(PlotTimeLapsed!F2:F101))</f>
        <v>2.369122585705381</v>
      </c>
      <c r="H5">
        <f>_xlfn.STDEV.S(PlotTimeLapsed!G2:G101)/SQRT(COUNT(PlotTimeLapsed!G2:G101))</f>
        <v>0.57604020048339089</v>
      </c>
      <c r="I5">
        <f>_xlfn.STDEV.S(PlotTimeLapsed!H2:H101)/SQRT(COUNT(PlotTimeLapsed!H2:H101))</f>
        <v>3.9834700007046542</v>
      </c>
      <c r="J5">
        <f>_xlfn.STDEV.S(PlotTimeLapsed!I2:I101)/SQRT(COUNT(PlotTimeLapsed!I2:I101))</f>
        <v>0.25418589733749192</v>
      </c>
      <c r="K5">
        <f>_xlfn.STDEV.S(PlotTimeLapsed!J2:J101)/SQRT(COUNT(PlotTimeLapsed!J2:J101))</f>
        <v>0.29131022419420666</v>
      </c>
      <c r="L5">
        <f>_xlfn.STDEV.S(PlotTimeLapsed!K2:K101)/SQRT(COUNT(PlotTimeLapsed!K2:K101))</f>
        <v>0.25775146888315237</v>
      </c>
      <c r="N5" t="s">
        <v>62</v>
      </c>
      <c r="O5" s="6">
        <f>MAX(O12-O11,0)</f>
        <v>4.1625203749999997</v>
      </c>
      <c r="P5" s="7">
        <f t="shared" ref="P5:Y5" si="1">MAX(P12-P11,0)</f>
        <v>2.7077847249999998</v>
      </c>
      <c r="Q5" s="7">
        <f t="shared" si="1"/>
        <v>9.9604288749999998</v>
      </c>
      <c r="R5" s="7">
        <f t="shared" si="1"/>
        <v>1.4212171750000007</v>
      </c>
      <c r="S5" s="7">
        <f t="shared" si="1"/>
        <v>2.2229757250000013</v>
      </c>
      <c r="T5" s="7">
        <f t="shared" si="1"/>
        <v>31.168859125000001</v>
      </c>
      <c r="U5" s="7">
        <f t="shared" si="1"/>
        <v>3.4016201749999979</v>
      </c>
      <c r="V5" s="7">
        <f t="shared" si="1"/>
        <v>20.009633500000007</v>
      </c>
      <c r="W5" s="7">
        <f t="shared" si="1"/>
        <v>0.78600315000000087</v>
      </c>
      <c r="X5" s="7">
        <f t="shared" si="1"/>
        <v>1.1271171499999983</v>
      </c>
      <c r="Y5" s="8">
        <f t="shared" si="1"/>
        <v>0.80877704999999978</v>
      </c>
      <c r="AA5" t="s">
        <v>94</v>
      </c>
      <c r="AB5" t="e">
        <f ca="1">[1]!SWTEST(PlotTimeLapsed!A2:A101)</f>
        <v>#NAME?</v>
      </c>
      <c r="AC5" t="e">
        <f ca="1">[1]!SWTEST(PlotTimeLapsed!B2:B101)</f>
        <v>#NAME?</v>
      </c>
      <c r="AD5" t="e">
        <f ca="1">[1]!SWTEST(PlotTimeLapsed!C2:C101)</f>
        <v>#NAME?</v>
      </c>
      <c r="AE5" t="e">
        <f ca="1">[1]!SWTEST(PlotTimeLapsed!D2:D101)</f>
        <v>#NAME?</v>
      </c>
      <c r="AF5" t="e">
        <f ca="1">[1]!SWTEST(PlotTimeLapsed!E2:E101)</f>
        <v>#NAME?</v>
      </c>
      <c r="AG5" t="e">
        <f ca="1">[1]!SWTEST(PlotTimeLapsed!F2:F101)</f>
        <v>#NAME?</v>
      </c>
      <c r="AH5" t="e">
        <f ca="1">[1]!SWTEST(PlotTimeLapsed!G2:G101)</f>
        <v>#NAME?</v>
      </c>
      <c r="AI5" t="e">
        <f ca="1">[1]!SWTEST(PlotTimeLapsed!H2:H101)</f>
        <v>#NAME?</v>
      </c>
      <c r="AJ5" t="e">
        <f ca="1">[1]!SWTEST(PlotTimeLapsed!I2:I101)</f>
        <v>#NAME?</v>
      </c>
      <c r="AK5" t="e">
        <f ca="1">[1]!SWTEST(PlotTimeLapsed!J2:J101)</f>
        <v>#NAME?</v>
      </c>
      <c r="AL5" t="e">
        <f ca="1">[1]!SWTEST(PlotTimeLapsed!K2:K101)</f>
        <v>#NAME?</v>
      </c>
    </row>
    <row r="6" spans="1:38" x14ac:dyDescent="0.25">
      <c r="A6" t="s">
        <v>69</v>
      </c>
      <c r="B6">
        <f>MEDIAN(PlotTimeLapsed!A2:A101)</f>
        <v>23.8362835</v>
      </c>
      <c r="C6">
        <f>MEDIAN(PlotTimeLapsed!B2:B101)</f>
        <v>16.142033150000003</v>
      </c>
      <c r="D6">
        <f>MEDIAN(PlotTimeLapsed!C2:C101)</f>
        <v>25.773849849999998</v>
      </c>
      <c r="E6">
        <f>MEDIAN(PlotTimeLapsed!D2:D101)</f>
        <v>10.0011446</v>
      </c>
      <c r="F6">
        <f>MEDIAN(PlotTimeLapsed!E2:E101)</f>
        <v>23.5201891</v>
      </c>
      <c r="G6">
        <f>MEDIAN(PlotTimeLapsed!F2:F101)</f>
        <v>62.352089550000002</v>
      </c>
      <c r="H6">
        <f>MEDIAN(PlotTimeLapsed!G2:G101)</f>
        <v>50.309913399999999</v>
      </c>
      <c r="I6">
        <f>MEDIAN(PlotTimeLapsed!H2:H101)</f>
        <v>83.182594950000009</v>
      </c>
      <c r="J6">
        <f>MEDIAN(PlotTimeLapsed!I2:I101)</f>
        <v>10.107884649999999</v>
      </c>
      <c r="K6">
        <f>MEDIAN(PlotTimeLapsed!J2:J101)</f>
        <v>11.872373400000001</v>
      </c>
      <c r="L6">
        <f>MEDIAN(PlotTimeLapsed!K2:K101)</f>
        <v>8.0732872499999999</v>
      </c>
      <c r="N6" t="s">
        <v>63</v>
      </c>
      <c r="O6" s="6">
        <f t="shared" ref="O6:Y8" si="2">MAX(O13-O12,0)</f>
        <v>5.7071831250000002</v>
      </c>
      <c r="P6" s="7">
        <f t="shared" si="2"/>
        <v>1.5802617250000033</v>
      </c>
      <c r="Q6" s="7">
        <f t="shared" si="2"/>
        <v>5.7162065749999975</v>
      </c>
      <c r="R6" s="7">
        <f t="shared" si="2"/>
        <v>0.48719742499999974</v>
      </c>
      <c r="S6" s="7">
        <f t="shared" si="2"/>
        <v>0.98758997499999879</v>
      </c>
      <c r="T6" s="7">
        <f t="shared" si="2"/>
        <v>8.7309155250000003</v>
      </c>
      <c r="U6" s="7">
        <f t="shared" si="2"/>
        <v>2.016231525000002</v>
      </c>
      <c r="V6" s="7">
        <f t="shared" si="2"/>
        <v>17.762644050000006</v>
      </c>
      <c r="W6" s="7">
        <f t="shared" si="2"/>
        <v>0.95854569999999839</v>
      </c>
      <c r="X6" s="7">
        <f t="shared" si="2"/>
        <v>0.85709235000000206</v>
      </c>
      <c r="Y6" s="8">
        <f t="shared" si="2"/>
        <v>0.56752450000000021</v>
      </c>
      <c r="AA6" t="s">
        <v>95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</row>
    <row r="7" spans="1:38" x14ac:dyDescent="0.25">
      <c r="A7" t="s">
        <v>70</v>
      </c>
      <c r="B7" t="e">
        <f>MODE(PlotTimeLapsed!A2:A101)</f>
        <v>#N/A</v>
      </c>
      <c r="C7" t="e">
        <f>MODE(PlotTimeLapsed!B2:B101)</f>
        <v>#N/A</v>
      </c>
      <c r="D7" t="e">
        <f>MODE(PlotTimeLapsed!C2:C101)</f>
        <v>#N/A</v>
      </c>
      <c r="E7" t="e">
        <f>MODE(PlotTimeLapsed!D2:D101)</f>
        <v>#N/A</v>
      </c>
      <c r="F7" t="e">
        <f>MODE(PlotTimeLapsed!E2:E101)</f>
        <v>#N/A</v>
      </c>
      <c r="G7" t="e">
        <f>MODE(PlotTimeLapsed!F2:F101)</f>
        <v>#N/A</v>
      </c>
      <c r="H7" t="e">
        <f>MODE(PlotTimeLapsed!G2:G101)</f>
        <v>#N/A</v>
      </c>
      <c r="I7" t="e">
        <f>MODE(PlotTimeLapsed!H2:H101)</f>
        <v>#N/A</v>
      </c>
      <c r="J7" t="e">
        <f>MODE(PlotTimeLapsed!I2:I101)</f>
        <v>#N/A</v>
      </c>
      <c r="K7" t="e">
        <f>MODE(PlotTimeLapsed!J2:J101)</f>
        <v>#N/A</v>
      </c>
      <c r="L7" t="e">
        <f>MODE(PlotTimeLapsed!K2:K101)</f>
        <v>#N/A</v>
      </c>
      <c r="N7" t="s">
        <v>64</v>
      </c>
      <c r="O7" s="6">
        <f t="shared" si="2"/>
        <v>8.6965760749999959</v>
      </c>
      <c r="P7" s="7">
        <f t="shared" si="2"/>
        <v>1.7059125249999951</v>
      </c>
      <c r="Q7" s="7">
        <f t="shared" si="2"/>
        <v>4.7853682500000012</v>
      </c>
      <c r="R7" s="7">
        <f t="shared" si="2"/>
        <v>0.71619860000000024</v>
      </c>
      <c r="S7" s="7">
        <f t="shared" si="2"/>
        <v>0.89791967500000069</v>
      </c>
      <c r="T7" s="7">
        <f t="shared" si="2"/>
        <v>16.144541574999991</v>
      </c>
      <c r="U7" s="7">
        <f t="shared" si="2"/>
        <v>3.3015296749999976</v>
      </c>
      <c r="V7" s="7">
        <f t="shared" si="2"/>
        <v>39.841160274999993</v>
      </c>
      <c r="W7" s="7">
        <f t="shared" si="2"/>
        <v>1.5662525000000009</v>
      </c>
      <c r="X7" s="7">
        <f t="shared" si="2"/>
        <v>0.93879480000000015</v>
      </c>
      <c r="Y7" s="8">
        <f t="shared" si="2"/>
        <v>0.8166600250000009</v>
      </c>
      <c r="AA7" s="12" t="s">
        <v>96</v>
      </c>
      <c r="AB7" s="15" t="e">
        <f ca="1">IF(AB5&lt;AB6,"no","yes")</f>
        <v>#NAME?</v>
      </c>
      <c r="AC7" s="15" t="e">
        <f t="shared" ref="AC7:AL7" ca="1" si="3">IF(AC5&lt;AC6,"no","yes")</f>
        <v>#NAME?</v>
      </c>
      <c r="AD7" s="15" t="e">
        <f t="shared" ca="1" si="3"/>
        <v>#NAME?</v>
      </c>
      <c r="AE7" s="15" t="e">
        <f t="shared" ca="1" si="3"/>
        <v>#NAME?</v>
      </c>
      <c r="AF7" s="15" t="e">
        <f t="shared" ca="1" si="3"/>
        <v>#NAME?</v>
      </c>
      <c r="AG7" s="15" t="e">
        <f t="shared" ca="1" si="3"/>
        <v>#NAME?</v>
      </c>
      <c r="AH7" s="15" t="e">
        <f t="shared" ca="1" si="3"/>
        <v>#NAME?</v>
      </c>
      <c r="AI7" s="15" t="e">
        <f t="shared" ca="1" si="3"/>
        <v>#NAME?</v>
      </c>
      <c r="AJ7" s="15" t="e">
        <f t="shared" ca="1" si="3"/>
        <v>#NAME?</v>
      </c>
      <c r="AK7" s="15" t="e">
        <f t="shared" ca="1" si="3"/>
        <v>#NAME?</v>
      </c>
      <c r="AL7" s="15" t="e">
        <f t="shared" ca="1" si="3"/>
        <v>#NAME?</v>
      </c>
    </row>
    <row r="8" spans="1:38" x14ac:dyDescent="0.25">
      <c r="A8" t="s">
        <v>71</v>
      </c>
      <c r="B8">
        <f>_xlfn.STDEV.S(PlotTimeLapsed!A2:A101)</f>
        <v>10.363790130046635</v>
      </c>
      <c r="C8">
        <f>_xlfn.STDEV.S(PlotTimeLapsed!B2:B101)</f>
        <v>4.5877995415543671</v>
      </c>
      <c r="D8">
        <f>_xlfn.STDEV.S(PlotTimeLapsed!C2:C101)</f>
        <v>6.621326656502073</v>
      </c>
      <c r="E8">
        <f>_xlfn.STDEV.S(PlotTimeLapsed!D2:D101)</f>
        <v>2.9355892518542488</v>
      </c>
      <c r="F8">
        <f>_xlfn.STDEV.S(PlotTimeLapsed!E2:E101)</f>
        <v>1.9202699489605242</v>
      </c>
      <c r="G8">
        <f>_xlfn.STDEV.S(PlotTimeLapsed!F2:F101)</f>
        <v>23.691225857053812</v>
      </c>
      <c r="H8">
        <f>_xlfn.STDEV.S(PlotTimeLapsed!G2:G101)</f>
        <v>5.7604020048339084</v>
      </c>
      <c r="I8">
        <f>_xlfn.STDEV.S(PlotTimeLapsed!H2:H101)</f>
        <v>39.834700007046543</v>
      </c>
      <c r="J8">
        <f>_xlfn.STDEV.S(PlotTimeLapsed!I2:I101)</f>
        <v>2.5418589733749193</v>
      </c>
      <c r="K8">
        <f>_xlfn.STDEV.S(PlotTimeLapsed!J2:J101)</f>
        <v>2.9131022419420667</v>
      </c>
      <c r="L8">
        <f>_xlfn.STDEV.S(PlotTimeLapsed!K2:K101)</f>
        <v>2.5775146888315237</v>
      </c>
      <c r="N8" t="s">
        <v>65</v>
      </c>
      <c r="O8" s="6">
        <f t="shared" si="2"/>
        <v>24.985507725000005</v>
      </c>
      <c r="P8" s="7">
        <f t="shared" si="2"/>
        <v>6.5984923250000023</v>
      </c>
      <c r="Q8" s="7">
        <f t="shared" si="2"/>
        <v>20.1725374</v>
      </c>
      <c r="R8" s="7">
        <f t="shared" si="2"/>
        <v>1.2743359000000005</v>
      </c>
      <c r="S8" s="7">
        <f t="shared" si="2"/>
        <v>3.4406923250000006</v>
      </c>
      <c r="T8" s="7">
        <f t="shared" si="2"/>
        <v>42.433062675000002</v>
      </c>
      <c r="U8" s="7">
        <f t="shared" si="2"/>
        <v>9.909077025000002</v>
      </c>
      <c r="V8" s="7">
        <f t="shared" si="2"/>
        <v>62.923109275000002</v>
      </c>
      <c r="W8" s="7">
        <f t="shared" si="2"/>
        <v>5.2520792500000013</v>
      </c>
      <c r="X8" s="7">
        <f t="shared" si="2"/>
        <v>3.2397582999999983</v>
      </c>
      <c r="Y8" s="8">
        <f t="shared" si="2"/>
        <v>2.8408360249999998</v>
      </c>
    </row>
    <row r="9" spans="1:38" x14ac:dyDescent="0.25">
      <c r="A9" t="s">
        <v>72</v>
      </c>
      <c r="B9">
        <f>_xlfn.VAR.S(PlotTimeLapsed!A2:A101)</f>
        <v>107.40814585965204</v>
      </c>
      <c r="C9">
        <f>_xlfn.VAR.S(PlotTimeLapsed!B2:B101)</f>
        <v>21.047904633486457</v>
      </c>
      <c r="D9">
        <f>_xlfn.VAR.S(PlotTimeLapsed!C2:C101)</f>
        <v>43.841966692104918</v>
      </c>
      <c r="E9">
        <f>_xlfn.VAR.S(PlotTimeLapsed!D2:D101)</f>
        <v>8.6176842556021871</v>
      </c>
      <c r="F9">
        <f>_xlfn.VAR.S(PlotTimeLapsed!E2:E101)</f>
        <v>3.6874366768808544</v>
      </c>
      <c r="G9">
        <f>_xlfn.VAR.S(PlotTimeLapsed!F2:F101)</f>
        <v>561.27418260993511</v>
      </c>
      <c r="H9">
        <f>_xlfn.VAR.S(PlotTimeLapsed!G2:G101)</f>
        <v>33.182231257294511</v>
      </c>
      <c r="I9">
        <f>_xlfn.VAR.S(PlotTimeLapsed!H2:H101)</f>
        <v>1586.803324651394</v>
      </c>
      <c r="J9">
        <f>_xlfn.VAR.S(PlotTimeLapsed!I2:I101)</f>
        <v>6.4610470405265978</v>
      </c>
      <c r="K9">
        <f>_xlfn.VAR.S(PlotTimeLapsed!J2:J101)</f>
        <v>8.4861646720078951</v>
      </c>
      <c r="L9">
        <f>_xlfn.VAR.S(PlotTimeLapsed!K2:K101)</f>
        <v>6.6435819711422655</v>
      </c>
      <c r="N9" t="s">
        <v>66</v>
      </c>
      <c r="O9" s="9">
        <f>O16-$O18</f>
        <v>26.706035285000013</v>
      </c>
      <c r="P9" s="10">
        <f t="shared" ref="P9:Y9" si="4">P16-$O18</f>
        <v>17.489513828000003</v>
      </c>
      <c r="Q9" s="10">
        <f t="shared" si="4"/>
        <v>25.406176837999993</v>
      </c>
      <c r="R9" s="10">
        <f t="shared" si="4"/>
        <v>10.897838304000002</v>
      </c>
      <c r="S9" s="10">
        <f t="shared" si="4"/>
        <v>23.724672339999987</v>
      </c>
      <c r="T9" s="10">
        <f t="shared" si="4"/>
        <v>68.783646784000027</v>
      </c>
      <c r="U9" s="10">
        <f t="shared" si="4"/>
        <v>52.007295480000003</v>
      </c>
      <c r="V9" s="10">
        <f t="shared" si="4"/>
        <v>95.156932528999974</v>
      </c>
      <c r="W9" s="10">
        <f t="shared" si="4"/>
        <v>10.986618339000001</v>
      </c>
      <c r="X9" s="10">
        <f t="shared" si="4"/>
        <v>12.641720263999996</v>
      </c>
      <c r="Y9" s="11">
        <f t="shared" si="4"/>
        <v>8.8831795699999994</v>
      </c>
      <c r="AA9" t="s">
        <v>97</v>
      </c>
    </row>
    <row r="10" spans="1:38" x14ac:dyDescent="0.25">
      <c r="A10" t="s">
        <v>73</v>
      </c>
      <c r="B10">
        <f>KURT(PlotTimeLapsed!A2:A101)</f>
        <v>0.20495116989541673</v>
      </c>
      <c r="C10">
        <f>KURT(PlotTimeLapsed!B2:B101)</f>
        <v>3.8511717872485147</v>
      </c>
      <c r="D10">
        <f>KURT(PlotTimeLapsed!C2:C101)</f>
        <v>1.0736076500396083</v>
      </c>
      <c r="E10">
        <f>KURT(PlotTimeLapsed!D2:D101)</f>
        <v>6.3359200642954807</v>
      </c>
      <c r="F10">
        <f>KURT(PlotTimeLapsed!E2:E101)</f>
        <v>2.7745289218719811</v>
      </c>
      <c r="G10">
        <f>KURT(PlotTimeLapsed!F2:F101)</f>
        <v>1.3632145804138047</v>
      </c>
      <c r="H10">
        <f>KURT(PlotTimeLapsed!G2:G101)</f>
        <v>3.7178432761722697</v>
      </c>
      <c r="I10">
        <f>KURT(PlotTimeLapsed!H2:H101)</f>
        <v>3.2149663731821536</v>
      </c>
      <c r="J10">
        <f>KURT(PlotTimeLapsed!I2:I101)</f>
        <v>1.697996805274181</v>
      </c>
      <c r="K10">
        <f>KURT(PlotTimeLapsed!J2:J101)</f>
        <v>6.0623631774786713</v>
      </c>
      <c r="L10">
        <f>KURT(PlotTimeLapsed!K2:K101)</f>
        <v>7.2734097096390418</v>
      </c>
    </row>
    <row r="11" spans="1:38" x14ac:dyDescent="0.25">
      <c r="A11" t="s">
        <v>74</v>
      </c>
      <c r="B11">
        <f>SKEW(PlotTimeLapsed!A2:A101)</f>
        <v>0.8979019905942982</v>
      </c>
      <c r="C11">
        <f>SKEW(PlotTimeLapsed!B2:B101)</f>
        <v>1.9369504922559169</v>
      </c>
      <c r="D11">
        <f>SKEW(PlotTimeLapsed!C2:C101)</f>
        <v>0.14090638146048023</v>
      </c>
      <c r="E11">
        <f>SKEW(PlotTimeLapsed!D2:D101)</f>
        <v>2.5942141662979363</v>
      </c>
      <c r="F11">
        <f>SKEW(PlotTimeLapsed!E2:E101)</f>
        <v>1.256833097890337</v>
      </c>
      <c r="G11">
        <f>SKEW(PlotTimeLapsed!F2:F101)</f>
        <v>1.1684602958269177</v>
      </c>
      <c r="H11">
        <f>SKEW(PlotTimeLapsed!G2:G101)</f>
        <v>1.7446996516109567</v>
      </c>
      <c r="I11">
        <f>SKEW(PlotTimeLapsed!H2:H101)</f>
        <v>1.4290412577904859</v>
      </c>
      <c r="J11">
        <f>SKEW(PlotTimeLapsed!I2:I101)</f>
        <v>1.5317698232614232</v>
      </c>
      <c r="K11">
        <f>SKEW(PlotTimeLapsed!J2:J101)</f>
        <v>2.3818781389755102</v>
      </c>
      <c r="L11">
        <f>SKEW(PlotTimeLapsed!K2:K101)</f>
        <v>2.6749414927958135</v>
      </c>
      <c r="N11" t="s">
        <v>61</v>
      </c>
      <c r="O11" s="3">
        <f t="array" ref="O11">MIN(IF(ISBLANK(PlotTimeLapsed!A2:A101),"",IF(PlotTimeLapsed!A2:A101&gt;=O12-$O1*(O14-O12),PlotTimeLapsed!A2:A101,"")))</f>
        <v>13.96658</v>
      </c>
      <c r="P11" s="4">
        <f t="array" ref="P11">MIN(IF(ISBLANK(PlotTimeLapsed!B2:B101),"",IF(PlotTimeLapsed!B2:B101&gt;=P12-$O1*(P14-P12),PlotTimeLapsed!B2:B101,"")))</f>
        <v>11.8539867</v>
      </c>
      <c r="Q11" s="4">
        <f t="array" ref="Q11">MIN(IF(ISBLANK(PlotTimeLapsed!C2:C101),"",IF(PlotTimeLapsed!C2:C101&gt;=Q12-$O1*(Q14-Q12),PlotTimeLapsed!C2:C101,"")))</f>
        <v>10.0972144</v>
      </c>
      <c r="R11" s="4">
        <f t="array" ref="R11">MIN(IF(ISBLANK(PlotTimeLapsed!D2:D101),"",IF(PlotTimeLapsed!D2:D101&gt;=R12-$O1*(R14-R12),PlotTimeLapsed!D2:D101,"")))</f>
        <v>8.0927299999999995</v>
      </c>
      <c r="S11" s="4">
        <f t="array" ref="S11">MIN(IF(ISBLANK(PlotTimeLapsed!E2:E101),"",IF(PlotTimeLapsed!E2:E101&gt;=S12-$O1*(S14-S12),PlotTimeLapsed!E2:E101,"")))</f>
        <v>20.3096234</v>
      </c>
      <c r="T11" s="4">
        <f t="array" ref="T11">MIN(IF(ISBLANK(PlotTimeLapsed!F2:F101),"",IF(PlotTimeLapsed!F2:F101&gt;=T12-$O1*(T14-T12),PlotTimeLapsed!F2:F101,"")))</f>
        <v>22.452314900000001</v>
      </c>
      <c r="U11" s="4">
        <f t="array" ref="U11">MIN(IF(ISBLANK(PlotTimeLapsed!G2:G101),"",IF(PlotTimeLapsed!G2:G101&gt;=U12-$O1*(U14-U12),PlotTimeLapsed!G2:G101,"")))</f>
        <v>44.892061699999999</v>
      </c>
      <c r="V11" s="4">
        <f t="array" ref="V11">MIN(IF(ISBLANK(PlotTimeLapsed!H2:H101),"",IF(PlotTimeLapsed!H2:H101&gt;=V12-$O1*(V14-V12),PlotTimeLapsed!H2:H101,"")))</f>
        <v>45.410317399999997</v>
      </c>
      <c r="W11" s="4">
        <f t="array" ref="W11">MIN(IF(ISBLANK(PlotTimeLapsed!I2:I101),"",IF(PlotTimeLapsed!I2:I101&gt;=W12-$O1*(W14-W12),PlotTimeLapsed!I2:I101,"")))</f>
        <v>8.3633357999999998</v>
      </c>
      <c r="X11" s="4">
        <f t="array" ref="X11">MIN(IF(ISBLANK(PlotTimeLapsed!J2:J101),"",IF(PlotTimeLapsed!J2:J101&gt;=X12-$O1*(X14-X12),PlotTimeLapsed!J2:J101,"")))</f>
        <v>9.8881639000000003</v>
      </c>
      <c r="Y11" s="5">
        <f t="array" ref="Y11">MIN(IF(ISBLANK(PlotTimeLapsed!K2:K101),"",IF(PlotTimeLapsed!K2:K101&gt;=Y12-$O1*(Y14-Y12),PlotTimeLapsed!K2:K101,"")))</f>
        <v>6.6969856999999999</v>
      </c>
      <c r="AA11" s="16" t="s">
        <v>98</v>
      </c>
      <c r="AB11" s="16" t="e">
        <f ca="1">[1]!DAGOSTINO(PlotTimeLapsed!A2:A101)</f>
        <v>#NAME?</v>
      </c>
      <c r="AC11" s="16" t="e">
        <f ca="1">[1]!DAGOSTINO(PlotTimeLapsed!B2:B101)</f>
        <v>#NAME?</v>
      </c>
      <c r="AD11" s="16" t="e">
        <f ca="1">[1]!DAGOSTINO(PlotTimeLapsed!C2:C101)</f>
        <v>#NAME?</v>
      </c>
      <c r="AE11" s="16" t="e">
        <f ca="1">[1]!DAGOSTINO(PlotTimeLapsed!D2:D101)</f>
        <v>#NAME?</v>
      </c>
      <c r="AF11" s="16" t="e">
        <f ca="1">[1]!DAGOSTINO(PlotTimeLapsed!E2:E101)</f>
        <v>#NAME?</v>
      </c>
      <c r="AG11" s="16" t="e">
        <f ca="1">[1]!DAGOSTINO(PlotTimeLapsed!F2:F101)</f>
        <v>#NAME?</v>
      </c>
      <c r="AH11" s="16" t="e">
        <f ca="1">[1]!DAGOSTINO(PlotTimeLapsed!G2:G101)</f>
        <v>#NAME?</v>
      </c>
      <c r="AI11" s="16" t="e">
        <f ca="1">[1]!DAGOSTINO(PlotTimeLapsed!H2:H101)</f>
        <v>#NAME?</v>
      </c>
      <c r="AJ11" s="16" t="e">
        <f ca="1">[1]!DAGOSTINO(PlotTimeLapsed!I2:I101)</f>
        <v>#NAME?</v>
      </c>
      <c r="AK11" s="16" t="e">
        <f ca="1">[1]!DAGOSTINO(PlotTimeLapsed!J2:J101)</f>
        <v>#NAME?</v>
      </c>
      <c r="AL11" s="16" t="e">
        <f ca="1">[1]!DAGOSTINO(PlotTimeLapsed!K2:K101)</f>
        <v>#NAME?</v>
      </c>
    </row>
    <row r="12" spans="1:38" x14ac:dyDescent="0.25">
      <c r="A12" t="s">
        <v>75</v>
      </c>
      <c r="B12">
        <f>B13-B14</f>
        <v>43.551787300000001</v>
      </c>
      <c r="C12">
        <f t="shared" ref="C12:L12" si="5">C13-C14</f>
        <v>23.827934599999999</v>
      </c>
      <c r="D12">
        <f t="shared" si="5"/>
        <v>40.6345411</v>
      </c>
      <c r="E12">
        <f t="shared" si="5"/>
        <v>14.588197400000002</v>
      </c>
      <c r="F12">
        <f t="shared" si="5"/>
        <v>10.575487500000001</v>
      </c>
      <c r="G12">
        <f t="shared" si="5"/>
        <v>119.5955999</v>
      </c>
      <c r="H12">
        <f t="shared" si="5"/>
        <v>31.517515700000004</v>
      </c>
      <c r="I12">
        <f t="shared" si="5"/>
        <v>231.84233</v>
      </c>
      <c r="J12">
        <f t="shared" si="5"/>
        <v>10.445784399999999</v>
      </c>
      <c r="K12">
        <f t="shared" si="5"/>
        <v>16.3814402</v>
      </c>
      <c r="L12">
        <f t="shared" si="5"/>
        <v>12.789580900000001</v>
      </c>
      <c r="N12" t="s">
        <v>88</v>
      </c>
      <c r="O12" s="6">
        <f>_xlfn.QUARTILE.INC(PlotTimeLapsed!A2:A101,1)</f>
        <v>18.129100375</v>
      </c>
      <c r="P12" s="7">
        <f>_xlfn.QUARTILE.INC(PlotTimeLapsed!B2:B101,1)</f>
        <v>14.561771425</v>
      </c>
      <c r="Q12" s="7">
        <f>_xlfn.QUARTILE.INC(PlotTimeLapsed!C2:C101,1)</f>
        <v>20.057643275</v>
      </c>
      <c r="R12" s="7">
        <f>_xlfn.QUARTILE.INC(PlotTimeLapsed!D2:D101,1)</f>
        <v>9.5139471750000002</v>
      </c>
      <c r="S12" s="7">
        <f>_xlfn.QUARTILE.INC(PlotTimeLapsed!E2:E101,1)</f>
        <v>22.532599125000001</v>
      </c>
      <c r="T12" s="7">
        <f>_xlfn.QUARTILE.INC(PlotTimeLapsed!F2:F101,1)</f>
        <v>53.621174025000002</v>
      </c>
      <c r="U12" s="7">
        <f>_xlfn.QUARTILE.INC(PlotTimeLapsed!G2:G101,1)</f>
        <v>48.293681874999997</v>
      </c>
      <c r="V12" s="7">
        <f>_xlfn.QUARTILE.INC(PlotTimeLapsed!H2:H101,1)</f>
        <v>65.419950900000003</v>
      </c>
      <c r="W12" s="7">
        <f>_xlfn.QUARTILE.INC(PlotTimeLapsed!I2:I101,1)</f>
        <v>9.1493389500000006</v>
      </c>
      <c r="X12" s="7">
        <f>_xlfn.QUARTILE.INC(PlotTimeLapsed!J2:J101,1)</f>
        <v>11.015281049999999</v>
      </c>
      <c r="Y12" s="8">
        <f>_xlfn.QUARTILE.INC(PlotTimeLapsed!K2:K101,1)</f>
        <v>7.5057627499999997</v>
      </c>
      <c r="AA12" t="s">
        <v>94</v>
      </c>
      <c r="AB12" t="e">
        <f ca="1">[1]!DPTEST(PlotTimeLapsed!A2:A101)</f>
        <v>#NAME?</v>
      </c>
      <c r="AC12" t="e">
        <f ca="1">[1]!DPTEST(PlotTimeLapsed!B2:B101)</f>
        <v>#NAME?</v>
      </c>
      <c r="AD12" t="e">
        <f ca="1">[1]!DPTEST(PlotTimeLapsed!C2:C101)</f>
        <v>#NAME?</v>
      </c>
      <c r="AE12" t="e">
        <f ca="1">[1]!DPTEST(PlotTimeLapsed!D2:D101)</f>
        <v>#NAME?</v>
      </c>
      <c r="AF12" t="e">
        <f ca="1">[1]!DPTEST(PlotTimeLapsed!E2:E101)</f>
        <v>#NAME?</v>
      </c>
      <c r="AG12" t="e">
        <f ca="1">[1]!DPTEST(PlotTimeLapsed!F2:F101)</f>
        <v>#NAME?</v>
      </c>
      <c r="AH12" t="e">
        <f ca="1">[1]!DPTEST(PlotTimeLapsed!G2:G101)</f>
        <v>#NAME?</v>
      </c>
      <c r="AI12" t="e">
        <f ca="1">[1]!DPTEST(PlotTimeLapsed!H2:H101)</f>
        <v>#NAME?</v>
      </c>
      <c r="AJ12" t="e">
        <f ca="1">[1]!DPTEST(PlotTimeLapsed!I2:I101)</f>
        <v>#NAME?</v>
      </c>
      <c r="AK12" t="e">
        <f ca="1">[1]!DPTEST(PlotTimeLapsed!J2:J101)</f>
        <v>#NAME?</v>
      </c>
      <c r="AL12" t="e">
        <f ca="1">[1]!DPTEST(PlotTimeLapsed!K2:K101)</f>
        <v>#NAME?</v>
      </c>
    </row>
    <row r="13" spans="1:38" x14ac:dyDescent="0.25">
      <c r="A13" t="s">
        <v>76</v>
      </c>
      <c r="B13">
        <f>MAX(PlotTimeLapsed!A2:A101)</f>
        <v>57.518367300000001</v>
      </c>
      <c r="C13">
        <f>MAX(PlotTimeLapsed!B2:B101)</f>
        <v>35.681921299999999</v>
      </c>
      <c r="D13">
        <f>MAX(PlotTimeLapsed!C2:C101)</f>
        <v>50.731755499999998</v>
      </c>
      <c r="E13">
        <f>MAX(PlotTimeLapsed!D2:D101)</f>
        <v>22.680927400000002</v>
      </c>
      <c r="F13">
        <f>MAX(PlotTimeLapsed!E2:E101)</f>
        <v>30.885110900000001</v>
      </c>
      <c r="G13">
        <f>MAX(PlotTimeLapsed!F2:F101)</f>
        <v>142.0479148</v>
      </c>
      <c r="H13">
        <f>MAX(PlotTimeLapsed!G2:G101)</f>
        <v>76.409577400000003</v>
      </c>
      <c r="I13">
        <f>MAX(PlotTimeLapsed!H2:H101)</f>
        <v>277.2526474</v>
      </c>
      <c r="J13">
        <f>MAX(PlotTimeLapsed!I2:I101)</f>
        <v>18.809120199999999</v>
      </c>
      <c r="K13">
        <f>MAX(PlotTimeLapsed!J2:J101)</f>
        <v>26.269604099999999</v>
      </c>
      <c r="L13">
        <f>MAX(PlotTimeLapsed!K2:K101)</f>
        <v>19.4865666</v>
      </c>
      <c r="N13" t="s">
        <v>69</v>
      </c>
      <c r="O13" s="6">
        <f>MEDIAN(PlotTimeLapsed!A2:A101)</f>
        <v>23.8362835</v>
      </c>
      <c r="P13" s="7">
        <f>MEDIAN(PlotTimeLapsed!B2:B101)</f>
        <v>16.142033150000003</v>
      </c>
      <c r="Q13" s="7">
        <f>MEDIAN(PlotTimeLapsed!C2:C101)</f>
        <v>25.773849849999998</v>
      </c>
      <c r="R13" s="7">
        <f>MEDIAN(PlotTimeLapsed!D2:D101)</f>
        <v>10.0011446</v>
      </c>
      <c r="S13" s="7">
        <f>MEDIAN(PlotTimeLapsed!E2:E101)</f>
        <v>23.5201891</v>
      </c>
      <c r="T13" s="7">
        <f>MEDIAN(PlotTimeLapsed!F2:F101)</f>
        <v>62.352089550000002</v>
      </c>
      <c r="U13" s="7">
        <f>MEDIAN(PlotTimeLapsed!G2:G101)</f>
        <v>50.309913399999999</v>
      </c>
      <c r="V13" s="7">
        <f>MEDIAN(PlotTimeLapsed!H2:H101)</f>
        <v>83.182594950000009</v>
      </c>
      <c r="W13" s="7">
        <f>MEDIAN(PlotTimeLapsed!I2:I101)</f>
        <v>10.107884649999999</v>
      </c>
      <c r="X13" s="7">
        <f>MEDIAN(PlotTimeLapsed!J2:J101)</f>
        <v>11.872373400000001</v>
      </c>
      <c r="Y13" s="8">
        <f>MEDIAN(PlotTimeLapsed!K2:K101)</f>
        <v>8.0732872499999999</v>
      </c>
      <c r="AA13" t="s">
        <v>95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</row>
    <row r="14" spans="1:38" x14ac:dyDescent="0.25">
      <c r="A14" t="s">
        <v>77</v>
      </c>
      <c r="B14">
        <f>MIN(PlotTimeLapsed!A2:A101)</f>
        <v>13.96658</v>
      </c>
      <c r="C14">
        <f>MIN(PlotTimeLapsed!B2:B101)</f>
        <v>11.8539867</v>
      </c>
      <c r="D14">
        <f>MIN(PlotTimeLapsed!C2:C101)</f>
        <v>10.0972144</v>
      </c>
      <c r="E14">
        <f>MIN(PlotTimeLapsed!D2:D101)</f>
        <v>8.0927299999999995</v>
      </c>
      <c r="F14">
        <f>MIN(PlotTimeLapsed!E2:E101)</f>
        <v>20.3096234</v>
      </c>
      <c r="G14">
        <f>MIN(PlotTimeLapsed!F2:F101)</f>
        <v>22.452314900000001</v>
      </c>
      <c r="H14">
        <f>MIN(PlotTimeLapsed!G2:G101)</f>
        <v>44.892061699999999</v>
      </c>
      <c r="I14">
        <f>MIN(PlotTimeLapsed!H2:H101)</f>
        <v>45.410317399999997</v>
      </c>
      <c r="J14">
        <f>MIN(PlotTimeLapsed!I2:I101)</f>
        <v>8.3633357999999998</v>
      </c>
      <c r="K14">
        <f>MIN(PlotTimeLapsed!J2:J101)</f>
        <v>9.8881639000000003</v>
      </c>
      <c r="L14">
        <f>MIN(PlotTimeLapsed!K2:K101)</f>
        <v>6.6969856999999999</v>
      </c>
      <c r="N14" t="s">
        <v>89</v>
      </c>
      <c r="O14" s="6">
        <f>_xlfn.QUARTILE.INC(PlotTimeLapsed!A2:A101,3)</f>
        <v>32.532859574999996</v>
      </c>
      <c r="P14" s="7">
        <f>_xlfn.QUARTILE.INC(PlotTimeLapsed!B2:B101,3)</f>
        <v>17.847945674999998</v>
      </c>
      <c r="Q14" s="7">
        <f>_xlfn.QUARTILE.INC(PlotTimeLapsed!C2:C101,3)</f>
        <v>30.559218099999999</v>
      </c>
      <c r="R14" s="7">
        <f>_xlfn.QUARTILE.INC(PlotTimeLapsed!D2:D101,3)</f>
        <v>10.7173432</v>
      </c>
      <c r="S14" s="7">
        <f>_xlfn.QUARTILE.INC(PlotTimeLapsed!E2:E101,3)</f>
        <v>24.418108775</v>
      </c>
      <c r="T14" s="7">
        <f>_xlfn.QUARTILE.INC(PlotTimeLapsed!F2:F101,3)</f>
        <v>78.496631124999993</v>
      </c>
      <c r="U14" s="7">
        <f>_xlfn.QUARTILE.INC(PlotTimeLapsed!G2:G101,3)</f>
        <v>53.611443074999997</v>
      </c>
      <c r="V14" s="7">
        <f>_xlfn.QUARTILE.INC(PlotTimeLapsed!H2:H101,3)</f>
        <v>123.023755225</v>
      </c>
      <c r="W14" s="7">
        <f>_xlfn.QUARTILE.INC(PlotTimeLapsed!I2:I101,3)</f>
        <v>11.67413715</v>
      </c>
      <c r="X14" s="7">
        <f>_xlfn.QUARTILE.INC(PlotTimeLapsed!J2:J101,3)</f>
        <v>12.811168200000001</v>
      </c>
      <c r="Y14" s="8">
        <f>_xlfn.QUARTILE.INC(PlotTimeLapsed!K2:K101,3)</f>
        <v>8.8899472750000008</v>
      </c>
      <c r="AA14" s="12" t="s">
        <v>96</v>
      </c>
      <c r="AB14" s="15" t="e">
        <f ca="1">IF(AB12&lt;AB13,"no","yes")</f>
        <v>#NAME?</v>
      </c>
      <c r="AC14" s="15" t="e">
        <f t="shared" ref="AC14:AL14" ca="1" si="6">IF(AC12&lt;AC13,"no","yes")</f>
        <v>#NAME?</v>
      </c>
      <c r="AD14" s="15" t="e">
        <f t="shared" ca="1" si="6"/>
        <v>#NAME?</v>
      </c>
      <c r="AE14" s="15" t="e">
        <f t="shared" ca="1" si="6"/>
        <v>#NAME?</v>
      </c>
      <c r="AF14" s="15" t="e">
        <f t="shared" ca="1" si="6"/>
        <v>#NAME?</v>
      </c>
      <c r="AG14" s="15" t="e">
        <f t="shared" ca="1" si="6"/>
        <v>#NAME?</v>
      </c>
      <c r="AH14" s="15" t="e">
        <f t="shared" ca="1" si="6"/>
        <v>#NAME?</v>
      </c>
      <c r="AI14" s="15" t="e">
        <f t="shared" ca="1" si="6"/>
        <v>#NAME?</v>
      </c>
      <c r="AJ14" s="15" t="e">
        <f t="shared" ca="1" si="6"/>
        <v>#NAME?</v>
      </c>
      <c r="AK14" s="15" t="e">
        <f t="shared" ca="1" si="6"/>
        <v>#NAME?</v>
      </c>
      <c r="AL14" s="15" t="e">
        <f t="shared" ca="1" si="6"/>
        <v>#NAME?</v>
      </c>
    </row>
    <row r="15" spans="1:38" x14ac:dyDescent="0.25">
      <c r="A15" t="s">
        <v>78</v>
      </c>
      <c r="B15">
        <f>SUM(PlotTimeLapsed!A2:A101)</f>
        <v>2670.6035285000012</v>
      </c>
      <c r="C15">
        <f>SUM(PlotTimeLapsed!B2:B101)</f>
        <v>1748.9513828000004</v>
      </c>
      <c r="D15">
        <f>SUM(PlotTimeLapsed!C2:C101)</f>
        <v>2540.6176837999992</v>
      </c>
      <c r="E15">
        <f>SUM(PlotTimeLapsed!D2:D101)</f>
        <v>1089.7838304000002</v>
      </c>
      <c r="F15">
        <f>SUM(PlotTimeLapsed!E2:E101)</f>
        <v>2372.4672339999988</v>
      </c>
      <c r="G15">
        <f>SUM(PlotTimeLapsed!F2:F101)</f>
        <v>6878.364678400002</v>
      </c>
      <c r="H15">
        <f>SUM(PlotTimeLapsed!G2:G101)</f>
        <v>5200.7295480000002</v>
      </c>
      <c r="I15">
        <f>SUM(PlotTimeLapsed!H2:H101)</f>
        <v>9515.6932528999969</v>
      </c>
      <c r="J15">
        <f>SUM(PlotTimeLapsed!I2:I101)</f>
        <v>1098.6618339000001</v>
      </c>
      <c r="K15">
        <f>SUM(PlotTimeLapsed!J2:J101)</f>
        <v>1264.1720263999996</v>
      </c>
      <c r="L15">
        <f>SUM(PlotTimeLapsed!K2:K101)</f>
        <v>888.31795699999986</v>
      </c>
      <c r="N15" t="s">
        <v>90</v>
      </c>
      <c r="O15" s="6">
        <f t="array" ref="O15">MAX(IF(ISBLANK(PlotTimeLapsed!A2:A101),"",IF(PlotTimeLapsed!A2:A101&lt;=O14+$O1*(O14-O12),PlotTimeLapsed!A2:A101,"")))</f>
        <v>57.518367300000001</v>
      </c>
      <c r="P15" s="7">
        <f t="array" ref="P15">MAX(IF(ISBLANK(PlotTimeLapsed!B2:B101),"",IF(PlotTimeLapsed!B2:B101&lt;=P14+$O1*(P14-P12),PlotTimeLapsed!B2:B101,"")))</f>
        <v>24.446438000000001</v>
      </c>
      <c r="Q15" s="7">
        <f t="array" ref="Q15">MAX(IF(ISBLANK(PlotTimeLapsed!C2:C101),"",IF(PlotTimeLapsed!C2:C101&lt;=Q14+$O1*(Q14-Q12),PlotTimeLapsed!C2:C101,"")))</f>
        <v>50.731755499999998</v>
      </c>
      <c r="R15" s="7">
        <f t="array" ref="R15">MAX(IF(ISBLANK(PlotTimeLapsed!D2:D101),"",IF(PlotTimeLapsed!D2:D101&lt;=R14+$O1*(R14-R12),PlotTimeLapsed!D2:D101,"")))</f>
        <v>11.991679100000001</v>
      </c>
      <c r="S15" s="7">
        <f t="array" ref="S15">MAX(IF(ISBLANK(PlotTimeLapsed!E2:E101),"",IF(PlotTimeLapsed!E2:E101&lt;=S14+$O1*(S14-S12),PlotTimeLapsed!E2:E101,"")))</f>
        <v>27.858801100000001</v>
      </c>
      <c r="T15" s="7">
        <f t="array" ref="T15">MAX(IF(ISBLANK(PlotTimeLapsed!F2:F101),"",IF(PlotTimeLapsed!F2:F101&lt;=T14+$O1*(T14-T12),PlotTimeLapsed!F2:F101,"")))</f>
        <v>120.9296938</v>
      </c>
      <c r="U15" s="7">
        <f t="array" ref="U15">MAX(IF(ISBLANK(PlotTimeLapsed!G2:G101),"",IF(PlotTimeLapsed!G2:G101&lt;=U14+$O1*(U14-U12),PlotTimeLapsed!G2:G101,"")))</f>
        <v>63.520520099999999</v>
      </c>
      <c r="V15" s="7">
        <f t="array" ref="V15">MAX(IF(ISBLANK(PlotTimeLapsed!H2:H101),"",IF(PlotTimeLapsed!H2:H101&lt;=V14+$O1*(V14-V12),PlotTimeLapsed!H2:H101,"")))</f>
        <v>185.9468645</v>
      </c>
      <c r="W15" s="7">
        <f t="array" ref="W15">MAX(IF(ISBLANK(PlotTimeLapsed!I2:I101),"",IF(PlotTimeLapsed!I2:I101&lt;=W14+$O1*(W14-W12),PlotTimeLapsed!I2:I101,"")))</f>
        <v>16.926216400000001</v>
      </c>
      <c r="X15" s="7">
        <f t="array" ref="X15">MAX(IF(ISBLANK(PlotTimeLapsed!J2:J101),"",IF(PlotTimeLapsed!J2:J101&lt;=X14+$O1*(X14-X12),PlotTimeLapsed!J2:J101,"")))</f>
        <v>16.050926499999999</v>
      </c>
      <c r="Y15" s="8">
        <f t="array" ref="Y15">MAX(IF(ISBLANK(PlotTimeLapsed!K2:K101),"",IF(PlotTimeLapsed!K2:K101&lt;=Y14+$O1*(Y14-Y12),PlotTimeLapsed!K2:K101,"")))</f>
        <v>11.730783300000001</v>
      </c>
    </row>
    <row r="16" spans="1:38" x14ac:dyDescent="0.25">
      <c r="A16" t="s">
        <v>79</v>
      </c>
      <c r="B16">
        <f>COUNT(PlotTimeLapsed!A2:A101)</f>
        <v>100</v>
      </c>
      <c r="C16">
        <f>COUNT(PlotTimeLapsed!B2:B101)</f>
        <v>100</v>
      </c>
      <c r="D16">
        <f>COUNT(PlotTimeLapsed!C2:C101)</f>
        <v>100</v>
      </c>
      <c r="E16">
        <f>COUNT(PlotTimeLapsed!D2:D101)</f>
        <v>100</v>
      </c>
      <c r="F16">
        <f>COUNT(PlotTimeLapsed!E2:E101)</f>
        <v>100</v>
      </c>
      <c r="G16">
        <f>COUNT(PlotTimeLapsed!F2:F101)</f>
        <v>100</v>
      </c>
      <c r="H16">
        <f>COUNT(PlotTimeLapsed!G2:G101)</f>
        <v>100</v>
      </c>
      <c r="I16">
        <f>COUNT(PlotTimeLapsed!H2:H101)</f>
        <v>100</v>
      </c>
      <c r="J16">
        <f>COUNT(PlotTimeLapsed!I2:I101)</f>
        <v>100</v>
      </c>
      <c r="K16">
        <f>COUNT(PlotTimeLapsed!J2:J101)</f>
        <v>100</v>
      </c>
      <c r="L16">
        <f>COUNT(PlotTimeLapsed!K2:K101)</f>
        <v>100</v>
      </c>
      <c r="N16" t="s">
        <v>66</v>
      </c>
      <c r="O16" s="9">
        <f>AVERAGE(PlotTimeLapsed!A2:A101)</f>
        <v>26.706035285000013</v>
      </c>
      <c r="P16" s="10">
        <f>AVERAGE(PlotTimeLapsed!B2:B101)</f>
        <v>17.489513828000003</v>
      </c>
      <c r="Q16" s="10">
        <f>AVERAGE(PlotTimeLapsed!C2:C101)</f>
        <v>25.406176837999993</v>
      </c>
      <c r="R16" s="10">
        <f>AVERAGE(PlotTimeLapsed!D2:D101)</f>
        <v>10.897838304000002</v>
      </c>
      <c r="S16" s="10">
        <f>AVERAGE(PlotTimeLapsed!E2:E101)</f>
        <v>23.724672339999987</v>
      </c>
      <c r="T16" s="10">
        <f>AVERAGE(PlotTimeLapsed!F2:F101)</f>
        <v>68.783646784000027</v>
      </c>
      <c r="U16" s="10">
        <f>AVERAGE(PlotTimeLapsed!G2:G101)</f>
        <v>52.007295480000003</v>
      </c>
      <c r="V16" s="10">
        <f>AVERAGE(PlotTimeLapsed!H2:H101)</f>
        <v>95.156932528999974</v>
      </c>
      <c r="W16" s="10">
        <f>AVERAGE(PlotTimeLapsed!I2:I101)</f>
        <v>10.986618339000001</v>
      </c>
      <c r="X16" s="10">
        <f>AVERAGE(PlotTimeLapsed!J2:J101)</f>
        <v>12.641720263999996</v>
      </c>
      <c r="Y16" s="11">
        <f>AVERAGE(PlotTimeLapsed!K2:K101)</f>
        <v>8.8831795699999994</v>
      </c>
    </row>
    <row r="17" spans="1:25" x14ac:dyDescent="0.25">
      <c r="A17" t="s">
        <v>80</v>
      </c>
      <c r="B17">
        <f>GEOMEAN(PlotTimeLapsed!A2:A101)</f>
        <v>24.914088439296936</v>
      </c>
      <c r="C17">
        <f>GEOMEAN(PlotTimeLapsed!B2:B101)</f>
        <v>17.016079556042456</v>
      </c>
      <c r="D17">
        <f>GEOMEAN(PlotTimeLapsed!C2:C101)</f>
        <v>24.477402377155769</v>
      </c>
      <c r="E17">
        <f>GEOMEAN(PlotTimeLapsed!D2:D101)</f>
        <v>10.615216251520387</v>
      </c>
      <c r="F17">
        <f>GEOMEAN(PlotTimeLapsed!E2:E101)</f>
        <v>23.651770187563031</v>
      </c>
      <c r="G17">
        <f>GEOMEAN(PlotTimeLapsed!F2:F101)</f>
        <v>65.176714548249322</v>
      </c>
      <c r="H17">
        <f>GEOMEAN(PlotTimeLapsed!G2:G101)</f>
        <v>51.72248948403017</v>
      </c>
      <c r="I17">
        <f>GEOMEAN(PlotTimeLapsed!H2:H101)</f>
        <v>88.237795082714598</v>
      </c>
      <c r="J17">
        <f>GEOMEAN(PlotTimeLapsed!I2:I101)</f>
        <v>10.741331922768222</v>
      </c>
      <c r="K17">
        <f>GEOMEAN(PlotTimeLapsed!J2:J101)</f>
        <v>12.385091050296786</v>
      </c>
      <c r="L17">
        <f>GEOMEAN(PlotTimeLapsed!K2:K101)</f>
        <v>8.6212380290628019</v>
      </c>
    </row>
    <row r="18" spans="1:25" x14ac:dyDescent="0.25">
      <c r="A18" t="s">
        <v>81</v>
      </c>
      <c r="B18">
        <f>HARMEAN(PlotTimeLapsed!A2:A101)</f>
        <v>23.353565160672062</v>
      </c>
      <c r="C18">
        <f>HARMEAN(PlotTimeLapsed!B2:B101)</f>
        <v>16.636545023318117</v>
      </c>
      <c r="D18">
        <f>HARMEAN(PlotTimeLapsed!C2:C101)</f>
        <v>23.437087666455302</v>
      </c>
      <c r="E18">
        <f>HARMEAN(PlotTimeLapsed!D2:D101)</f>
        <v>10.409208733823689</v>
      </c>
      <c r="F18">
        <f>HARMEAN(PlotTimeLapsed!E2:E101)</f>
        <v>23.582390711518613</v>
      </c>
      <c r="G18">
        <f>HARMEAN(PlotTimeLapsed!F2:F101)</f>
        <v>61.774043157119287</v>
      </c>
      <c r="H18">
        <f>HARMEAN(PlotTimeLapsed!G2:G101)</f>
        <v>51.464505691011951</v>
      </c>
      <c r="I18">
        <f>HARMEAN(PlotTimeLapsed!H2:H101)</f>
        <v>82.453806730285521</v>
      </c>
      <c r="J18">
        <f>HARMEAN(PlotTimeLapsed!I2:I101)</f>
        <v>10.535470443333855</v>
      </c>
      <c r="K18">
        <f>HARMEAN(PlotTimeLapsed!J2:J101)</f>
        <v>12.184477406269425</v>
      </c>
      <c r="L18">
        <f>HARMEAN(PlotTimeLapsed!K2:K101)</f>
        <v>8.4327856528820107</v>
      </c>
      <c r="N18" t="s">
        <v>86</v>
      </c>
      <c r="O18" s="14">
        <f>IF(MIN(O11:Y11)&gt;=0,0,MIN(O11:Y11))</f>
        <v>0</v>
      </c>
    </row>
    <row r="19" spans="1:25" x14ac:dyDescent="0.25">
      <c r="A19" t="s">
        <v>82</v>
      </c>
      <c r="B19">
        <f>AVEDEV(PlotTimeLapsed!A2:A101)</f>
        <v>8.5883615251999998</v>
      </c>
      <c r="C19">
        <f>AVEDEV(PlotTimeLapsed!B2:B101)</f>
        <v>3.23962084832</v>
      </c>
      <c r="D19">
        <f>AVEDEV(PlotTimeLapsed!C2:C101)</f>
        <v>5.2676334252400014</v>
      </c>
      <c r="E19">
        <f>AVEDEV(PlotTimeLapsed!D2:D101)</f>
        <v>1.8330841642400029</v>
      </c>
      <c r="F19">
        <f>AVEDEV(PlotTimeLapsed!E2:E101)</f>
        <v>1.3642018523999975</v>
      </c>
      <c r="G19">
        <f>AVEDEV(PlotTimeLapsed!F2:F101)</f>
        <v>18.049956249520015</v>
      </c>
      <c r="H19">
        <f>AVEDEV(PlotTimeLapsed!G2:G101)</f>
        <v>4.1801822536000017</v>
      </c>
      <c r="I19">
        <f>AVEDEV(PlotTimeLapsed!H2:H101)</f>
        <v>31.523581801959995</v>
      </c>
      <c r="J19">
        <f>AVEDEV(PlotTimeLapsed!I2:I101)</f>
        <v>1.9217401203600004</v>
      </c>
      <c r="K19">
        <f>AVEDEV(PlotTimeLapsed!J2:J101)</f>
        <v>1.8734541201599981</v>
      </c>
      <c r="L19">
        <f>AVEDEV(PlotTimeLapsed!K2:K101)</f>
        <v>1.6022661769999991</v>
      </c>
    </row>
    <row r="20" spans="1:25" x14ac:dyDescent="0.25">
      <c r="A20" t="s">
        <v>83</v>
      </c>
      <c r="B20" t="e">
        <f ca="1">[1]!MAD(PlotTimeLapsed!A2:A101)</f>
        <v>#NAME?</v>
      </c>
      <c r="C20" t="e">
        <f ca="1">[1]!MAD(PlotTimeLapsed!B2:B101)</f>
        <v>#NAME?</v>
      </c>
      <c r="D20" t="e">
        <f ca="1">[1]!MAD(PlotTimeLapsed!C2:C101)</f>
        <v>#NAME?</v>
      </c>
      <c r="E20" t="e">
        <f ca="1">[1]!MAD(PlotTimeLapsed!D2:D101)</f>
        <v>#NAME?</v>
      </c>
      <c r="F20" t="e">
        <f ca="1">[1]!MAD(PlotTimeLapsed!E2:E101)</f>
        <v>#NAME?</v>
      </c>
      <c r="G20" t="e">
        <f ca="1">[1]!MAD(PlotTimeLapsed!F2:F101)</f>
        <v>#NAME?</v>
      </c>
      <c r="H20" t="e">
        <f ca="1">[1]!MAD(PlotTimeLapsed!G2:G101)</f>
        <v>#NAME?</v>
      </c>
      <c r="I20" t="e">
        <f ca="1">[1]!MAD(PlotTimeLapsed!H2:H101)</f>
        <v>#NAME?</v>
      </c>
      <c r="J20" t="e">
        <f ca="1">[1]!MAD(PlotTimeLapsed!I2:I101)</f>
        <v>#NAME?</v>
      </c>
      <c r="K20" t="e">
        <f ca="1">[1]!MAD(PlotTimeLapsed!J2:J101)</f>
        <v>#NAME?</v>
      </c>
      <c r="L20" t="e">
        <f ca="1">[1]!MAD(PlotTimeLapsed!K2:K101)</f>
        <v>#NAME?</v>
      </c>
      <c r="N20" t="s">
        <v>87</v>
      </c>
      <c r="O20" t="s">
        <v>91</v>
      </c>
      <c r="P20">
        <f>PlotTimeLapsed!B12</f>
        <v>35.681921299999999</v>
      </c>
      <c r="Q20" t="s">
        <v>91</v>
      </c>
      <c r="R20">
        <f>PlotTimeLapsed!D3</f>
        <v>19.8455412</v>
      </c>
      <c r="S20">
        <f>PlotTimeLapsed!E10</f>
        <v>30.885110900000001</v>
      </c>
      <c r="T20">
        <f>PlotTimeLapsed!F29</f>
        <v>142.0479148</v>
      </c>
      <c r="U20">
        <f>PlotTimeLapsed!G28</f>
        <v>65.346186299999999</v>
      </c>
      <c r="V20">
        <f>PlotTimeLapsed!H10</f>
        <v>277.2526474</v>
      </c>
      <c r="W20">
        <f>PlotTimeLapsed!I14</f>
        <v>18.809120199999999</v>
      </c>
      <c r="X20">
        <f>PlotTimeLapsed!J9</f>
        <v>20.163388099999999</v>
      </c>
      <c r="Y20">
        <f>PlotTimeLapsed!K19</f>
        <v>18.557676900000001</v>
      </c>
    </row>
    <row r="21" spans="1:25" x14ac:dyDescent="0.25">
      <c r="A21" s="12" t="s">
        <v>84</v>
      </c>
      <c r="B21" s="12" t="e">
        <f ca="1">[1]!IQR(PlotTimeLapsed!A2:A101,FALSE)</f>
        <v>#NAME?</v>
      </c>
      <c r="C21" s="12" t="e">
        <f ca="1">[1]!IQR(PlotTimeLapsed!B2:B101,FALSE)</f>
        <v>#NAME?</v>
      </c>
      <c r="D21" s="12" t="e">
        <f ca="1">[1]!IQR(PlotTimeLapsed!C2:C101,FALSE)</f>
        <v>#NAME?</v>
      </c>
      <c r="E21" s="12" t="e">
        <f ca="1">[1]!IQR(PlotTimeLapsed!D2:D101,FALSE)</f>
        <v>#NAME?</v>
      </c>
      <c r="F21" s="12" t="e">
        <f ca="1">[1]!IQR(PlotTimeLapsed!E2:E101,FALSE)</f>
        <v>#NAME?</v>
      </c>
      <c r="G21" s="12" t="e">
        <f ca="1">[1]!IQR(PlotTimeLapsed!F2:F101,FALSE)</f>
        <v>#NAME?</v>
      </c>
      <c r="H21" s="12" t="e">
        <f ca="1">[1]!IQR(PlotTimeLapsed!G2:G101,FALSE)</f>
        <v>#NAME?</v>
      </c>
      <c r="I21" s="12" t="e">
        <f ca="1">[1]!IQR(PlotTimeLapsed!H2:H101,FALSE)</f>
        <v>#NAME?</v>
      </c>
      <c r="J21" s="12" t="e">
        <f ca="1">[1]!IQR(PlotTimeLapsed!I2:I101,FALSE)</f>
        <v>#NAME?</v>
      </c>
      <c r="K21" s="12" t="e">
        <f ca="1">[1]!IQR(PlotTimeLapsed!J2:J101,FALSE)</f>
        <v>#NAME?</v>
      </c>
      <c r="L21" s="12" t="e">
        <f ca="1">[1]!IQR(PlotTimeLapsed!K2:K101,FALSE)</f>
        <v>#NAME?</v>
      </c>
      <c r="P21">
        <f>PlotTimeLapsed!B23</f>
        <v>25.949661599999999</v>
      </c>
      <c r="R21">
        <f>PlotTimeLapsed!D8</f>
        <v>13.8355143</v>
      </c>
      <c r="S21">
        <f>PlotTimeLapsed!E12</f>
        <v>30.6313228</v>
      </c>
      <c r="T21">
        <f>PlotTimeLapsed!F76</f>
        <v>141.56061460000001</v>
      </c>
      <c r="U21">
        <f>PlotTimeLapsed!G39</f>
        <v>66.240919099999999</v>
      </c>
      <c r="W21">
        <f>PlotTimeLapsed!I24</f>
        <v>18.757475299999999</v>
      </c>
      <c r="X21">
        <f>PlotTimeLapsed!J20</f>
        <v>20.088894799999998</v>
      </c>
      <c r="Y21">
        <f>PlotTimeLapsed!K44</f>
        <v>14.1247243</v>
      </c>
    </row>
    <row r="22" spans="1:25" x14ac:dyDescent="0.25">
      <c r="P22">
        <f>PlotTimeLapsed!B24</f>
        <v>34.789642499999999</v>
      </c>
      <c r="R22">
        <f>PlotTimeLapsed!D11</f>
        <v>13.9690662</v>
      </c>
      <c r="S22">
        <f>PlotTimeLapsed!E18</f>
        <v>28.798593100000001</v>
      </c>
      <c r="T22">
        <f>PlotTimeLapsed!F86</f>
        <v>140.32881839999999</v>
      </c>
      <c r="U22">
        <f>PlotTimeLapsed!G44</f>
        <v>76.409577400000003</v>
      </c>
      <c r="W22">
        <f>PlotTimeLapsed!I78</f>
        <v>17.501791699999998</v>
      </c>
      <c r="X22">
        <f>PlotTimeLapsed!J66</f>
        <v>17.815609899999998</v>
      </c>
      <c r="Y22">
        <f>PlotTimeLapsed!K53</f>
        <v>12.4533424</v>
      </c>
    </row>
    <row r="23" spans="1:25" x14ac:dyDescent="0.25">
      <c r="P23">
        <f>PlotTimeLapsed!B53</f>
        <v>25.826517899999999</v>
      </c>
      <c r="R23">
        <f>PlotTimeLapsed!D18</f>
        <v>13.742331500000001</v>
      </c>
      <c r="U23">
        <f>PlotTimeLapsed!G52</f>
        <v>72.381151900000006</v>
      </c>
      <c r="W23">
        <f>PlotTimeLapsed!I82</f>
        <v>18.516537799999998</v>
      </c>
      <c r="X23">
        <f>PlotTimeLapsed!J75</f>
        <v>21.168093500000001</v>
      </c>
      <c r="Y23">
        <f>PlotTimeLapsed!K55</f>
        <v>13.4209706</v>
      </c>
    </row>
    <row r="24" spans="1:25" x14ac:dyDescent="0.25">
      <c r="P24">
        <f>PlotTimeLapsed!B54</f>
        <v>25.1675358</v>
      </c>
      <c r="R24">
        <f>PlotTimeLapsed!D28</f>
        <v>14.8039003</v>
      </c>
      <c r="X24">
        <f>PlotTimeLapsed!J84</f>
        <v>26.269604099999999</v>
      </c>
      <c r="Y24">
        <f>PlotTimeLapsed!K64</f>
        <v>12.288719499999999</v>
      </c>
    </row>
    <row r="25" spans="1:25" x14ac:dyDescent="0.25">
      <c r="P25">
        <f>PlotTimeLapsed!B56</f>
        <v>25.482105099999998</v>
      </c>
      <c r="R25">
        <f>PlotTimeLapsed!D40</f>
        <v>14.9913095</v>
      </c>
      <c r="X25">
        <f>PlotTimeLapsed!J85</f>
        <v>18.5288635</v>
      </c>
      <c r="Y25">
        <f>PlotTimeLapsed!K65</f>
        <v>16.2827646</v>
      </c>
    </row>
    <row r="26" spans="1:25" x14ac:dyDescent="0.25">
      <c r="P26">
        <f>PlotTimeLapsed!B63</f>
        <v>26.187169399999998</v>
      </c>
      <c r="R26">
        <f>PlotTimeLapsed!D43</f>
        <v>22.680927400000002</v>
      </c>
      <c r="X26">
        <f>PlotTimeLapsed!J88</f>
        <v>19.9121323</v>
      </c>
      <c r="Y26">
        <f>PlotTimeLapsed!K71</f>
        <v>19.4218264</v>
      </c>
    </row>
    <row r="27" spans="1:25" x14ac:dyDescent="0.25">
      <c r="P27">
        <f>PlotTimeLapsed!B67</f>
        <v>29.0204135</v>
      </c>
      <c r="R27">
        <f>PlotTimeLapsed!D45</f>
        <v>14.999136699999999</v>
      </c>
      <c r="X27">
        <f>PlotTimeLapsed!J91</f>
        <v>18.790164300000001</v>
      </c>
      <c r="Y27">
        <f>PlotTimeLapsed!K76</f>
        <v>12.2356976</v>
      </c>
    </row>
    <row r="28" spans="1:25" x14ac:dyDescent="0.25">
      <c r="P28">
        <f>PlotTimeLapsed!B69</f>
        <v>25.9538224</v>
      </c>
      <c r="R28">
        <f>PlotTimeLapsed!D50</f>
        <v>20.2166107</v>
      </c>
      <c r="X28">
        <f>PlotTimeLapsed!J95</f>
        <v>21.604525200000001</v>
      </c>
      <c r="Y28">
        <f>PlotTimeLapsed!K78</f>
        <v>19.4865666</v>
      </c>
    </row>
    <row r="29" spans="1:25" x14ac:dyDescent="0.25">
      <c r="P29">
        <f>PlotTimeLapsed!B70</f>
        <v>28.9095479</v>
      </c>
      <c r="R29">
        <f>PlotTimeLapsed!D69</f>
        <v>21.285925299999999</v>
      </c>
      <c r="X29">
        <f>PlotTimeLapsed!J101</f>
        <v>19.173742900000001</v>
      </c>
      <c r="Y29">
        <f>PlotTimeLapsed!K84</f>
        <v>16.679468700000001</v>
      </c>
    </row>
    <row r="30" spans="1:25" x14ac:dyDescent="0.25">
      <c r="P30">
        <f>PlotTimeLapsed!B99</f>
        <v>27.886878100000001</v>
      </c>
      <c r="R30">
        <f>PlotTimeLapsed!D74</f>
        <v>17.967551700000001</v>
      </c>
      <c r="Y30">
        <f>PlotTimeLapsed!K85</f>
        <v>12.685329400000001</v>
      </c>
    </row>
    <row r="31" spans="1:25" x14ac:dyDescent="0.25">
      <c r="R31">
        <f>PlotTimeLapsed!D82</f>
        <v>19.013080500000001</v>
      </c>
    </row>
    <row r="32" spans="1:25" x14ac:dyDescent="0.25">
      <c r="R32">
        <f>PlotTimeLapsed!D96</f>
        <v>21.3784931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A6B8-5BFE-4665-859D-79DAB49D894A}">
  <dimension ref="A1:K101"/>
  <sheetViews>
    <sheetView zoomScale="85" zoomScaleNormal="85" workbookViewId="0">
      <selection activeCell="G2" sqref="G2"/>
    </sheetView>
  </sheetViews>
  <sheetFormatPr defaultRowHeight="15" x14ac:dyDescent="0.25"/>
  <cols>
    <col min="1" max="2" width="19.42578125" bestFit="1" customWidth="1"/>
    <col min="3" max="4" width="20.5703125" bestFit="1" customWidth="1"/>
    <col min="5" max="5" width="21.85546875" bestFit="1" customWidth="1"/>
    <col min="6" max="6" width="22.85546875" bestFit="1" customWidth="1"/>
    <col min="7" max="7" width="21.7109375" bestFit="1" customWidth="1"/>
    <col min="8" max="8" width="20.5703125" bestFit="1" customWidth="1"/>
    <col min="9" max="9" width="21.85546875" customWidth="1"/>
    <col min="10" max="10" width="20.5703125" customWidth="1"/>
    <col min="11" max="11" width="21.8554687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>
        <v>17.392871400000001</v>
      </c>
      <c r="B2">
        <f>'Pilot+NoRef_399B'!F2</f>
        <v>20.111781400000002</v>
      </c>
      <c r="C2">
        <f>'NoPilot+Ref_399B'!F2</f>
        <v>27.899857000000001</v>
      </c>
      <c r="D2">
        <f>NoPilot_NoRef_399B!F2</f>
        <v>10.0512376</v>
      </c>
      <c r="E2">
        <f>Sequential_NoRef_399B!F2</f>
        <v>23.2678081</v>
      </c>
      <c r="F2">
        <f>Pilot_NoRef_1280B!F2</f>
        <v>56.220703200000003</v>
      </c>
      <c r="G2">
        <f>NoPilot_NoRef_1280B!F2</f>
        <v>60.885998700000002</v>
      </c>
      <c r="H2">
        <f>Pilot_NoRef_30CM!F2</f>
        <v>111.4545342</v>
      </c>
      <c r="I2">
        <v>10.117108699999999</v>
      </c>
      <c r="J2">
        <f>V106_Pilot!F2</f>
        <v>10.672587500000001</v>
      </c>
      <c r="K2">
        <f>V106_NoPilot!F2</f>
        <v>8.7002982000000006</v>
      </c>
    </row>
    <row r="3" spans="1:11" x14ac:dyDescent="0.25">
      <c r="A3">
        <v>32.372506199999997</v>
      </c>
      <c r="B3">
        <f>'Pilot+NoRef_399B'!F3</f>
        <v>20.462232400000001</v>
      </c>
      <c r="C3">
        <f>'NoPilot+Ref_399B'!F3</f>
        <v>35.763772600000003</v>
      </c>
      <c r="D3">
        <f>NoPilot_NoRef_399B!F3</f>
        <v>19.8455412</v>
      </c>
      <c r="E3">
        <f>Sequential_NoRef_399B!F3</f>
        <v>21.9463689</v>
      </c>
      <c r="F3">
        <f>Pilot_NoRef_1280B!F3</f>
        <v>42.7974976</v>
      </c>
      <c r="G3">
        <f>NoPilot_NoRef_1280B!F3</f>
        <v>45.666408699999998</v>
      </c>
      <c r="H3">
        <f>Pilot_NoRef_30CM!F3</f>
        <v>82.316154299999994</v>
      </c>
      <c r="I3">
        <v>11.2422475</v>
      </c>
      <c r="J3">
        <f>V106_Pilot!F3</f>
        <v>12.1611165</v>
      </c>
      <c r="K3">
        <f>V106_NoPilot!F3</f>
        <v>8.5528232000000006</v>
      </c>
    </row>
    <row r="4" spans="1:11" x14ac:dyDescent="0.25">
      <c r="A4">
        <v>17.693491699999999</v>
      </c>
      <c r="B4">
        <f>'Pilot+NoRef_399B'!F4</f>
        <v>19.882742799999999</v>
      </c>
      <c r="C4">
        <f>'NoPilot+Ref_399B'!F4</f>
        <v>29.379109</v>
      </c>
      <c r="D4">
        <f>NoPilot_NoRef_399B!F4</f>
        <v>9.6118910999999994</v>
      </c>
      <c r="E4">
        <f>Sequential_NoRef_399B!F4</f>
        <v>24.148086599999999</v>
      </c>
      <c r="F4">
        <f>Pilot_NoRef_1280B!F4</f>
        <v>65.312762899999996</v>
      </c>
      <c r="G4">
        <f>NoPilot_NoRef_1280B!F4</f>
        <v>51.305173600000003</v>
      </c>
      <c r="H4">
        <f>Pilot_NoRef_30CM!F4</f>
        <v>98.715752100000003</v>
      </c>
      <c r="I4">
        <v>10.5388266</v>
      </c>
      <c r="J4">
        <f>V106_Pilot!F4</f>
        <v>13.698757499999999</v>
      </c>
      <c r="K4">
        <f>V106_NoPilot!F4</f>
        <v>7.3423686999999997</v>
      </c>
    </row>
    <row r="5" spans="1:11" x14ac:dyDescent="0.25">
      <c r="A5">
        <v>24.2570683</v>
      </c>
      <c r="B5">
        <f>'Pilot+NoRef_399B'!F5</f>
        <v>14.5851966</v>
      </c>
      <c r="C5">
        <f>'NoPilot+Ref_399B'!F5</f>
        <v>27.658022899999999</v>
      </c>
      <c r="D5">
        <f>NoPilot_NoRef_399B!F5</f>
        <v>10.4213644</v>
      </c>
      <c r="E5">
        <f>Sequential_NoRef_399B!F5</f>
        <v>23.034108</v>
      </c>
      <c r="F5">
        <f>Pilot_NoRef_1280B!F5</f>
        <v>38.965449100000001</v>
      </c>
      <c r="G5">
        <f>NoPilot_NoRef_1280B!F5</f>
        <v>49.183820900000001</v>
      </c>
      <c r="H5">
        <f>Pilot_NoRef_30CM!F5</f>
        <v>71.106393100000005</v>
      </c>
      <c r="I5">
        <v>9.1153749000000008</v>
      </c>
      <c r="J5">
        <f>V106_Pilot!F5</f>
        <v>13.313962099999999</v>
      </c>
      <c r="K5">
        <f>V106_NoPilot!F5</f>
        <v>8.7759903000000001</v>
      </c>
    </row>
    <row r="6" spans="1:11" x14ac:dyDescent="0.25">
      <c r="A6">
        <v>30.918658900000001</v>
      </c>
      <c r="B6">
        <f>'Pilot+NoRef_399B'!F6</f>
        <v>21.705347199999999</v>
      </c>
      <c r="C6">
        <f>'NoPilot+Ref_399B'!F6</f>
        <v>13.1106943</v>
      </c>
      <c r="D6">
        <f>NoPilot_NoRef_399B!F6</f>
        <v>10.6958337</v>
      </c>
      <c r="E6">
        <f>Sequential_NoRef_399B!F6</f>
        <v>23.921245299999999</v>
      </c>
      <c r="F6">
        <f>Pilot_NoRef_1280B!F6</f>
        <v>83.655834400000003</v>
      </c>
      <c r="G6">
        <f>NoPilot_NoRef_1280B!F6</f>
        <v>49.9172656</v>
      </c>
      <c r="H6">
        <f>Pilot_NoRef_30CM!F6</f>
        <v>120.6396014</v>
      </c>
      <c r="I6">
        <v>9.4531945000000004</v>
      </c>
      <c r="J6">
        <f>V106_Pilot!F6</f>
        <v>14.370065</v>
      </c>
      <c r="K6">
        <f>V106_NoPilot!F6</f>
        <v>7.6171277000000002</v>
      </c>
    </row>
    <row r="7" spans="1:11" x14ac:dyDescent="0.25">
      <c r="A7">
        <v>38.107391499999999</v>
      </c>
      <c r="B7">
        <f>'Pilot+NoRef_399B'!F7</f>
        <v>12.9507078</v>
      </c>
      <c r="C7">
        <f>'NoPilot+Ref_399B'!F7</f>
        <v>31.264907399999998</v>
      </c>
      <c r="D7">
        <f>NoPilot_NoRef_399B!F7</f>
        <v>10.8019452</v>
      </c>
      <c r="E7">
        <f>Sequential_NoRef_399B!F7</f>
        <v>20.593323000000002</v>
      </c>
      <c r="F7">
        <f>Pilot_NoRef_1280B!F7</f>
        <v>47.210695399999999</v>
      </c>
      <c r="G7">
        <f>NoPilot_NoRef_1280B!F7</f>
        <v>50.705497100000002</v>
      </c>
      <c r="H7">
        <f>Pilot_NoRef_30CM!F7</f>
        <v>91.159371800000002</v>
      </c>
      <c r="I7">
        <v>9.7247454999999992</v>
      </c>
      <c r="J7">
        <f>V106_Pilot!F7</f>
        <v>13.2889005</v>
      </c>
      <c r="K7">
        <f>V106_NoPilot!F7</f>
        <v>7.7371544999999999</v>
      </c>
    </row>
    <row r="8" spans="1:11" x14ac:dyDescent="0.25">
      <c r="A8">
        <v>24.7579998</v>
      </c>
      <c r="B8">
        <f>'Pilot+NoRef_399B'!F8</f>
        <v>17.813012000000001</v>
      </c>
      <c r="C8">
        <f>'NoPilot+Ref_399B'!F8</f>
        <v>26.9485481</v>
      </c>
      <c r="D8">
        <f>NoPilot_NoRef_399B!F8</f>
        <v>13.8355143</v>
      </c>
      <c r="E8">
        <f>Sequential_NoRef_399B!F8</f>
        <v>22.0604859</v>
      </c>
      <c r="F8">
        <f>Pilot_NoRef_1280B!F8</f>
        <v>43.469164599999999</v>
      </c>
      <c r="G8">
        <f>NoPilot_NoRef_1280B!F8</f>
        <v>50.817145600000003</v>
      </c>
      <c r="H8">
        <f>Pilot_NoRef_30CM!F8</f>
        <v>76.962220099999996</v>
      </c>
      <c r="I8">
        <v>9.1136821000000001</v>
      </c>
      <c r="J8">
        <f>V106_Pilot!F8</f>
        <v>10.1566698</v>
      </c>
      <c r="K8">
        <f>V106_NoPilot!F8</f>
        <v>8.9498370999999999</v>
      </c>
    </row>
    <row r="9" spans="1:11" x14ac:dyDescent="0.25">
      <c r="A9">
        <v>33.151810400000002</v>
      </c>
      <c r="B9">
        <f>'Pilot+NoRef_399B'!F9</f>
        <v>16.566709199999998</v>
      </c>
      <c r="C9">
        <f>'NoPilot+Ref_399B'!F9</f>
        <v>27.546151500000001</v>
      </c>
      <c r="D9">
        <f>NoPilot_NoRef_399B!F9</f>
        <v>10.0757894</v>
      </c>
      <c r="E9">
        <f>Sequential_NoRef_399B!F9</f>
        <v>23.623681999999999</v>
      </c>
      <c r="F9">
        <f>Pilot_NoRef_1280B!F9</f>
        <v>55.071158199999999</v>
      </c>
      <c r="G9">
        <f>NoPilot_NoRef_1280B!F9</f>
        <v>48.652966999999997</v>
      </c>
      <c r="H9">
        <f>Pilot_NoRef_30CM!F9</f>
        <v>103.6408301</v>
      </c>
      <c r="I9">
        <v>8.7723224999999996</v>
      </c>
      <c r="J9">
        <f>V106_Pilot!F9</f>
        <v>20.163388099999999</v>
      </c>
      <c r="K9">
        <f>V106_NoPilot!F9</f>
        <v>7.7817369999999997</v>
      </c>
    </row>
    <row r="10" spans="1:11" x14ac:dyDescent="0.25">
      <c r="A10">
        <v>33.417905500000003</v>
      </c>
      <c r="B10">
        <f>'Pilot+NoRef_399B'!F10</f>
        <v>24.446438000000001</v>
      </c>
      <c r="C10">
        <f>'NoPilot+Ref_399B'!F10</f>
        <v>23.909065200000001</v>
      </c>
      <c r="D10">
        <f>NoPilot_NoRef_399B!F10</f>
        <v>9.8402802999999999</v>
      </c>
      <c r="E10">
        <f>Sequential_NoRef_399B!F10</f>
        <v>30.885110900000001</v>
      </c>
      <c r="F10">
        <f>Pilot_NoRef_1280B!F10</f>
        <v>53.150387799999997</v>
      </c>
      <c r="G10">
        <f>NoPilot_NoRef_1280B!F10</f>
        <v>49.747795000000004</v>
      </c>
      <c r="H10">
        <f>Pilot_NoRef_30CM!F10</f>
        <v>277.2526474</v>
      </c>
      <c r="I10">
        <v>8.3667610999999997</v>
      </c>
      <c r="J10">
        <f>V106_Pilot!F10</f>
        <v>12.972746799999999</v>
      </c>
      <c r="K10">
        <f>V106_NoPilot!F10</f>
        <v>7.9191048999999998</v>
      </c>
    </row>
    <row r="11" spans="1:11" x14ac:dyDescent="0.25">
      <c r="A11">
        <v>20.753477499999999</v>
      </c>
      <c r="B11">
        <f>'Pilot+NoRef_399B'!F11</f>
        <v>14.631263799999999</v>
      </c>
      <c r="C11">
        <f>'NoPilot+Ref_399B'!F11</f>
        <v>17.678383</v>
      </c>
      <c r="D11">
        <f>NoPilot_NoRef_399B!F11</f>
        <v>13.9690662</v>
      </c>
      <c r="E11">
        <f>Sequential_NoRef_399B!F11</f>
        <v>23.2712298</v>
      </c>
      <c r="F11">
        <f>Pilot_NoRef_1280B!F11</f>
        <v>51.560711300000001</v>
      </c>
      <c r="G11">
        <f>NoPilot_NoRef_1280B!F11</f>
        <v>49.317020900000003</v>
      </c>
      <c r="H11">
        <f>Pilot_NoRef_30CM!F11</f>
        <v>91.508390899999995</v>
      </c>
      <c r="I11">
        <v>8.5851073000000007</v>
      </c>
      <c r="J11">
        <f>V106_Pilot!F11</f>
        <v>11.775569000000001</v>
      </c>
      <c r="K11">
        <f>V106_NoPilot!F11</f>
        <v>9.3467511999999999</v>
      </c>
    </row>
    <row r="12" spans="1:11" x14ac:dyDescent="0.25">
      <c r="A12">
        <v>17.715191999999998</v>
      </c>
      <c r="B12">
        <f>'Pilot+NoRef_399B'!F12</f>
        <v>35.681921299999999</v>
      </c>
      <c r="C12">
        <f>'NoPilot+Ref_399B'!F12</f>
        <v>30.556557999999999</v>
      </c>
      <c r="D12">
        <f>NoPilot_NoRef_399B!F12</f>
        <v>8.7753423999999995</v>
      </c>
      <c r="E12">
        <f>Sequential_NoRef_399B!F12</f>
        <v>30.6313228</v>
      </c>
      <c r="F12">
        <f>Pilot_NoRef_1280B!F12</f>
        <v>56.763294899999998</v>
      </c>
      <c r="G12">
        <f>NoPilot_NoRef_1280B!F12</f>
        <v>49.317754200000003</v>
      </c>
      <c r="H12">
        <f>Pilot_NoRef_30CM!F12</f>
        <v>68.4834867</v>
      </c>
      <c r="I12">
        <v>9.3145811999999992</v>
      </c>
      <c r="J12">
        <f>V106_Pilot!F12</f>
        <v>10.8259968</v>
      </c>
      <c r="K12">
        <f>V106_NoPilot!F12</f>
        <v>7.5135923</v>
      </c>
    </row>
    <row r="13" spans="1:11" x14ac:dyDescent="0.25">
      <c r="A13">
        <v>40.519242400000003</v>
      </c>
      <c r="B13">
        <f>'Pilot+NoRef_399B'!F13</f>
        <v>14.925008</v>
      </c>
      <c r="C13">
        <f>'NoPilot+Ref_399B'!F13</f>
        <v>24.534418500000001</v>
      </c>
      <c r="D13">
        <f>NoPilot_NoRef_399B!F13</f>
        <v>10.312811200000001</v>
      </c>
      <c r="E13">
        <f>Sequential_NoRef_399B!F13</f>
        <v>24.063936900000002</v>
      </c>
      <c r="F13">
        <f>Pilot_NoRef_1280B!F13</f>
        <v>22.452314900000001</v>
      </c>
      <c r="G13">
        <f>NoPilot_NoRef_1280B!F13</f>
        <v>49.519816300000002</v>
      </c>
      <c r="H13">
        <f>Pilot_NoRef_30CM!F13</f>
        <v>80.018244999999993</v>
      </c>
      <c r="I13">
        <v>10.140588599999999</v>
      </c>
      <c r="J13">
        <f>V106_Pilot!F13</f>
        <v>10.9810845</v>
      </c>
      <c r="K13">
        <f>V106_NoPilot!F13</f>
        <v>7.8756592000000003</v>
      </c>
    </row>
    <row r="14" spans="1:11" x14ac:dyDescent="0.25">
      <c r="A14">
        <v>15.718185500000001</v>
      </c>
      <c r="B14">
        <f>'Pilot+NoRef_399B'!F14</f>
        <v>17.627967399999999</v>
      </c>
      <c r="C14">
        <f>'NoPilot+Ref_399B'!F14</f>
        <v>24.447237300000001</v>
      </c>
      <c r="D14">
        <f>NoPilot_NoRef_399B!F14</f>
        <v>9.8448124999999997</v>
      </c>
      <c r="E14">
        <f>Sequential_NoRef_399B!F14</f>
        <v>24.744987299999998</v>
      </c>
      <c r="F14">
        <f>Pilot_NoRef_1280B!F14</f>
        <v>48.2497598</v>
      </c>
      <c r="G14">
        <f>NoPilot_NoRef_1280B!F14</f>
        <v>51.969808700000002</v>
      </c>
      <c r="H14">
        <f>Pilot_NoRef_30CM!F14</f>
        <v>77.010063000000002</v>
      </c>
      <c r="I14">
        <v>18.809120199999999</v>
      </c>
      <c r="J14">
        <f>V106_Pilot!F14</f>
        <v>10.682806899999999</v>
      </c>
      <c r="K14">
        <f>V106_NoPilot!F14</f>
        <v>8.2156815999999999</v>
      </c>
    </row>
    <row r="15" spans="1:11" x14ac:dyDescent="0.25">
      <c r="A15">
        <v>19.9814002</v>
      </c>
      <c r="B15">
        <f>'Pilot+NoRef_399B'!F15</f>
        <v>17.022078799999999</v>
      </c>
      <c r="C15">
        <f>'NoPilot+Ref_399B'!F15</f>
        <v>33.591267000000002</v>
      </c>
      <c r="D15">
        <f>NoPilot_NoRef_399B!F15</f>
        <v>11.6960994</v>
      </c>
      <c r="E15">
        <f>Sequential_NoRef_399B!F15</f>
        <v>23.520862999999999</v>
      </c>
      <c r="F15">
        <f>Pilot_NoRef_1280B!F15</f>
        <v>49.296214399999997</v>
      </c>
      <c r="G15">
        <f>NoPilot_NoRef_1280B!F15</f>
        <v>49.850683199999999</v>
      </c>
      <c r="H15">
        <f>Pilot_NoRef_30CM!F15</f>
        <v>82.9388778</v>
      </c>
      <c r="I15">
        <v>9.0636951000000003</v>
      </c>
      <c r="J15">
        <f>V106_Pilot!F15</f>
        <v>10.015320900000001</v>
      </c>
      <c r="K15">
        <f>V106_NoPilot!F15</f>
        <v>7.4718350999999998</v>
      </c>
    </row>
    <row r="16" spans="1:11" x14ac:dyDescent="0.25">
      <c r="A16">
        <v>21.6290698</v>
      </c>
      <c r="B16">
        <f>'Pilot+NoRef_399B'!F16</f>
        <v>15.715677899999999</v>
      </c>
      <c r="C16">
        <f>'NoPilot+Ref_399B'!F16</f>
        <v>17.961177200000002</v>
      </c>
      <c r="D16">
        <f>NoPilot_NoRef_399B!F16</f>
        <v>10.602191400000001</v>
      </c>
      <c r="E16">
        <f>Sequential_NoRef_399B!F16</f>
        <v>23.4630291</v>
      </c>
      <c r="F16">
        <f>Pilot_NoRef_1280B!F16</f>
        <v>67.102294599999993</v>
      </c>
      <c r="G16">
        <f>NoPilot_NoRef_1280B!F16</f>
        <v>52.321455200000003</v>
      </c>
      <c r="H16">
        <f>Pilot_NoRef_30CM!F16</f>
        <v>133.34719569999999</v>
      </c>
      <c r="I16">
        <v>10.833940500000001</v>
      </c>
      <c r="J16">
        <f>V106_Pilot!F16</f>
        <v>16.050926499999999</v>
      </c>
      <c r="K16">
        <f>V106_NoPilot!F16</f>
        <v>7.4726784999999998</v>
      </c>
    </row>
    <row r="17" spans="1:11" x14ac:dyDescent="0.25">
      <c r="A17">
        <v>40.363729800000002</v>
      </c>
      <c r="B17">
        <f>'Pilot+NoRef_399B'!F17</f>
        <v>16.779488799999999</v>
      </c>
      <c r="C17">
        <f>'NoPilot+Ref_399B'!F17</f>
        <v>32.886442700000003</v>
      </c>
      <c r="D17">
        <f>NoPilot_NoRef_399B!F17</f>
        <v>9.0863320999999999</v>
      </c>
      <c r="E17">
        <f>Sequential_NoRef_399B!F17</f>
        <v>27.0845722</v>
      </c>
      <c r="F17">
        <f>Pilot_NoRef_1280B!F17</f>
        <v>57.087365499999997</v>
      </c>
      <c r="G17">
        <f>NoPilot_NoRef_1280B!F17</f>
        <v>46.509355100000001</v>
      </c>
      <c r="H17">
        <f>Pilot_NoRef_30CM!F17</f>
        <v>134.9712366</v>
      </c>
      <c r="I17">
        <v>16.265757399999998</v>
      </c>
      <c r="J17">
        <f>V106_Pilot!F17</f>
        <v>12.293965200000001</v>
      </c>
      <c r="K17">
        <f>V106_NoPilot!F17</f>
        <v>8.2609767999999999</v>
      </c>
    </row>
    <row r="18" spans="1:11" x14ac:dyDescent="0.25">
      <c r="A18">
        <v>19.3481463</v>
      </c>
      <c r="B18">
        <f>'Pilot+NoRef_399B'!F18</f>
        <v>16.0247712</v>
      </c>
      <c r="C18">
        <f>'NoPilot+Ref_399B'!F18</f>
        <v>27.080597699999998</v>
      </c>
      <c r="D18">
        <f>NoPilot_NoRef_399B!F18</f>
        <v>13.742331500000001</v>
      </c>
      <c r="E18">
        <f>Sequential_NoRef_399B!F18</f>
        <v>28.798593100000001</v>
      </c>
      <c r="F18">
        <f>Pilot_NoRef_1280B!F18</f>
        <v>56.1296167</v>
      </c>
      <c r="G18">
        <f>NoPilot_NoRef_1280B!F18</f>
        <v>60.759568700000003</v>
      </c>
      <c r="H18">
        <f>Pilot_NoRef_30CM!F18</f>
        <v>72.562472499999998</v>
      </c>
      <c r="I18">
        <v>13.837156500000001</v>
      </c>
      <c r="J18">
        <f>V106_Pilot!F18</f>
        <v>10.260882799999999</v>
      </c>
      <c r="K18">
        <f>V106_NoPilot!F18</f>
        <v>8.3385786</v>
      </c>
    </row>
    <row r="19" spans="1:11" x14ac:dyDescent="0.25">
      <c r="A19">
        <v>39.631788800000002</v>
      </c>
      <c r="B19">
        <f>'Pilot+NoRef_399B'!F19</f>
        <v>14.2172014</v>
      </c>
      <c r="C19">
        <f>'NoPilot+Ref_399B'!F19</f>
        <v>10.0972144</v>
      </c>
      <c r="D19">
        <f>NoPilot_NoRef_399B!F19</f>
        <v>9.9258842999999999</v>
      </c>
      <c r="E19">
        <f>Sequential_NoRef_399B!F19</f>
        <v>22.626132500000001</v>
      </c>
      <c r="F19">
        <f>Pilot_NoRef_1280B!F19</f>
        <v>72.289407699999998</v>
      </c>
      <c r="G19">
        <f>NoPilot_NoRef_1280B!F19</f>
        <v>63.520520099999999</v>
      </c>
      <c r="H19">
        <f>Pilot_NoRef_30CM!F19</f>
        <v>66.638094600000002</v>
      </c>
      <c r="I19">
        <v>10.7104935</v>
      </c>
      <c r="J19">
        <f>V106_Pilot!F19</f>
        <v>14.195672500000001</v>
      </c>
      <c r="K19">
        <f>V106_NoPilot!F19</f>
        <v>18.557676900000001</v>
      </c>
    </row>
    <row r="20" spans="1:11" x14ac:dyDescent="0.25">
      <c r="A20">
        <v>19.550004900000001</v>
      </c>
      <c r="B20">
        <f>'Pilot+NoRef_399B'!F20</f>
        <v>18.937153500000001</v>
      </c>
      <c r="C20">
        <f>'NoPilot+Ref_399B'!F20</f>
        <v>28.735310399999999</v>
      </c>
      <c r="D20">
        <f>NoPilot_NoRef_399B!F20</f>
        <v>9.1969198999999993</v>
      </c>
      <c r="E20">
        <f>Sequential_NoRef_399B!F20</f>
        <v>23.871964800000001</v>
      </c>
      <c r="F20">
        <f>Pilot_NoRef_1280B!F20</f>
        <v>113.4721041</v>
      </c>
      <c r="G20">
        <f>NoPilot_NoRef_1280B!F20</f>
        <v>47.3479612</v>
      </c>
      <c r="H20">
        <f>Pilot_NoRef_30CM!F20</f>
        <v>65.414036699999997</v>
      </c>
      <c r="I20">
        <v>8.6060174000000007</v>
      </c>
      <c r="J20">
        <f>V106_Pilot!F20</f>
        <v>20.088894799999998</v>
      </c>
      <c r="K20">
        <f>V106_NoPilot!F20</f>
        <v>9.4847760999999995</v>
      </c>
    </row>
    <row r="21" spans="1:11" x14ac:dyDescent="0.25">
      <c r="A21">
        <v>19.990372000000001</v>
      </c>
      <c r="B21">
        <f>'Pilot+NoRef_399B'!F21</f>
        <v>15.3367649</v>
      </c>
      <c r="C21">
        <f>'NoPilot+Ref_399B'!F21</f>
        <v>23.362651499999998</v>
      </c>
      <c r="D21">
        <f>NoPilot_NoRef_399B!F21</f>
        <v>11.063843</v>
      </c>
      <c r="E21">
        <f>Sequential_NoRef_399B!F21</f>
        <v>25.352900699999999</v>
      </c>
      <c r="F21">
        <f>Pilot_NoRef_1280B!F21</f>
        <v>50.432799600000003</v>
      </c>
      <c r="G21">
        <f>NoPilot_NoRef_1280B!F21</f>
        <v>49.678969000000002</v>
      </c>
      <c r="H21">
        <f>Pilot_NoRef_30CM!F21</f>
        <v>83.426312100000004</v>
      </c>
      <c r="I21">
        <v>10.5618745</v>
      </c>
      <c r="J21">
        <f>V106_Pilot!F21</f>
        <v>10.268400099999999</v>
      </c>
      <c r="K21">
        <f>V106_NoPilot!F21</f>
        <v>8.7268177999999992</v>
      </c>
    </row>
    <row r="22" spans="1:11" x14ac:dyDescent="0.25">
      <c r="A22">
        <v>17.207453099999999</v>
      </c>
      <c r="B22">
        <f>'Pilot+NoRef_399B'!F22</f>
        <v>14.4361061</v>
      </c>
      <c r="C22">
        <f>'NoPilot+Ref_399B'!F22</f>
        <v>20.1419806</v>
      </c>
      <c r="D22">
        <f>NoPilot_NoRef_399B!F22</f>
        <v>10.897473099999999</v>
      </c>
      <c r="E22">
        <f>Sequential_NoRef_399B!F22</f>
        <v>24.818310100000001</v>
      </c>
      <c r="F22">
        <f>Pilot_NoRef_1280B!F22</f>
        <v>57.605736999999998</v>
      </c>
      <c r="G22">
        <f>NoPilot_NoRef_1280B!F22</f>
        <v>47.266173100000003</v>
      </c>
      <c r="H22">
        <f>Pilot_NoRef_30CM!F22</f>
        <v>55.320465300000002</v>
      </c>
      <c r="I22">
        <v>9.4264876999999991</v>
      </c>
      <c r="J22">
        <f>V106_Pilot!F22</f>
        <v>10.184916599999999</v>
      </c>
      <c r="K22">
        <f>V106_NoPilot!F22</f>
        <v>9.1626376</v>
      </c>
    </row>
    <row r="23" spans="1:11" x14ac:dyDescent="0.25">
      <c r="A23">
        <v>33.364851100000003</v>
      </c>
      <c r="B23">
        <f>'Pilot+NoRef_399B'!F23</f>
        <v>25.949661599999999</v>
      </c>
      <c r="C23">
        <f>'NoPilot+Ref_399B'!F23</f>
        <v>21.939814999999999</v>
      </c>
      <c r="D23">
        <f>NoPilot_NoRef_399B!F23</f>
        <v>10.034318300000001</v>
      </c>
      <c r="E23">
        <f>Sequential_NoRef_399B!F23</f>
        <v>23.197003599999999</v>
      </c>
      <c r="F23">
        <f>Pilot_NoRef_1280B!F23</f>
        <v>102.56768959999999</v>
      </c>
      <c r="G23">
        <f>NoPilot_NoRef_1280B!F23</f>
        <v>47.977148800000002</v>
      </c>
      <c r="H23">
        <f>Pilot_NoRef_30CM!F23</f>
        <v>45.410317399999997</v>
      </c>
      <c r="I23">
        <v>9.5084636000000007</v>
      </c>
      <c r="J23">
        <f>V106_Pilot!F23</f>
        <v>11.4520692</v>
      </c>
      <c r="K23">
        <f>V106_NoPilot!F23</f>
        <v>9.0832186000000004</v>
      </c>
    </row>
    <row r="24" spans="1:11" x14ac:dyDescent="0.25">
      <c r="A24">
        <v>14.3255245</v>
      </c>
      <c r="B24">
        <f>'Pilot+NoRef_399B'!F24</f>
        <v>34.789642499999999</v>
      </c>
      <c r="C24">
        <f>'NoPilot+Ref_399B'!F24</f>
        <v>20.793581499999998</v>
      </c>
      <c r="D24">
        <f>NoPilot_NoRef_399B!F24</f>
        <v>9.9876272000000004</v>
      </c>
      <c r="E24">
        <f>Sequential_NoRef_399B!F24</f>
        <v>22.8212893</v>
      </c>
      <c r="F24">
        <f>Pilot_NoRef_1280B!F24</f>
        <v>85.104007800000005</v>
      </c>
      <c r="G24">
        <f>NoPilot_NoRef_1280B!F24</f>
        <v>51.493354500000002</v>
      </c>
      <c r="H24">
        <f>Pilot_NoRef_30CM!F24</f>
        <v>131.95849050000001</v>
      </c>
      <c r="I24">
        <v>18.757475299999999</v>
      </c>
      <c r="J24">
        <f>V106_Pilot!F24</f>
        <v>11.451374599999999</v>
      </c>
      <c r="K24">
        <f>V106_NoPilot!F24</f>
        <v>8.9783445999999998</v>
      </c>
    </row>
    <row r="25" spans="1:11" x14ac:dyDescent="0.25">
      <c r="A25">
        <v>18.7533323</v>
      </c>
      <c r="B25">
        <f>'Pilot+NoRef_399B'!F25</f>
        <v>14.427754</v>
      </c>
      <c r="C25">
        <f>'NoPilot+Ref_399B'!F25</f>
        <v>28.954422300000001</v>
      </c>
      <c r="D25">
        <f>NoPilot_NoRef_399B!F25</f>
        <v>10.1567585</v>
      </c>
      <c r="E25">
        <f>Sequential_NoRef_399B!F25</f>
        <v>24.371915900000001</v>
      </c>
      <c r="F25">
        <f>Pilot_NoRef_1280B!F25</f>
        <v>70.916579499999997</v>
      </c>
      <c r="G25">
        <f>NoPilot_NoRef_1280B!F25</f>
        <v>50.629216300000003</v>
      </c>
      <c r="H25">
        <f>Pilot_NoRef_30CM!F25</f>
        <v>60.927835799999997</v>
      </c>
      <c r="I25">
        <v>14.4632133</v>
      </c>
      <c r="J25">
        <f>V106_Pilot!F25</f>
        <v>13.0191075</v>
      </c>
      <c r="K25">
        <f>V106_NoPilot!F25</f>
        <v>8.8204980000000006</v>
      </c>
    </row>
    <row r="26" spans="1:11" x14ac:dyDescent="0.25">
      <c r="A26">
        <v>23.415498700000001</v>
      </c>
      <c r="B26">
        <f>'Pilot+NoRef_399B'!F26</f>
        <v>18.190594300000001</v>
      </c>
      <c r="C26">
        <f>'NoPilot+Ref_399B'!F26</f>
        <v>32.506432699999998</v>
      </c>
      <c r="D26">
        <f>NoPilot_NoRef_399B!F26</f>
        <v>11.991679100000001</v>
      </c>
      <c r="E26">
        <f>Sequential_NoRef_399B!F26</f>
        <v>23.496163299999999</v>
      </c>
      <c r="F26">
        <f>Pilot_NoRef_1280B!F26</f>
        <v>68.009535799999995</v>
      </c>
      <c r="G26">
        <f>NoPilot_NoRef_1280B!F26</f>
        <v>49.441554600000003</v>
      </c>
      <c r="H26">
        <f>Pilot_NoRef_30CM!F26</f>
        <v>92.584771799999999</v>
      </c>
      <c r="I26">
        <v>10.3030308</v>
      </c>
      <c r="J26">
        <f>V106_Pilot!F26</f>
        <v>10.495304000000001</v>
      </c>
      <c r="K26">
        <f>V106_NoPilot!F26</f>
        <v>9.8732150999999995</v>
      </c>
    </row>
    <row r="27" spans="1:11" x14ac:dyDescent="0.25">
      <c r="A27">
        <v>19.601845999999998</v>
      </c>
      <c r="B27">
        <f>'Pilot+NoRef_399B'!F27</f>
        <v>14.830896600000001</v>
      </c>
      <c r="C27">
        <f>'NoPilot+Ref_399B'!F27</f>
        <v>22.0095156</v>
      </c>
      <c r="D27">
        <f>NoPilot_NoRef_399B!F27</f>
        <v>10.022551099999999</v>
      </c>
      <c r="E27">
        <f>Sequential_NoRef_399B!F27</f>
        <v>25.4687786</v>
      </c>
      <c r="F27">
        <f>Pilot_NoRef_1280B!F27</f>
        <v>63.915996200000002</v>
      </c>
      <c r="G27">
        <f>NoPilot_NoRef_1280B!F27</f>
        <v>47.741639999999997</v>
      </c>
      <c r="H27">
        <f>Pilot_NoRef_30CM!F27</f>
        <v>81.574678399999996</v>
      </c>
      <c r="I27">
        <v>10.0710891</v>
      </c>
      <c r="J27">
        <f>V106_Pilot!F27</f>
        <v>11.1637849</v>
      </c>
      <c r="K27">
        <f>V106_NoPilot!F27</f>
        <v>11.730783300000001</v>
      </c>
    </row>
    <row r="28" spans="1:11" x14ac:dyDescent="0.25">
      <c r="A28">
        <v>15.3383685</v>
      </c>
      <c r="B28">
        <f>'Pilot+NoRef_399B'!F28</f>
        <v>14.180411299999999</v>
      </c>
      <c r="C28">
        <f>'NoPilot+Ref_399B'!F28</f>
        <v>16.392260499999999</v>
      </c>
      <c r="D28">
        <f>NoPilot_NoRef_399B!F28</f>
        <v>14.8039003</v>
      </c>
      <c r="E28">
        <f>Sequential_NoRef_399B!F28</f>
        <v>22.491468099999999</v>
      </c>
      <c r="F28">
        <f>Pilot_NoRef_1280B!F28</f>
        <v>99.828342599999999</v>
      </c>
      <c r="G28">
        <f>NoPilot_NoRef_1280B!F28</f>
        <v>65.346186299999999</v>
      </c>
      <c r="H28">
        <f>Pilot_NoRef_30CM!F28</f>
        <v>68.924564200000006</v>
      </c>
      <c r="I28">
        <v>8.9843034999999993</v>
      </c>
      <c r="J28">
        <f>V106_Pilot!F28</f>
        <v>11.3656258</v>
      </c>
      <c r="K28">
        <f>V106_NoPilot!F28</f>
        <v>8.1768222999999995</v>
      </c>
    </row>
    <row r="29" spans="1:11" x14ac:dyDescent="0.25">
      <c r="A29">
        <v>15.9435289</v>
      </c>
      <c r="B29">
        <f>'Pilot+NoRef_399B'!F29</f>
        <v>23.086168600000001</v>
      </c>
      <c r="C29">
        <f>'NoPilot+Ref_399B'!F29</f>
        <v>31.284880000000001</v>
      </c>
      <c r="D29">
        <f>NoPilot_NoRef_399B!F29</f>
        <v>10.7818717</v>
      </c>
      <c r="E29">
        <f>Sequential_NoRef_399B!F29</f>
        <v>24.0249183</v>
      </c>
      <c r="F29">
        <f>Pilot_NoRef_1280B!F29</f>
        <v>142.0479148</v>
      </c>
      <c r="G29">
        <f>NoPilot_NoRef_1280B!F29</f>
        <v>47.3405415</v>
      </c>
      <c r="H29">
        <f>Pilot_NoRef_30CM!F29</f>
        <v>142.16337809999999</v>
      </c>
      <c r="I29">
        <v>11.5067462</v>
      </c>
      <c r="J29">
        <f>V106_Pilot!F29</f>
        <v>10.887738300000001</v>
      </c>
      <c r="K29">
        <f>V106_NoPilot!F29</f>
        <v>8.6159811000000008</v>
      </c>
    </row>
    <row r="30" spans="1:11" x14ac:dyDescent="0.25">
      <c r="A30">
        <v>14.525154499999999</v>
      </c>
      <c r="B30">
        <f>'Pilot+NoRef_399B'!F30</f>
        <v>15.4041145</v>
      </c>
      <c r="C30">
        <f>'NoPilot+Ref_399B'!F30</f>
        <v>17.0953844</v>
      </c>
      <c r="D30">
        <f>NoPilot_NoRef_399B!F30</f>
        <v>8.8464635999999999</v>
      </c>
      <c r="E30">
        <f>Sequential_NoRef_399B!F30</f>
        <v>24.4066486</v>
      </c>
      <c r="F30">
        <f>Pilot_NoRef_1280B!F30</f>
        <v>69.679108099999993</v>
      </c>
      <c r="G30">
        <f>NoPilot_NoRef_1280B!F30</f>
        <v>59.048296200000003</v>
      </c>
      <c r="H30">
        <f>Pilot_NoRef_30CM!F30</f>
        <v>60.245525899999997</v>
      </c>
      <c r="I30">
        <v>9.0247381000000004</v>
      </c>
      <c r="J30">
        <f>V106_Pilot!F30</f>
        <v>10.475823999999999</v>
      </c>
      <c r="K30">
        <f>V106_NoPilot!F30</f>
        <v>8.3281480999999999</v>
      </c>
    </row>
    <row r="31" spans="1:11" x14ac:dyDescent="0.25">
      <c r="A31">
        <v>14.960859599999999</v>
      </c>
      <c r="B31">
        <f>'Pilot+NoRef_399B'!F31</f>
        <v>11.983311499999999</v>
      </c>
      <c r="C31">
        <f>'NoPilot+Ref_399B'!F31</f>
        <v>18.2903792</v>
      </c>
      <c r="D31">
        <f>NoPilot_NoRef_399B!F31</f>
        <v>8.9169940000000008</v>
      </c>
      <c r="E31">
        <f>Sequential_NoRef_399B!F31</f>
        <v>24.3381218</v>
      </c>
      <c r="F31">
        <f>Pilot_NoRef_1280B!F31</f>
        <v>62.613030100000003</v>
      </c>
      <c r="G31">
        <f>NoPilot_NoRef_1280B!F31</f>
        <v>60.8526752</v>
      </c>
      <c r="H31">
        <f>Pilot_NoRef_30CM!F31</f>
        <v>76.153239900000003</v>
      </c>
      <c r="I31">
        <v>15.4325004</v>
      </c>
      <c r="J31">
        <f>V106_Pilot!F31</f>
        <v>12.487241300000001</v>
      </c>
      <c r="K31">
        <f>V106_NoPilot!F31</f>
        <v>8.2734655999999998</v>
      </c>
    </row>
    <row r="32" spans="1:11" x14ac:dyDescent="0.25">
      <c r="A32">
        <v>15.378830000000001</v>
      </c>
      <c r="B32">
        <f>'Pilot+NoRef_399B'!F32</f>
        <v>15.752993699999999</v>
      </c>
      <c r="C32">
        <f>'NoPilot+Ref_399B'!F32</f>
        <v>17.8384441</v>
      </c>
      <c r="D32">
        <f>NoPilot_NoRef_399B!F32</f>
        <v>9.187697</v>
      </c>
      <c r="E32">
        <f>Sequential_NoRef_399B!F32</f>
        <v>22.4998161</v>
      </c>
      <c r="F32">
        <f>Pilot_NoRef_1280B!F32</f>
        <v>78.558046300000001</v>
      </c>
      <c r="G32">
        <f>NoPilot_NoRef_1280B!F32</f>
        <v>48.302383399999997</v>
      </c>
      <c r="H32">
        <f>Pilot_NoRef_30CM!F32</f>
        <v>56.404244400000003</v>
      </c>
      <c r="I32">
        <v>8.9613189000000002</v>
      </c>
      <c r="J32">
        <f>V106_Pilot!F32</f>
        <v>15.9484295</v>
      </c>
      <c r="K32">
        <f>V106_NoPilot!F32</f>
        <v>8.3436482999999999</v>
      </c>
    </row>
    <row r="33" spans="1:11" x14ac:dyDescent="0.25">
      <c r="A33">
        <v>20.933362200000001</v>
      </c>
      <c r="B33">
        <f>'Pilot+NoRef_399B'!F33</f>
        <v>16.455888399999999</v>
      </c>
      <c r="C33">
        <f>'NoPilot+Ref_399B'!F33</f>
        <v>28.9005194</v>
      </c>
      <c r="D33">
        <f>NoPilot_NoRef_399B!F33</f>
        <v>9.1106011999999996</v>
      </c>
      <c r="E33">
        <f>Sequential_NoRef_399B!F33</f>
        <v>21.448713000000001</v>
      </c>
      <c r="F33">
        <f>Pilot_NoRef_1280B!F33</f>
        <v>96.268824600000002</v>
      </c>
      <c r="G33">
        <f>NoPilot_NoRef_1280B!F33</f>
        <v>50.147831500000002</v>
      </c>
      <c r="H33">
        <f>Pilot_NoRef_30CM!F33</f>
        <v>80.061483300000006</v>
      </c>
      <c r="I33">
        <v>11.1166886</v>
      </c>
      <c r="J33">
        <f>V106_Pilot!F33</f>
        <v>11.1549108</v>
      </c>
      <c r="K33">
        <f>V106_NoPilot!F33</f>
        <v>7.8813772999999996</v>
      </c>
    </row>
    <row r="34" spans="1:11" x14ac:dyDescent="0.25">
      <c r="A34">
        <v>31.3126137</v>
      </c>
      <c r="B34">
        <f>'Pilot+NoRef_399B'!F34</f>
        <v>16.196920800000001</v>
      </c>
      <c r="C34">
        <f>'NoPilot+Ref_399B'!F34</f>
        <v>16.322262599999998</v>
      </c>
      <c r="D34">
        <f>NoPilot_NoRef_399B!F34</f>
        <v>9.9613376000000002</v>
      </c>
      <c r="E34">
        <f>Sequential_NoRef_399B!F34</f>
        <v>22.336797600000001</v>
      </c>
      <c r="F34">
        <f>Pilot_NoRef_1280B!F34</f>
        <v>51.1593795</v>
      </c>
      <c r="G34">
        <f>NoPilot_NoRef_1280B!F34</f>
        <v>59.499841000000004</v>
      </c>
      <c r="H34">
        <f>Pilot_NoRef_30CM!F34</f>
        <v>109.3338655</v>
      </c>
      <c r="I34">
        <v>9.4109795999999992</v>
      </c>
      <c r="J34">
        <f>V106_Pilot!F34</f>
        <v>10.321009099999999</v>
      </c>
      <c r="K34">
        <f>V106_NoPilot!F34</f>
        <v>8.1695255000000007</v>
      </c>
    </row>
    <row r="35" spans="1:11" x14ac:dyDescent="0.25">
      <c r="A35">
        <v>40.392434899999998</v>
      </c>
      <c r="B35">
        <f>'Pilot+NoRef_399B'!F35</f>
        <v>16.6267748</v>
      </c>
      <c r="C35">
        <f>'NoPilot+Ref_399B'!F35</f>
        <v>24.060790699999998</v>
      </c>
      <c r="D35">
        <f>NoPilot_NoRef_399B!F35</f>
        <v>9.8284749999999992</v>
      </c>
      <c r="E35">
        <f>Sequential_NoRef_399B!F35</f>
        <v>26.819333</v>
      </c>
      <c r="F35">
        <f>Pilot_NoRef_1280B!F35</f>
        <v>65.162092799999996</v>
      </c>
      <c r="G35">
        <f>NoPilot_NoRef_1280B!F35</f>
        <v>46.2617045</v>
      </c>
      <c r="H35">
        <f>Pilot_NoRef_30CM!F35</f>
        <v>69.360289499999993</v>
      </c>
      <c r="I35">
        <v>11.9990521</v>
      </c>
      <c r="J35">
        <f>V106_Pilot!F35</f>
        <v>11.9462017</v>
      </c>
      <c r="K35">
        <f>V106_NoPilot!F35</f>
        <v>8.2295718000000004</v>
      </c>
    </row>
    <row r="36" spans="1:11" x14ac:dyDescent="0.25">
      <c r="A36">
        <v>24.6862697</v>
      </c>
      <c r="B36">
        <f>'Pilot+NoRef_399B'!F36</f>
        <v>16.4581892</v>
      </c>
      <c r="C36">
        <f>'NoPilot+Ref_399B'!F36</f>
        <v>30.646211900000001</v>
      </c>
      <c r="D36">
        <f>NoPilot_NoRef_399B!F36</f>
        <v>10.5318237</v>
      </c>
      <c r="E36">
        <f>Sequential_NoRef_399B!F36</f>
        <v>24.6969782</v>
      </c>
      <c r="F36">
        <f>Pilot_NoRef_1280B!F36</f>
        <v>64.470730700000004</v>
      </c>
      <c r="G36">
        <f>NoPilot_NoRef_1280B!F36</f>
        <v>58.473418199999998</v>
      </c>
      <c r="H36">
        <f>Pilot_NoRef_30CM!F36</f>
        <v>69.369645800000001</v>
      </c>
      <c r="I36">
        <v>9.5165837999999994</v>
      </c>
      <c r="J36">
        <f>V106_Pilot!F36</f>
        <v>11.222543399999999</v>
      </c>
      <c r="K36">
        <f>V106_NoPilot!F36</f>
        <v>7.7284094999999997</v>
      </c>
    </row>
    <row r="37" spans="1:11" x14ac:dyDescent="0.25">
      <c r="A37">
        <v>23.107596699999998</v>
      </c>
      <c r="B37">
        <f>'Pilot+NoRef_399B'!F37</f>
        <v>17.846654999999998</v>
      </c>
      <c r="C37">
        <f>'NoPilot+Ref_399B'!F37</f>
        <v>29.329915400000001</v>
      </c>
      <c r="D37">
        <f>NoPilot_NoRef_399B!F37</f>
        <v>9.6041995999999994</v>
      </c>
      <c r="E37">
        <f>Sequential_NoRef_399B!F37</f>
        <v>20.985388400000001</v>
      </c>
      <c r="F37">
        <f>Pilot_NoRef_1280B!F37</f>
        <v>61.411426499999997</v>
      </c>
      <c r="G37">
        <f>NoPilot_NoRef_1280B!F37</f>
        <v>52.309933600000001</v>
      </c>
      <c r="H37">
        <f>Pilot_NoRef_30CM!F37</f>
        <v>123.2889199</v>
      </c>
      <c r="I37">
        <v>11.683244999999999</v>
      </c>
      <c r="J37">
        <f>V106_Pilot!F37</f>
        <v>11.677664500000001</v>
      </c>
      <c r="K37">
        <f>V106_NoPilot!F37</f>
        <v>7.6507301999999999</v>
      </c>
    </row>
    <row r="38" spans="1:11" x14ac:dyDescent="0.25">
      <c r="A38">
        <v>23.245079799999999</v>
      </c>
      <c r="B38">
        <f>'Pilot+NoRef_399B'!F38</f>
        <v>16.104864200000002</v>
      </c>
      <c r="C38">
        <f>'NoPilot+Ref_399B'!F38</f>
        <v>20.126865200000001</v>
      </c>
      <c r="D38">
        <f>NoPilot_NoRef_399B!F38</f>
        <v>8.6980012999999996</v>
      </c>
      <c r="E38">
        <f>Sequential_NoRef_399B!F38</f>
        <v>23.600570900000001</v>
      </c>
      <c r="F38">
        <f>Pilot_NoRef_1280B!F38</f>
        <v>115.7561065</v>
      </c>
      <c r="G38">
        <f>NoPilot_NoRef_1280B!F38</f>
        <v>51.7463975</v>
      </c>
      <c r="H38">
        <f>Pilot_NoRef_30CM!F38</f>
        <v>127.1277149</v>
      </c>
      <c r="I38">
        <v>10.217748800000001</v>
      </c>
      <c r="J38">
        <f>V106_Pilot!F38</f>
        <v>11.4398161</v>
      </c>
      <c r="K38">
        <f>V106_NoPilot!F38</f>
        <v>7.2153523000000002</v>
      </c>
    </row>
    <row r="39" spans="1:11" x14ac:dyDescent="0.25">
      <c r="A39">
        <v>29.4799446</v>
      </c>
      <c r="B39">
        <f>'Pilot+NoRef_399B'!F39</f>
        <v>14.9015328</v>
      </c>
      <c r="C39">
        <f>'NoPilot+Ref_399B'!F39</f>
        <v>31.710162100000002</v>
      </c>
      <c r="D39">
        <f>NoPilot_NoRef_399B!F39</f>
        <v>10.3953834</v>
      </c>
      <c r="E39">
        <f>Sequential_NoRef_399B!F39</f>
        <v>22.642496099999999</v>
      </c>
      <c r="F39">
        <f>Pilot_NoRef_1280B!F39</f>
        <v>92.2782093</v>
      </c>
      <c r="G39">
        <f>NoPilot_NoRef_1280B!F39</f>
        <v>66.240919099999999</v>
      </c>
      <c r="H39">
        <f>Pilot_NoRef_30CM!F39</f>
        <v>69.899005500000001</v>
      </c>
      <c r="I39">
        <v>9.6270369999999996</v>
      </c>
      <c r="J39">
        <f>V106_Pilot!F39</f>
        <v>11.5110195</v>
      </c>
      <c r="K39">
        <f>V106_NoPilot!F39</f>
        <v>7.3491951000000002</v>
      </c>
    </row>
    <row r="40" spans="1:11" x14ac:dyDescent="0.25">
      <c r="A40">
        <v>30.8406494</v>
      </c>
      <c r="B40">
        <f>'Pilot+NoRef_399B'!F40</f>
        <v>18.097248199999999</v>
      </c>
      <c r="C40">
        <f>'NoPilot+Ref_399B'!F40</f>
        <v>25.754449099999999</v>
      </c>
      <c r="D40">
        <f>NoPilot_NoRef_399B!F40</f>
        <v>14.9913095</v>
      </c>
      <c r="E40">
        <f>Sequential_NoRef_399B!F40</f>
        <v>24.313586300000001</v>
      </c>
      <c r="F40">
        <f>Pilot_NoRef_1280B!F40</f>
        <v>67.153578899999999</v>
      </c>
      <c r="G40">
        <f>NoPilot_NoRef_1280B!F40</f>
        <v>46.755209299999997</v>
      </c>
      <c r="H40">
        <f>Pilot_NoRef_30CM!F40</f>
        <v>55.429417899999997</v>
      </c>
      <c r="I40">
        <v>8.9128038000000007</v>
      </c>
      <c r="J40">
        <f>V106_Pilot!F40</f>
        <v>12.9476022</v>
      </c>
      <c r="K40">
        <f>V106_NoPilot!F40</f>
        <v>8.3992769999999997</v>
      </c>
    </row>
    <row r="41" spans="1:11" x14ac:dyDescent="0.25">
      <c r="A41">
        <v>38.184122600000002</v>
      </c>
      <c r="B41">
        <f>'Pilot+NoRef_399B'!F41</f>
        <v>15.6916238</v>
      </c>
      <c r="C41">
        <f>'NoPilot+Ref_399B'!F41</f>
        <v>25.052325799999998</v>
      </c>
      <c r="D41">
        <f>NoPilot_NoRef_399B!F41</f>
        <v>9.7098618000000005</v>
      </c>
      <c r="E41">
        <f>Sequential_NoRef_399B!F41</f>
        <v>24.380454400000001</v>
      </c>
      <c r="F41">
        <f>Pilot_NoRef_1280B!F41</f>
        <v>91.999718400000006</v>
      </c>
      <c r="G41">
        <f>NoPilot_NoRef_1280B!F41</f>
        <v>53.554307199999997</v>
      </c>
      <c r="H41">
        <f>Pilot_NoRef_30CM!F41</f>
        <v>90.912192099999999</v>
      </c>
      <c r="I41">
        <v>11.330348000000001</v>
      </c>
      <c r="J41">
        <f>V106_Pilot!F41</f>
        <v>11.597642499999999</v>
      </c>
      <c r="K41">
        <f>V106_NoPilot!F41</f>
        <v>7.5654238999999999</v>
      </c>
    </row>
    <row r="42" spans="1:11" x14ac:dyDescent="0.25">
      <c r="A42">
        <v>14.3884372</v>
      </c>
      <c r="B42">
        <f>'Pilot+NoRef_399B'!F42</f>
        <v>14.3889195</v>
      </c>
      <c r="C42">
        <f>'NoPilot+Ref_399B'!F42</f>
        <v>17.450707600000001</v>
      </c>
      <c r="D42">
        <f>NoPilot_NoRef_399B!F42</f>
        <v>9.8699486000000007</v>
      </c>
      <c r="E42">
        <f>Sequential_NoRef_399B!F42</f>
        <v>24.464599</v>
      </c>
      <c r="F42">
        <f>Pilot_NoRef_1280B!F42</f>
        <v>78.4761594</v>
      </c>
      <c r="G42">
        <f>NoPilot_NoRef_1280B!F42</f>
        <v>51.022716099999997</v>
      </c>
      <c r="H42">
        <f>Pilot_NoRef_30CM!F42</f>
        <v>96.185523799999999</v>
      </c>
      <c r="I42">
        <v>9.6002089000000002</v>
      </c>
      <c r="J42">
        <f>V106_Pilot!F42</f>
        <v>12.960495099999999</v>
      </c>
      <c r="K42">
        <f>V106_NoPilot!F42</f>
        <v>7.7604882000000002</v>
      </c>
    </row>
    <row r="43" spans="1:11" x14ac:dyDescent="0.25">
      <c r="A43">
        <v>13.96658</v>
      </c>
      <c r="B43">
        <f>'Pilot+NoRef_399B'!F43</f>
        <v>12.5833999</v>
      </c>
      <c r="C43">
        <f>'NoPilot+Ref_399B'!F43</f>
        <v>28.767621699999999</v>
      </c>
      <c r="D43">
        <f>NoPilot_NoRef_399B!F43</f>
        <v>22.680927400000002</v>
      </c>
      <c r="E43">
        <f>Sequential_NoRef_399B!F43</f>
        <v>22.900357799999998</v>
      </c>
      <c r="F43">
        <f>Pilot_NoRef_1280B!F43</f>
        <v>75.717175400000002</v>
      </c>
      <c r="G43">
        <f>NoPilot_NoRef_1280B!F43</f>
        <v>51.580755699999997</v>
      </c>
      <c r="H43">
        <f>Pilot_NoRef_30CM!F43</f>
        <v>166.78592739999999</v>
      </c>
      <c r="I43">
        <v>11.434787699999999</v>
      </c>
      <c r="J43">
        <f>V106_Pilot!F43</f>
        <v>11.3481828</v>
      </c>
      <c r="K43">
        <f>V106_NoPilot!F43</f>
        <v>7.4078941</v>
      </c>
    </row>
    <row r="44" spans="1:11" x14ac:dyDescent="0.25">
      <c r="A44">
        <v>44.443424700000001</v>
      </c>
      <c r="B44">
        <f>'Pilot+NoRef_399B'!F44</f>
        <v>14.374862200000001</v>
      </c>
      <c r="C44">
        <f>'NoPilot+Ref_399B'!F44</f>
        <v>30.197322</v>
      </c>
      <c r="D44">
        <f>NoPilot_NoRef_399B!F44</f>
        <v>10.4026035</v>
      </c>
      <c r="E44">
        <f>Sequential_NoRef_399B!F44</f>
        <v>24.071964399999999</v>
      </c>
      <c r="F44">
        <f>Pilot_NoRef_1280B!F44</f>
        <v>53.359757999999999</v>
      </c>
      <c r="G44">
        <f>NoPilot_NoRef_1280B!F44</f>
        <v>76.409577400000003</v>
      </c>
      <c r="H44">
        <f>Pilot_NoRef_30CM!F44</f>
        <v>170.7247031</v>
      </c>
      <c r="I44">
        <v>9.5023319999999991</v>
      </c>
      <c r="J44">
        <f>V106_Pilot!F44</f>
        <v>10.645688399999999</v>
      </c>
      <c r="K44">
        <f>V106_NoPilot!F44</f>
        <v>14.1247243</v>
      </c>
    </row>
    <row r="45" spans="1:11" x14ac:dyDescent="0.25">
      <c r="A45">
        <v>55.084081099999999</v>
      </c>
      <c r="B45">
        <f>'Pilot+NoRef_399B'!F45</f>
        <v>14.247825300000001</v>
      </c>
      <c r="C45">
        <f>'NoPilot+Ref_399B'!F45</f>
        <v>17.302610000000001</v>
      </c>
      <c r="D45">
        <f>NoPilot_NoRef_399B!F45</f>
        <v>14.999136699999999</v>
      </c>
      <c r="E45">
        <f>Sequential_NoRef_399B!F45</f>
        <v>21.807646600000002</v>
      </c>
      <c r="F45">
        <f>Pilot_NoRef_1280B!F45</f>
        <v>62.565847499999997</v>
      </c>
      <c r="G45">
        <f>NoPilot_NoRef_1280B!F45</f>
        <v>46.942691699999997</v>
      </c>
      <c r="H45">
        <f>Pilot_NoRef_30CM!F45</f>
        <v>56.546868699999997</v>
      </c>
      <c r="I45">
        <v>11.483094599999999</v>
      </c>
      <c r="J45">
        <f>V106_Pilot!F45</f>
        <v>11.860169600000001</v>
      </c>
      <c r="K45">
        <f>V106_NoPilot!F45</f>
        <v>7.8162678999999997</v>
      </c>
    </row>
    <row r="46" spans="1:11" x14ac:dyDescent="0.25">
      <c r="A46">
        <v>30.768363300000001</v>
      </c>
      <c r="B46">
        <f>'Pilot+NoRef_399B'!F46</f>
        <v>15.8078298</v>
      </c>
      <c r="C46">
        <f>'NoPilot+Ref_399B'!F46</f>
        <v>29.362780300000001</v>
      </c>
      <c r="D46">
        <f>NoPilot_NoRef_399B!F46</f>
        <v>10.258337900000001</v>
      </c>
      <c r="E46">
        <f>Sequential_NoRef_399B!F46</f>
        <v>21.7955875</v>
      </c>
      <c r="F46">
        <f>Pilot_NoRef_1280B!F46</f>
        <v>81.704770999999994</v>
      </c>
      <c r="G46">
        <f>NoPilot_NoRef_1280B!F46</f>
        <v>51.368074700000001</v>
      </c>
      <c r="H46">
        <f>Pilot_NoRef_30CM!F46</f>
        <v>133.55099100000001</v>
      </c>
      <c r="I46">
        <v>8.4637311999999998</v>
      </c>
      <c r="J46">
        <f>V106_Pilot!F46</f>
        <v>12.2536738</v>
      </c>
      <c r="K46">
        <f>V106_NoPilot!F46</f>
        <v>7.1755879</v>
      </c>
    </row>
    <row r="47" spans="1:11" x14ac:dyDescent="0.25">
      <c r="A47">
        <v>14.9261763</v>
      </c>
      <c r="B47">
        <f>'Pilot+NoRef_399B'!F47</f>
        <v>16.246788200000001</v>
      </c>
      <c r="C47">
        <f>'NoPilot+Ref_399B'!F47</f>
        <v>33.747258100000003</v>
      </c>
      <c r="D47">
        <f>NoPilot_NoRef_399B!F47</f>
        <v>9.8850373999999999</v>
      </c>
      <c r="E47">
        <f>Sequential_NoRef_399B!F47</f>
        <v>26.853304900000001</v>
      </c>
      <c r="F47">
        <f>Pilot_NoRef_1280B!F47</f>
        <v>120.9296938</v>
      </c>
      <c r="G47">
        <f>NoPilot_NoRef_1280B!F47</f>
        <v>51.2339956</v>
      </c>
      <c r="H47">
        <f>Pilot_NoRef_30CM!F47</f>
        <v>69.379575000000003</v>
      </c>
      <c r="I47">
        <v>11.671101200000001</v>
      </c>
      <c r="J47">
        <f>V106_Pilot!F47</f>
        <v>10.089745199999999</v>
      </c>
      <c r="K47">
        <f>V106_NoPilot!F47</f>
        <v>7.3210353000000001</v>
      </c>
    </row>
    <row r="48" spans="1:11" x14ac:dyDescent="0.25">
      <c r="A48">
        <v>40.612605000000002</v>
      </c>
      <c r="B48">
        <f>'Pilot+NoRef_399B'!F48</f>
        <v>16.518528199999999</v>
      </c>
      <c r="C48">
        <f>'NoPilot+Ref_399B'!F48</f>
        <v>28.641774399999999</v>
      </c>
      <c r="D48">
        <f>NoPilot_NoRef_399B!F48</f>
        <v>9.4080698999999992</v>
      </c>
      <c r="E48">
        <f>Sequential_NoRef_399B!F48</f>
        <v>23.194732500000001</v>
      </c>
      <c r="F48">
        <f>Pilot_NoRef_1280B!F48</f>
        <v>74.564003</v>
      </c>
      <c r="G48">
        <f>NoPilot_NoRef_1280B!F48</f>
        <v>49.255685300000003</v>
      </c>
      <c r="H48">
        <f>Pilot_NoRef_30CM!F48</f>
        <v>65.421922300000006</v>
      </c>
      <c r="I48">
        <v>9.2015212000000002</v>
      </c>
      <c r="J48">
        <f>V106_Pilot!F48</f>
        <v>11.683707800000001</v>
      </c>
      <c r="K48">
        <f>V106_NoPilot!F48</f>
        <v>7.2559313000000003</v>
      </c>
    </row>
    <row r="49" spans="1:11" x14ac:dyDescent="0.25">
      <c r="A49">
        <v>21.232575499999999</v>
      </c>
      <c r="B49">
        <f>'Pilot+NoRef_399B'!F49</f>
        <v>16.0412389</v>
      </c>
      <c r="C49">
        <f>'NoPilot+Ref_399B'!F49</f>
        <v>10.5167792</v>
      </c>
      <c r="D49">
        <f>NoPilot_NoRef_399B!F49</f>
        <v>11.0318395</v>
      </c>
      <c r="E49">
        <f>Sequential_NoRef_399B!F49</f>
        <v>23.295753699999999</v>
      </c>
      <c r="F49">
        <f>Pilot_NoRef_1280B!F49</f>
        <v>80.349672200000001</v>
      </c>
      <c r="G49">
        <f>NoPilot_NoRef_1280B!F49</f>
        <v>50.779031600000003</v>
      </c>
      <c r="H49">
        <f>Pilot_NoRef_30CM!F49</f>
        <v>86.721422000000004</v>
      </c>
      <c r="I49">
        <v>12.0708898</v>
      </c>
      <c r="J49">
        <f>V106_Pilot!F49</f>
        <v>11.884577200000001</v>
      </c>
      <c r="K49">
        <f>V106_NoPilot!F49</f>
        <v>7.8038344999999998</v>
      </c>
    </row>
    <row r="50" spans="1:11" x14ac:dyDescent="0.25">
      <c r="A50">
        <v>29.209662099999999</v>
      </c>
      <c r="B50">
        <f>'Pilot+NoRef_399B'!F50</f>
        <v>14.3555872</v>
      </c>
      <c r="C50">
        <f>'NoPilot+Ref_399B'!F50</f>
        <v>23.642387200000002</v>
      </c>
      <c r="D50">
        <f>NoPilot_NoRef_399B!F50</f>
        <v>20.2166107</v>
      </c>
      <c r="E50">
        <f>Sequential_NoRef_399B!F50</f>
        <v>21.048182400000002</v>
      </c>
      <c r="F50">
        <f>Pilot_NoRef_1280B!F50</f>
        <v>90.755232199999995</v>
      </c>
      <c r="G50">
        <f>NoPilot_NoRef_1280B!F50</f>
        <v>47.948700600000002</v>
      </c>
      <c r="H50">
        <f>Pilot_NoRef_30CM!F50</f>
        <v>54.848847900000003</v>
      </c>
      <c r="I50">
        <v>10.467852000000001</v>
      </c>
      <c r="J50">
        <f>V106_Pilot!F50</f>
        <v>10.956462500000001</v>
      </c>
      <c r="K50">
        <f>V106_NoPilot!F50</f>
        <v>8.1256500000000003</v>
      </c>
    </row>
    <row r="51" spans="1:11" x14ac:dyDescent="0.25">
      <c r="A51">
        <v>26.157905899999999</v>
      </c>
      <c r="B51">
        <f>'Pilot+NoRef_399B'!F51</f>
        <v>14.3094325</v>
      </c>
      <c r="C51">
        <f>'NoPilot+Ref_399B'!F51</f>
        <v>24.4629507</v>
      </c>
      <c r="D51">
        <f>NoPilot_NoRef_399B!F51</f>
        <v>10.219245300000001</v>
      </c>
      <c r="E51">
        <f>Sequential_NoRef_399B!F51</f>
        <v>24.400687600000001</v>
      </c>
      <c r="F51">
        <f>Pilot_NoRef_1280B!F51</f>
        <v>104.1310931</v>
      </c>
      <c r="G51">
        <f>NoPilot_NoRef_1280B!F51</f>
        <v>48.0252439</v>
      </c>
      <c r="H51">
        <f>Pilot_NoRef_30CM!F51</f>
        <v>96.590390499999998</v>
      </c>
      <c r="I51">
        <v>9.4215275999999992</v>
      </c>
      <c r="J51">
        <f>V106_Pilot!F51</f>
        <v>12.0669626</v>
      </c>
      <c r="K51">
        <f>V106_NoPilot!F51</f>
        <v>8.0149805999999995</v>
      </c>
    </row>
    <row r="52" spans="1:11" x14ac:dyDescent="0.25">
      <c r="A52">
        <v>16.249125800000002</v>
      </c>
      <c r="B52">
        <f>'Pilot+NoRef_399B'!F52</f>
        <v>16.069344999999998</v>
      </c>
      <c r="C52">
        <f>'NoPilot+Ref_399B'!F52</f>
        <v>31.416937699999998</v>
      </c>
      <c r="D52">
        <f>NoPilot_NoRef_399B!F52</f>
        <v>10.0291584</v>
      </c>
      <c r="E52">
        <f>Sequential_NoRef_399B!F52</f>
        <v>23.8050824</v>
      </c>
      <c r="F52">
        <f>Pilot_NoRef_1280B!F52</f>
        <v>53.719611999999998</v>
      </c>
      <c r="G52">
        <f>NoPilot_NoRef_1280B!F52</f>
        <v>72.381151900000006</v>
      </c>
      <c r="H52">
        <f>Pilot_NoRef_30CM!F52</f>
        <v>72.295186200000003</v>
      </c>
      <c r="I52">
        <v>11.2297341</v>
      </c>
      <c r="J52">
        <f>V106_Pilot!F52</f>
        <v>11.6067768</v>
      </c>
      <c r="K52">
        <f>V106_NoPilot!F52</f>
        <v>7.1750290000000003</v>
      </c>
    </row>
    <row r="53" spans="1:11" x14ac:dyDescent="0.25">
      <c r="A53">
        <v>18.393727599999998</v>
      </c>
      <c r="B53">
        <f>'Pilot+NoRef_399B'!F53</f>
        <v>25.826517899999999</v>
      </c>
      <c r="C53">
        <f>'NoPilot+Ref_399B'!F53</f>
        <v>24.288451999999999</v>
      </c>
      <c r="D53">
        <f>NoPilot_NoRef_399B!F53</f>
        <v>10.604418000000001</v>
      </c>
      <c r="E53">
        <f>Sequential_NoRef_399B!F53</f>
        <v>22.960221099999998</v>
      </c>
      <c r="F53">
        <f>Pilot_NoRef_1280B!F53</f>
        <v>58.067936199999998</v>
      </c>
      <c r="G53">
        <f>NoPilot_NoRef_1280B!F53</f>
        <v>57.194133700000002</v>
      </c>
      <c r="H53">
        <f>Pilot_NoRef_30CM!F53</f>
        <v>86.018857499999996</v>
      </c>
      <c r="I53">
        <v>9.0893335999999998</v>
      </c>
      <c r="J53">
        <f>V106_Pilot!F53</f>
        <v>11.249627200000001</v>
      </c>
      <c r="K53">
        <f>V106_NoPilot!F53</f>
        <v>12.4533424</v>
      </c>
    </row>
    <row r="54" spans="1:11" x14ac:dyDescent="0.25">
      <c r="A54">
        <v>15.0876687</v>
      </c>
      <c r="B54">
        <f>'Pilot+NoRef_399B'!F54</f>
        <v>25.1675358</v>
      </c>
      <c r="C54">
        <f>'NoPilot+Ref_399B'!F54</f>
        <v>31.707062700000002</v>
      </c>
      <c r="D54">
        <f>NoPilot_NoRef_399B!F54</f>
        <v>9.4212158000000006</v>
      </c>
      <c r="E54">
        <f>Sequential_NoRef_399B!F54</f>
        <v>24.184608900000001</v>
      </c>
      <c r="F54">
        <f>Pilot_NoRef_1280B!F54</f>
        <v>77.7400296</v>
      </c>
      <c r="G54">
        <f>NoPilot_NoRef_1280B!F54</f>
        <v>46.520034000000003</v>
      </c>
      <c r="H54">
        <f>Pilot_NoRef_30CM!F54</f>
        <v>132.39080999999999</v>
      </c>
      <c r="I54">
        <v>13.8510752</v>
      </c>
      <c r="J54">
        <f>V106_Pilot!F54</f>
        <v>10.4825971</v>
      </c>
      <c r="K54">
        <f>V106_NoPilot!F54</f>
        <v>7.4107744000000002</v>
      </c>
    </row>
    <row r="55" spans="1:11" x14ac:dyDescent="0.25">
      <c r="A55">
        <v>19.231120199999999</v>
      </c>
      <c r="B55">
        <f>'Pilot+NoRef_399B'!F55</f>
        <v>16.415833899999999</v>
      </c>
      <c r="C55">
        <f>'NoPilot+Ref_399B'!F55</f>
        <v>31.908067899999999</v>
      </c>
      <c r="D55">
        <f>NoPilot_NoRef_399B!F55</f>
        <v>9.7321494000000008</v>
      </c>
      <c r="E55">
        <f>Sequential_NoRef_399B!F55</f>
        <v>23.675159099999998</v>
      </c>
      <c r="F55">
        <f>Pilot_NoRef_1280B!F55</f>
        <v>53.7083127</v>
      </c>
      <c r="G55">
        <f>NoPilot_NoRef_1280B!F55</f>
        <v>47.896729299999997</v>
      </c>
      <c r="H55">
        <f>Pilot_NoRef_30CM!F55</f>
        <v>132.00402589999999</v>
      </c>
      <c r="I55">
        <v>9.3045638999999998</v>
      </c>
      <c r="J55">
        <f>V106_Pilot!F55</f>
        <v>11.773319499999999</v>
      </c>
      <c r="K55">
        <f>V106_NoPilot!F55</f>
        <v>13.4209706</v>
      </c>
    </row>
    <row r="56" spans="1:11" x14ac:dyDescent="0.25">
      <c r="A56">
        <v>33.9344939</v>
      </c>
      <c r="B56">
        <f>'Pilot+NoRef_399B'!F56</f>
        <v>25.482105099999998</v>
      </c>
      <c r="C56">
        <f>'NoPilot+Ref_399B'!F56</f>
        <v>26.953395400000002</v>
      </c>
      <c r="D56">
        <f>NoPilot_NoRef_399B!F56</f>
        <v>9.5381353999999998</v>
      </c>
      <c r="E56">
        <f>Sequential_NoRef_399B!F56</f>
        <v>21.6081322</v>
      </c>
      <c r="F56">
        <f>Pilot_NoRef_1280B!F56</f>
        <v>62.7818003</v>
      </c>
      <c r="G56">
        <f>NoPilot_NoRef_1280B!F56</f>
        <v>50.376319700000003</v>
      </c>
      <c r="H56">
        <f>Pilot_NoRef_30CM!F56</f>
        <v>164.32807990000001</v>
      </c>
      <c r="I56">
        <v>13.149122500000001</v>
      </c>
      <c r="J56">
        <f>V106_Pilot!F56</f>
        <v>11.906205699999999</v>
      </c>
      <c r="K56">
        <f>V106_NoPilot!F56</f>
        <v>7.1490821000000002</v>
      </c>
    </row>
    <row r="57" spans="1:11" x14ac:dyDescent="0.25">
      <c r="A57">
        <v>29.518321799999999</v>
      </c>
      <c r="B57">
        <f>'Pilot+NoRef_399B'!F57</f>
        <v>18.7892248</v>
      </c>
      <c r="C57">
        <f>'NoPilot+Ref_399B'!F57</f>
        <v>10.795385899999999</v>
      </c>
      <c r="D57">
        <f>NoPilot_NoRef_399B!F57</f>
        <v>9.7736560000000008</v>
      </c>
      <c r="E57">
        <f>Sequential_NoRef_399B!F57</f>
        <v>22.533478800000001</v>
      </c>
      <c r="F57">
        <f>Pilot_NoRef_1280B!F57</f>
        <v>109.80787359999999</v>
      </c>
      <c r="G57">
        <f>NoPilot_NoRef_1280B!F57</f>
        <v>46.814389599999998</v>
      </c>
      <c r="H57">
        <f>Pilot_NoRef_30CM!F57</f>
        <v>68.177950499999994</v>
      </c>
      <c r="I57">
        <v>8.9476277999999994</v>
      </c>
      <c r="J57">
        <f>V106_Pilot!F57</f>
        <v>12.7656902</v>
      </c>
      <c r="K57">
        <f>V106_NoPilot!F57</f>
        <v>6.6969856999999999</v>
      </c>
    </row>
    <row r="58" spans="1:11" x14ac:dyDescent="0.25">
      <c r="A58">
        <v>17.929540299999999</v>
      </c>
      <c r="B58">
        <f>'Pilot+NoRef_399B'!F58</f>
        <v>13.4272419</v>
      </c>
      <c r="C58">
        <f>'NoPilot+Ref_399B'!F58</f>
        <v>33.914027300000001</v>
      </c>
      <c r="D58">
        <f>NoPilot_NoRef_399B!F58</f>
        <v>9.6851486999999992</v>
      </c>
      <c r="E58">
        <f>Sequential_NoRef_399B!F58</f>
        <v>23.631853700000001</v>
      </c>
      <c r="F58">
        <f>Pilot_NoRef_1280B!F58</f>
        <v>87.062866799999995</v>
      </c>
      <c r="G58">
        <f>NoPilot_NoRef_1280B!F58</f>
        <v>46.221755999999999</v>
      </c>
      <c r="H58">
        <f>Pilot_NoRef_30CM!F58</f>
        <v>80.085537700000003</v>
      </c>
      <c r="I58">
        <v>9.8244495000000001</v>
      </c>
      <c r="J58">
        <f>V106_Pilot!F58</f>
        <v>12.0116306</v>
      </c>
      <c r="K58">
        <f>V106_NoPilot!F58</f>
        <v>7.5945901999999998</v>
      </c>
    </row>
    <row r="59" spans="1:11" x14ac:dyDescent="0.25">
      <c r="A59">
        <v>28.6311611</v>
      </c>
      <c r="B59">
        <f>'Pilot+NoRef_399B'!F59</f>
        <v>17.341039500000001</v>
      </c>
      <c r="C59">
        <f>'NoPilot+Ref_399B'!F59</f>
        <v>19.618551400000001</v>
      </c>
      <c r="D59">
        <f>NoPilot_NoRef_399B!F59</f>
        <v>10.114738300000001</v>
      </c>
      <c r="E59">
        <f>Sequential_NoRef_399B!F59</f>
        <v>22.462296899999998</v>
      </c>
      <c r="F59">
        <f>Pilot_NoRef_1280B!F59</f>
        <v>60.7504621</v>
      </c>
      <c r="G59">
        <f>NoPilot_NoRef_1280B!F59</f>
        <v>49.870077299999998</v>
      </c>
      <c r="H59">
        <f>Pilot_NoRef_30CM!F59</f>
        <v>130.7399959</v>
      </c>
      <c r="I59">
        <v>10.2864611</v>
      </c>
      <c r="J59">
        <f>V106_Pilot!F59</f>
        <v>12.220153399999999</v>
      </c>
      <c r="K59">
        <f>V106_NoPilot!F59</f>
        <v>8.0857271999999991</v>
      </c>
    </row>
    <row r="60" spans="1:11" x14ac:dyDescent="0.25">
      <c r="A60">
        <v>31.237932000000001</v>
      </c>
      <c r="B60">
        <f>'Pilot+NoRef_399B'!F60</f>
        <v>16.0711069</v>
      </c>
      <c r="C60">
        <f>'NoPilot+Ref_399B'!F60</f>
        <v>32.196930100000003</v>
      </c>
      <c r="D60">
        <f>NoPilot_NoRef_399B!F60</f>
        <v>9.1697590000000009</v>
      </c>
      <c r="E60">
        <f>Sequential_NoRef_399B!F60</f>
        <v>23.519515200000001</v>
      </c>
      <c r="F60">
        <f>Pilot_NoRef_1280B!F60</f>
        <v>95.629975400000006</v>
      </c>
      <c r="G60">
        <f>NoPilot_NoRef_1280B!F60</f>
        <v>50.243507100000002</v>
      </c>
      <c r="H60">
        <f>Pilot_NoRef_30CM!F60</f>
        <v>46.556799300000002</v>
      </c>
      <c r="I60">
        <v>9.6693827999999993</v>
      </c>
      <c r="J60">
        <f>V106_Pilot!F60</f>
        <v>13.724269100000001</v>
      </c>
      <c r="K60">
        <f>V106_NoPilot!F60</f>
        <v>8.7363222</v>
      </c>
    </row>
    <row r="61" spans="1:11" x14ac:dyDescent="0.25">
      <c r="A61">
        <v>33.013919700000002</v>
      </c>
      <c r="B61">
        <f>'Pilot+NoRef_399B'!F61</f>
        <v>16.230326099999999</v>
      </c>
      <c r="C61">
        <f>'NoPilot+Ref_399B'!F61</f>
        <v>50.731755499999998</v>
      </c>
      <c r="D61">
        <f>NoPilot_NoRef_399B!F61</f>
        <v>10.188920899999999</v>
      </c>
      <c r="E61">
        <f>Sequential_NoRef_399B!F61</f>
        <v>24.704019899999999</v>
      </c>
      <c r="F61">
        <f>Pilot_NoRef_1280B!F61</f>
        <v>24.472890100000001</v>
      </c>
      <c r="G61">
        <f>NoPilot_NoRef_1280B!F61</f>
        <v>51.2050196</v>
      </c>
      <c r="H61">
        <f>Pilot_NoRef_30CM!F61</f>
        <v>58.058685199999999</v>
      </c>
      <c r="I61">
        <v>16.279889099999998</v>
      </c>
      <c r="J61">
        <f>V106_Pilot!F61</f>
        <v>12.4851864</v>
      </c>
      <c r="K61">
        <f>V106_NoPilot!F61</f>
        <v>7.0839989000000001</v>
      </c>
    </row>
    <row r="62" spans="1:11" x14ac:dyDescent="0.25">
      <c r="A62">
        <v>20.3922031</v>
      </c>
      <c r="B62">
        <f>'Pilot+NoRef_399B'!F62</f>
        <v>14.4914959</v>
      </c>
      <c r="C62">
        <f>'NoPilot+Ref_399B'!F62</f>
        <v>24.5534651</v>
      </c>
      <c r="D62">
        <f>NoPilot_NoRef_399B!F62</f>
        <v>9.7609721999999994</v>
      </c>
      <c r="E62">
        <f>Sequential_NoRef_399B!F62</f>
        <v>22.3845055</v>
      </c>
      <c r="F62">
        <f>Pilot_NoRef_1280B!F62</f>
        <v>47.634698999999998</v>
      </c>
      <c r="G62">
        <f>NoPilot_NoRef_1280B!F62</f>
        <v>50.219632400000002</v>
      </c>
      <c r="H62">
        <f>Pilot_NoRef_30CM!F62</f>
        <v>60.187032899999998</v>
      </c>
      <c r="I62">
        <v>16.376762500000002</v>
      </c>
      <c r="J62">
        <f>V106_Pilot!F62</f>
        <v>12.463641300000001</v>
      </c>
      <c r="K62">
        <f>V106_NoPilot!F62</f>
        <v>7.7055284000000004</v>
      </c>
    </row>
    <row r="63" spans="1:11" x14ac:dyDescent="0.25">
      <c r="A63">
        <v>46.935927999999997</v>
      </c>
      <c r="B63">
        <f>'Pilot+NoRef_399B'!F63</f>
        <v>26.187169399999998</v>
      </c>
      <c r="C63">
        <f>'NoPilot+Ref_399B'!F63</f>
        <v>26.879784399999998</v>
      </c>
      <c r="D63">
        <f>NoPilot_NoRef_399B!F63</f>
        <v>9.3741675000000004</v>
      </c>
      <c r="E63">
        <f>Sequential_NoRef_399B!F63</f>
        <v>23.2142321</v>
      </c>
      <c r="F63">
        <f>Pilot_NoRef_1280B!F63</f>
        <v>49.374295099999998</v>
      </c>
      <c r="G63">
        <f>NoPilot_NoRef_1280B!F63</f>
        <v>51.323391399999998</v>
      </c>
      <c r="H63">
        <f>Pilot_NoRef_30CM!F63</f>
        <v>61.9894617</v>
      </c>
      <c r="I63">
        <v>10.5453682</v>
      </c>
      <c r="J63">
        <f>V106_Pilot!F63</f>
        <v>11.699064099999999</v>
      </c>
      <c r="K63">
        <f>V106_NoPilot!F63</f>
        <v>8.0143117000000004</v>
      </c>
    </row>
    <row r="64" spans="1:11" x14ac:dyDescent="0.25">
      <c r="A64">
        <v>22.228333899999999</v>
      </c>
      <c r="B64">
        <f>'Pilot+NoRef_399B'!F64</f>
        <v>13.9423934</v>
      </c>
      <c r="C64">
        <f>'NoPilot+Ref_399B'!F64</f>
        <v>25.7932506</v>
      </c>
      <c r="D64">
        <f>NoPilot_NoRef_399B!F64</f>
        <v>11.153082299999999</v>
      </c>
      <c r="E64">
        <f>Sequential_NoRef_399B!F64</f>
        <v>24.4524893</v>
      </c>
      <c r="F64">
        <f>Pilot_NoRef_1280B!F64</f>
        <v>70.238673300000002</v>
      </c>
      <c r="G64">
        <f>NoPilot_NoRef_1280B!F64</f>
        <v>57.225855899999999</v>
      </c>
      <c r="H64">
        <f>Pilot_NoRef_30CM!F64</f>
        <v>90.447815199999994</v>
      </c>
      <c r="I64">
        <v>12.703362800000001</v>
      </c>
      <c r="J64">
        <f>V106_Pilot!F64</f>
        <v>11.0266799</v>
      </c>
      <c r="K64">
        <f>V106_NoPilot!F64</f>
        <v>12.288719499999999</v>
      </c>
    </row>
    <row r="65" spans="1:11" x14ac:dyDescent="0.25">
      <c r="A65">
        <v>23.409263899999999</v>
      </c>
      <c r="B65">
        <f>'Pilot+NoRef_399B'!F65</f>
        <v>14.7547005</v>
      </c>
      <c r="C65">
        <f>'NoPilot+Ref_399B'!F65</f>
        <v>18.1561281</v>
      </c>
      <c r="D65">
        <f>NoPilot_NoRef_399B!F65</f>
        <v>9.7174206999999999</v>
      </c>
      <c r="E65">
        <f>Sequential_NoRef_399B!F65</f>
        <v>20.794669200000001</v>
      </c>
      <c r="F65">
        <f>Pilot_NoRef_1280B!F65</f>
        <v>43.004682600000002</v>
      </c>
      <c r="G65">
        <f>NoPilot_NoRef_1280B!F65</f>
        <v>51.916584100000001</v>
      </c>
      <c r="H65">
        <f>Pilot_NoRef_30CM!F65</f>
        <v>151.51209349999999</v>
      </c>
      <c r="I65">
        <v>9.6093492999999999</v>
      </c>
      <c r="J65">
        <f>V106_Pilot!F65</f>
        <v>11.9480123</v>
      </c>
      <c r="K65">
        <f>V106_NoPilot!F65</f>
        <v>16.2827646</v>
      </c>
    </row>
    <row r="66" spans="1:11" x14ac:dyDescent="0.25">
      <c r="A66">
        <v>16.994291700000002</v>
      </c>
      <c r="B66">
        <f>'Pilot+NoRef_399B'!F66</f>
        <v>15.475699799999999</v>
      </c>
      <c r="C66">
        <f>'NoPilot+Ref_399B'!F66</f>
        <v>25.9233391</v>
      </c>
      <c r="D66">
        <f>NoPilot_NoRef_399B!F66</f>
        <v>9.7642044000000006</v>
      </c>
      <c r="E66">
        <f>Sequential_NoRef_399B!F66</f>
        <v>24.100793700000001</v>
      </c>
      <c r="F66">
        <f>Pilot_NoRef_1280B!F66</f>
        <v>61.242134800000002</v>
      </c>
      <c r="G66">
        <f>NoPilot_NoRef_1280B!F66</f>
        <v>61.080392799999998</v>
      </c>
      <c r="H66">
        <f>Pilot_NoRef_30CM!F66</f>
        <v>146.26690060000001</v>
      </c>
      <c r="I66">
        <v>8.7112058999999995</v>
      </c>
      <c r="J66">
        <f>V106_Pilot!F66</f>
        <v>17.815609899999998</v>
      </c>
      <c r="K66">
        <f>V106_NoPilot!F66</f>
        <v>7.2962493999999998</v>
      </c>
    </row>
    <row r="67" spans="1:11" x14ac:dyDescent="0.25">
      <c r="A67">
        <v>40.884054499999998</v>
      </c>
      <c r="B67">
        <f>'Pilot+NoRef_399B'!F67</f>
        <v>29.0204135</v>
      </c>
      <c r="C67">
        <f>'NoPilot+Ref_399B'!F67</f>
        <v>19.849977500000001</v>
      </c>
      <c r="D67">
        <f>NoPilot_NoRef_399B!F67</f>
        <v>10.106888</v>
      </c>
      <c r="E67">
        <f>Sequential_NoRef_399B!F67</f>
        <v>27.6686592</v>
      </c>
      <c r="F67">
        <f>Pilot_NoRef_1280B!F67</f>
        <v>57.002320400000002</v>
      </c>
      <c r="G67">
        <f>NoPilot_NoRef_1280B!F67</f>
        <v>44.892061699999999</v>
      </c>
      <c r="H67">
        <f>Pilot_NoRef_30CM!F67</f>
        <v>58.769475900000003</v>
      </c>
      <c r="I67">
        <v>9.0824566999999998</v>
      </c>
      <c r="J67">
        <f>V106_Pilot!F67</f>
        <v>10.450369999999999</v>
      </c>
      <c r="K67">
        <f>V106_NoPilot!F67</f>
        <v>8.0379997000000003</v>
      </c>
    </row>
    <row r="68" spans="1:11" x14ac:dyDescent="0.25">
      <c r="A68">
        <v>29.840143999999999</v>
      </c>
      <c r="B68">
        <f>'Pilot+NoRef_399B'!F68</f>
        <v>14.418364</v>
      </c>
      <c r="C68">
        <f>'NoPilot+Ref_399B'!F68</f>
        <v>32.836197599999998</v>
      </c>
      <c r="D68">
        <f>NoPilot_NoRef_399B!F68</f>
        <v>9.4413824999999996</v>
      </c>
      <c r="E68">
        <f>Sequential_NoRef_399B!F68</f>
        <v>25.206427999999999</v>
      </c>
      <c r="F68">
        <f>Pilot_NoRef_1280B!F68</f>
        <v>68.010444399999997</v>
      </c>
      <c r="G68">
        <f>NoPilot_NoRef_1280B!F68</f>
        <v>54.317425999999998</v>
      </c>
      <c r="H68">
        <f>Pilot_NoRef_30CM!F68</f>
        <v>64.408372799999995</v>
      </c>
      <c r="I68">
        <v>11.392706199999999</v>
      </c>
      <c r="J68">
        <f>V106_Pilot!F68</f>
        <v>12.1104749</v>
      </c>
      <c r="K68">
        <f>V106_NoPilot!F68</f>
        <v>7.9690187000000003</v>
      </c>
    </row>
    <row r="69" spans="1:11" x14ac:dyDescent="0.25">
      <c r="A69">
        <v>42.730373700000001</v>
      </c>
      <c r="B69">
        <f>'Pilot+NoRef_399B'!F69</f>
        <v>25.9538224</v>
      </c>
      <c r="C69">
        <f>'NoPilot+Ref_399B'!F69</f>
        <v>16.968876300000002</v>
      </c>
      <c r="D69">
        <f>NoPilot_NoRef_399B!F69</f>
        <v>21.285925299999999</v>
      </c>
      <c r="E69">
        <f>Sequential_NoRef_399B!F69</f>
        <v>22.040975299999999</v>
      </c>
      <c r="F69">
        <f>Pilot_NoRef_1280B!F69</f>
        <v>54.535032000000001</v>
      </c>
      <c r="G69">
        <f>NoPilot_NoRef_1280B!F69</f>
        <v>59.7202269</v>
      </c>
      <c r="H69">
        <f>Pilot_NoRef_30CM!F69</f>
        <v>66.868683399999995</v>
      </c>
      <c r="I69">
        <v>8.5469370999999992</v>
      </c>
      <c r="J69">
        <f>V106_Pilot!F69</f>
        <v>11.7283343</v>
      </c>
      <c r="K69">
        <f>V106_NoPilot!F69</f>
        <v>8.0608473000000007</v>
      </c>
    </row>
    <row r="70" spans="1:11" x14ac:dyDescent="0.25">
      <c r="A70">
        <v>16.888428900000001</v>
      </c>
      <c r="B70">
        <f>'Pilot+NoRef_399B'!F70</f>
        <v>28.9095479</v>
      </c>
      <c r="C70">
        <f>'NoPilot+Ref_399B'!F70</f>
        <v>34.148108800000003</v>
      </c>
      <c r="D70">
        <f>NoPilot_NoRef_399B!F70</f>
        <v>9.0250553999999994</v>
      </c>
      <c r="E70">
        <f>Sequential_NoRef_399B!F70</f>
        <v>24.930621800000001</v>
      </c>
      <c r="F70">
        <f>Pilot_NoRef_1280B!F70</f>
        <v>43.723938599999997</v>
      </c>
      <c r="G70">
        <f>NoPilot_NoRef_1280B!F70</f>
        <v>49.668424999999999</v>
      </c>
      <c r="H70">
        <f>Pilot_NoRef_30CM!F70</f>
        <v>71.4914433</v>
      </c>
      <c r="I70">
        <v>10.2512302</v>
      </c>
      <c r="J70">
        <f>V106_Pilot!F70</f>
        <v>13.1875757</v>
      </c>
      <c r="K70">
        <f>V106_NoPilot!F70</f>
        <v>6.9136132999999997</v>
      </c>
    </row>
    <row r="71" spans="1:11" x14ac:dyDescent="0.25">
      <c r="A71">
        <v>27.7522722</v>
      </c>
      <c r="B71">
        <f>'Pilot+NoRef_399B'!F71</f>
        <v>13.7937519</v>
      </c>
      <c r="C71">
        <f>'NoPilot+Ref_399B'!F71</f>
        <v>26.303283499999999</v>
      </c>
      <c r="D71">
        <f>NoPilot_NoRef_399B!F71</f>
        <v>11.6055583</v>
      </c>
      <c r="E71">
        <f>Sequential_NoRef_399B!F71</f>
        <v>20.3096234</v>
      </c>
      <c r="F71">
        <f>Pilot_NoRef_1280B!F71</f>
        <v>53.337841300000001</v>
      </c>
      <c r="G71">
        <f>NoPilot_NoRef_1280B!F71</f>
        <v>50.026404900000003</v>
      </c>
      <c r="H71">
        <f>Pilot_NoRef_30CM!F71</f>
        <v>90.097761899999995</v>
      </c>
      <c r="I71">
        <v>12.546861099999999</v>
      </c>
      <c r="J71">
        <f>V106_Pilot!F71</f>
        <v>10.0906389</v>
      </c>
      <c r="K71">
        <f>V106_NoPilot!F71</f>
        <v>19.4218264</v>
      </c>
    </row>
    <row r="72" spans="1:11" x14ac:dyDescent="0.25">
      <c r="A72">
        <v>30.831531200000001</v>
      </c>
      <c r="B72">
        <f>'Pilot+NoRef_399B'!F72</f>
        <v>14.333911199999999</v>
      </c>
      <c r="C72">
        <f>'NoPilot+Ref_399B'!F72</f>
        <v>34.025969000000003</v>
      </c>
      <c r="D72">
        <f>NoPilot_NoRef_399B!F72</f>
        <v>10.2357838</v>
      </c>
      <c r="E72">
        <f>Sequential_NoRef_399B!F72</f>
        <v>26.767959999999999</v>
      </c>
      <c r="F72">
        <f>Pilot_NoRef_1280B!F72</f>
        <v>53.173898399999999</v>
      </c>
      <c r="G72">
        <f>NoPilot_NoRef_1280B!F72</f>
        <v>51.540041100000003</v>
      </c>
      <c r="H72">
        <f>Pilot_NoRef_30CM!F72</f>
        <v>50.782378799999996</v>
      </c>
      <c r="I72">
        <v>11.1916163</v>
      </c>
      <c r="J72">
        <f>V106_Pilot!F72</f>
        <v>11.908296</v>
      </c>
      <c r="K72">
        <f>V106_NoPilot!F72</f>
        <v>8.6209731999999999</v>
      </c>
    </row>
    <row r="73" spans="1:11" x14ac:dyDescent="0.25">
      <c r="A73">
        <v>20.869866999999999</v>
      </c>
      <c r="B73">
        <f>'Pilot+NoRef_399B'!F73</f>
        <v>16.179202100000001</v>
      </c>
      <c r="C73">
        <f>'NoPilot+Ref_399B'!F73</f>
        <v>17.554310099999999</v>
      </c>
      <c r="D73">
        <f>NoPilot_NoRef_399B!F73</f>
        <v>9.4232037000000002</v>
      </c>
      <c r="E73">
        <f>Sequential_NoRef_399B!F73</f>
        <v>27.858801100000001</v>
      </c>
      <c r="F73">
        <f>Pilot_NoRef_1280B!F73</f>
        <v>62.138331600000001</v>
      </c>
      <c r="G73">
        <f>NoPilot_NoRef_1280B!F73</f>
        <v>45.252586100000002</v>
      </c>
      <c r="H73">
        <f>Pilot_NoRef_30CM!F73</f>
        <v>91.538862100000003</v>
      </c>
      <c r="I73">
        <v>9.2316377000000003</v>
      </c>
      <c r="J73">
        <f>V106_Pilot!F73</f>
        <v>10.2976984</v>
      </c>
      <c r="K73">
        <f>V106_NoPilot!F73</f>
        <v>9.4770307999999996</v>
      </c>
    </row>
    <row r="74" spans="1:11" x14ac:dyDescent="0.25">
      <c r="A74">
        <v>29.4951255</v>
      </c>
      <c r="B74">
        <f>'Pilot+NoRef_399B'!F74</f>
        <v>16.448228</v>
      </c>
      <c r="C74">
        <f>'NoPilot+Ref_399B'!F74</f>
        <v>26.759464999999999</v>
      </c>
      <c r="D74">
        <f>NoPilot_NoRef_399B!F74</f>
        <v>17.967551700000001</v>
      </c>
      <c r="E74">
        <f>Sequential_NoRef_399B!F74</f>
        <v>23.843337500000001</v>
      </c>
      <c r="F74">
        <f>Pilot_NoRef_1280B!F74</f>
        <v>94.295902799999993</v>
      </c>
      <c r="G74">
        <f>NoPilot_NoRef_1280B!F74</f>
        <v>55.243275500000003</v>
      </c>
      <c r="H74">
        <f>Pilot_NoRef_30CM!F74</f>
        <v>58.777788399999999</v>
      </c>
      <c r="I74">
        <v>13.5306768</v>
      </c>
      <c r="J74">
        <f>V106_Pilot!F74</f>
        <v>11.230708399999999</v>
      </c>
      <c r="K74">
        <f>V106_NoPilot!F74</f>
        <v>9.2919842999999993</v>
      </c>
    </row>
    <row r="75" spans="1:11" x14ac:dyDescent="0.25">
      <c r="A75">
        <v>35.884225000000001</v>
      </c>
      <c r="B75">
        <f>'Pilot+NoRef_399B'!F75</f>
        <v>14.099038</v>
      </c>
      <c r="C75">
        <f>'NoPilot+Ref_399B'!F75</f>
        <v>18.0150498</v>
      </c>
      <c r="D75">
        <f>NoPilot_NoRef_399B!F75</f>
        <v>9.8177955000000008</v>
      </c>
      <c r="E75">
        <f>Sequential_NoRef_399B!F75</f>
        <v>23.470567500000001</v>
      </c>
      <c r="F75">
        <f>Pilot_NoRef_1280B!F75</f>
        <v>108.86052720000001</v>
      </c>
      <c r="G75">
        <f>NoPilot_NoRef_1280B!F75</f>
        <v>47.959346199999999</v>
      </c>
      <c r="H75">
        <f>Pilot_NoRef_30CM!F75</f>
        <v>48.570259499999999</v>
      </c>
      <c r="I75">
        <v>11.8916751</v>
      </c>
      <c r="J75">
        <f>V106_Pilot!F75</f>
        <v>21.168093500000001</v>
      </c>
      <c r="K75">
        <f>V106_NoPilot!F75</f>
        <v>8.6024443000000002</v>
      </c>
    </row>
    <row r="76" spans="1:11" x14ac:dyDescent="0.25">
      <c r="A76">
        <v>41.775556299999998</v>
      </c>
      <c r="B76">
        <f>'Pilot+NoRef_399B'!F76</f>
        <v>16.480428199999999</v>
      </c>
      <c r="C76">
        <f>'NoPilot+Ref_399B'!F76</f>
        <v>31.954639499999999</v>
      </c>
      <c r="D76">
        <f>NoPilot_NoRef_399B!F76</f>
        <v>9.1046838999999995</v>
      </c>
      <c r="E76">
        <f>Sequential_NoRef_399B!F76</f>
        <v>24.611285299999999</v>
      </c>
      <c r="F76">
        <f>Pilot_NoRef_1280B!F76</f>
        <v>141.56061460000001</v>
      </c>
      <c r="G76">
        <f>NoPilot_NoRef_1280B!F76</f>
        <v>52.492716199999997</v>
      </c>
      <c r="H76">
        <f>Pilot_NoRef_30CM!F76</f>
        <v>74.414708200000007</v>
      </c>
      <c r="I76">
        <v>11.9459771</v>
      </c>
      <c r="J76">
        <f>V106_Pilot!F76</f>
        <v>11.930886299999999</v>
      </c>
      <c r="K76">
        <f>V106_NoPilot!F76</f>
        <v>12.2356976</v>
      </c>
    </row>
    <row r="77" spans="1:11" x14ac:dyDescent="0.25">
      <c r="A77">
        <v>20.597252900000001</v>
      </c>
      <c r="B77">
        <f>'Pilot+NoRef_399B'!F77</f>
        <v>15.8870545</v>
      </c>
      <c r="C77">
        <f>'NoPilot+Ref_399B'!F77</f>
        <v>31.1656841</v>
      </c>
      <c r="D77">
        <f>NoPilot_NoRef_399B!F77</f>
        <v>8.1265237999999993</v>
      </c>
      <c r="E77">
        <f>Sequential_NoRef_399B!F77</f>
        <v>20.8730133</v>
      </c>
      <c r="F77">
        <f>Pilot_NoRef_1280B!F77</f>
        <v>56.2540482</v>
      </c>
      <c r="G77">
        <f>NoPilot_NoRef_1280B!F77</f>
        <v>57.300038600000001</v>
      </c>
      <c r="H77">
        <f>Pilot_NoRef_30CM!F77</f>
        <v>49.139919800000001</v>
      </c>
      <c r="I77">
        <v>9.0589399000000004</v>
      </c>
      <c r="J77">
        <f>V106_Pilot!F77</f>
        <v>12.387443899999999</v>
      </c>
      <c r="K77">
        <f>V106_NoPilot!F77</f>
        <v>7.2203295000000001</v>
      </c>
    </row>
    <row r="78" spans="1:11" x14ac:dyDescent="0.25">
      <c r="A78">
        <v>43.058601699999997</v>
      </c>
      <c r="B78">
        <f>'Pilot+NoRef_399B'!F78</f>
        <v>16.4372963</v>
      </c>
      <c r="C78">
        <f>'NoPilot+Ref_399B'!F78</f>
        <v>27.663467300000001</v>
      </c>
      <c r="D78">
        <f>NoPilot_NoRef_399B!F78</f>
        <v>9.2834076999999997</v>
      </c>
      <c r="E78">
        <f>Sequential_NoRef_399B!F78</f>
        <v>23.622424599999999</v>
      </c>
      <c r="F78">
        <f>Pilot_NoRef_1280B!F78</f>
        <v>97.560316</v>
      </c>
      <c r="G78">
        <f>NoPilot_NoRef_1280B!F78</f>
        <v>48.267577299999999</v>
      </c>
      <c r="H78">
        <f>Pilot_NoRef_30CM!F78</f>
        <v>165.04412619999999</v>
      </c>
      <c r="I78">
        <v>17.501791699999998</v>
      </c>
      <c r="J78">
        <f>V106_Pilot!F78</f>
        <v>10.5479395</v>
      </c>
      <c r="K78">
        <f>V106_NoPilot!F78</f>
        <v>19.4865666</v>
      </c>
    </row>
    <row r="79" spans="1:11" x14ac:dyDescent="0.25">
      <c r="A79">
        <v>30.264033300000001</v>
      </c>
      <c r="B79">
        <f>'Pilot+NoRef_399B'!F79</f>
        <v>15.1809853</v>
      </c>
      <c r="C79">
        <f>'NoPilot+Ref_399B'!F79</f>
        <v>23.4593442</v>
      </c>
      <c r="D79">
        <f>NoPilot_NoRef_399B!F79</f>
        <v>11.792362900000001</v>
      </c>
      <c r="E79">
        <f>Sequential_NoRef_399B!F79</f>
        <v>22.6605551</v>
      </c>
      <c r="F79">
        <f>Pilot_NoRef_1280B!F79</f>
        <v>57.402292199999998</v>
      </c>
      <c r="G79">
        <f>NoPilot_NoRef_1280B!F79</f>
        <v>48.967953299999998</v>
      </c>
      <c r="H79">
        <f>Pilot_NoRef_30CM!F79</f>
        <v>56.929085200000003</v>
      </c>
      <c r="I79">
        <v>8.9178379000000003</v>
      </c>
      <c r="J79">
        <f>V106_Pilot!F79</f>
        <v>13.275119399999999</v>
      </c>
      <c r="K79">
        <f>V106_NoPilot!F79</f>
        <v>8.6955366000000005</v>
      </c>
    </row>
    <row r="80" spans="1:11" x14ac:dyDescent="0.25">
      <c r="A80">
        <v>18.3739366</v>
      </c>
      <c r="B80">
        <f>'Pilot+NoRef_399B'!F80</f>
        <v>19.327987799999999</v>
      </c>
      <c r="C80">
        <f>'NoPilot+Ref_399B'!F80</f>
        <v>18.762514899999999</v>
      </c>
      <c r="D80">
        <f>NoPilot_NoRef_399B!F80</f>
        <v>10.957292300000001</v>
      </c>
      <c r="E80">
        <f>Sequential_NoRef_399B!F80</f>
        <v>23.223648799999999</v>
      </c>
      <c r="F80">
        <f>Pilot_NoRef_1280B!F80</f>
        <v>46.022376600000001</v>
      </c>
      <c r="G80">
        <f>NoPilot_NoRef_1280B!F80</f>
        <v>45.017191599999997</v>
      </c>
      <c r="H80">
        <f>Pilot_NoRef_30CM!F80</f>
        <v>97.410859200000004</v>
      </c>
      <c r="I80">
        <v>16.926216400000001</v>
      </c>
      <c r="J80">
        <f>V106_Pilot!F80</f>
        <v>10.817007200000001</v>
      </c>
      <c r="K80">
        <f>V106_NoPilot!F80</f>
        <v>8.8699840000000005</v>
      </c>
    </row>
    <row r="81" spans="1:11" x14ac:dyDescent="0.25">
      <c r="A81">
        <v>54.992843800000003</v>
      </c>
      <c r="B81">
        <f>'Pilot+NoRef_399B'!F81</f>
        <v>14.425482499999999</v>
      </c>
      <c r="C81">
        <f>'NoPilot+Ref_399B'!F81</f>
        <v>24.685964200000001</v>
      </c>
      <c r="D81">
        <f>NoPilot_NoRef_399B!F81</f>
        <v>8.5864104999999995</v>
      </c>
      <c r="E81">
        <f>Sequential_NoRef_399B!F81</f>
        <v>23.5301814</v>
      </c>
      <c r="F81">
        <f>Pilot_NoRef_1280B!F81</f>
        <v>61.688102899999997</v>
      </c>
      <c r="G81">
        <f>NoPilot_NoRef_1280B!F81</f>
        <v>54.088211600000001</v>
      </c>
      <c r="H81">
        <f>Pilot_NoRef_30CM!F81</f>
        <v>57.050934300000002</v>
      </c>
      <c r="I81">
        <v>9.5425801000000003</v>
      </c>
      <c r="J81">
        <f>V106_Pilot!F81</f>
        <v>12.095902000000001</v>
      </c>
      <c r="K81">
        <f>V106_NoPilot!F81</f>
        <v>9.1343552999999993</v>
      </c>
    </row>
    <row r="82" spans="1:11" x14ac:dyDescent="0.25">
      <c r="A82">
        <v>16.178734599999999</v>
      </c>
      <c r="B82">
        <f>'Pilot+NoRef_399B'!F82</f>
        <v>16.345945799999999</v>
      </c>
      <c r="C82">
        <f>'NoPilot+Ref_399B'!F82</f>
        <v>33.8923244</v>
      </c>
      <c r="D82">
        <f>NoPilot_NoRef_399B!F82</f>
        <v>19.013080500000001</v>
      </c>
      <c r="E82">
        <f>Sequential_NoRef_399B!F82</f>
        <v>23.3337915</v>
      </c>
      <c r="F82">
        <f>Pilot_NoRef_1280B!F82</f>
        <v>63.184550000000002</v>
      </c>
      <c r="G82">
        <f>NoPilot_NoRef_1280B!F82</f>
        <v>48.505793699999998</v>
      </c>
      <c r="H82">
        <f>Pilot_NoRef_30CM!F82</f>
        <v>62.925508700000002</v>
      </c>
      <c r="I82">
        <v>18.516537799999998</v>
      </c>
      <c r="J82">
        <f>V106_Pilot!F82</f>
        <v>10.3203163</v>
      </c>
      <c r="K82">
        <f>V106_NoPilot!F82</f>
        <v>9.1911511000000008</v>
      </c>
    </row>
    <row r="83" spans="1:11" x14ac:dyDescent="0.25">
      <c r="A83">
        <v>15.098129399999999</v>
      </c>
      <c r="B83">
        <f>'Pilot+NoRef_399B'!F83</f>
        <v>14.2259552</v>
      </c>
      <c r="C83">
        <f>'NoPilot+Ref_399B'!F83</f>
        <v>25.323900200000001</v>
      </c>
      <c r="D83">
        <f>NoPilot_NoRef_399B!F83</f>
        <v>9.6314665999999995</v>
      </c>
      <c r="E83">
        <f>Sequential_NoRef_399B!F83</f>
        <v>23.7741486</v>
      </c>
      <c r="F83">
        <f>Pilot_NoRef_1280B!F83</f>
        <v>54.719824000000003</v>
      </c>
      <c r="G83">
        <f>NoPilot_NoRef_1280B!F83</f>
        <v>55.202356199999997</v>
      </c>
      <c r="H83">
        <f>Pilot_NoRef_30CM!F83</f>
        <v>168.53309179999999</v>
      </c>
      <c r="I83">
        <v>8.8045200999999995</v>
      </c>
      <c r="J83">
        <f>V106_Pilot!F83</f>
        <v>9.8881639000000003</v>
      </c>
      <c r="K83">
        <f>V106_NoPilot!F83</f>
        <v>9.1860038999999993</v>
      </c>
    </row>
    <row r="84" spans="1:11" x14ac:dyDescent="0.25">
      <c r="A84">
        <v>31.007979299999999</v>
      </c>
      <c r="B84">
        <f>'Pilot+NoRef_399B'!F84</f>
        <v>17.851817700000002</v>
      </c>
      <c r="C84">
        <f>'NoPilot+Ref_399B'!F84</f>
        <v>25.027320199999998</v>
      </c>
      <c r="D84">
        <f>NoPilot_NoRef_399B!F84</f>
        <v>9.7959578999999994</v>
      </c>
      <c r="E84">
        <f>Sequential_NoRef_399B!F84</f>
        <v>21.7126117</v>
      </c>
      <c r="F84">
        <f>Pilot_NoRef_1280B!F84</f>
        <v>59.068142700000003</v>
      </c>
      <c r="G84">
        <f>NoPilot_NoRef_1280B!F84</f>
        <v>50.686388200000003</v>
      </c>
      <c r="H84">
        <f>Pilot_NoRef_30CM!F84</f>
        <v>59.438581499999998</v>
      </c>
      <c r="I84">
        <v>8.8213788999999991</v>
      </c>
      <c r="J84">
        <f>V106_Pilot!F84</f>
        <v>26.269604099999999</v>
      </c>
      <c r="K84">
        <f>V106_NoPilot!F84</f>
        <v>16.679468700000001</v>
      </c>
    </row>
    <row r="85" spans="1:11" x14ac:dyDescent="0.25">
      <c r="A85">
        <v>42.908640200000001</v>
      </c>
      <c r="B85">
        <f>'Pilot+NoRef_399B'!F85</f>
        <v>16.236394900000001</v>
      </c>
      <c r="C85">
        <f>'NoPilot+Ref_399B'!F85</f>
        <v>30.602742599999999</v>
      </c>
      <c r="D85">
        <f>NoPilot_NoRef_399B!F85</f>
        <v>10.126981799999999</v>
      </c>
      <c r="E85">
        <f>Sequential_NoRef_399B!F85</f>
        <v>23.4469593</v>
      </c>
      <c r="F85">
        <f>Pilot_NoRef_1280B!F85</f>
        <v>70.713569199999995</v>
      </c>
      <c r="G85">
        <f>NoPilot_NoRef_1280B!F85</f>
        <v>51.218322700000002</v>
      </c>
      <c r="H85">
        <f>Pilot_NoRef_30CM!F85</f>
        <v>72.462518200000005</v>
      </c>
      <c r="I85">
        <v>10.098660600000001</v>
      </c>
      <c r="J85">
        <f>V106_Pilot!F85</f>
        <v>18.5288635</v>
      </c>
      <c r="K85">
        <f>V106_NoPilot!F85</f>
        <v>12.685329400000001</v>
      </c>
    </row>
    <row r="86" spans="1:11" x14ac:dyDescent="0.25">
      <c r="A86">
        <v>29.070111699999998</v>
      </c>
      <c r="B86">
        <f>'Pilot+NoRef_399B'!F86</f>
        <v>15.9738281</v>
      </c>
      <c r="C86">
        <f>'NoPilot+Ref_399B'!F86</f>
        <v>24.748569400000001</v>
      </c>
      <c r="D86">
        <f>NoPilot_NoRef_399B!F86</f>
        <v>10.014662</v>
      </c>
      <c r="E86">
        <f>Sequential_NoRef_399B!F86</f>
        <v>24.879095199999998</v>
      </c>
      <c r="F86">
        <f>Pilot_NoRef_1280B!F86</f>
        <v>140.32881839999999</v>
      </c>
      <c r="G86">
        <f>NoPilot_NoRef_1280B!F86</f>
        <v>47.637471099999999</v>
      </c>
      <c r="H86">
        <f>Pilot_NoRef_30CM!F86</f>
        <v>122.935367</v>
      </c>
      <c r="I86">
        <v>9.0740184999999993</v>
      </c>
      <c r="J86">
        <f>V106_Pilot!F86</f>
        <v>11.6368914</v>
      </c>
      <c r="K86">
        <f>V106_NoPilot!F86</f>
        <v>7.4822740999999997</v>
      </c>
    </row>
    <row r="87" spans="1:11" x14ac:dyDescent="0.25">
      <c r="A87">
        <v>17.929473399999999</v>
      </c>
      <c r="B87">
        <f>'Pilot+NoRef_399B'!F87</f>
        <v>16.934639399999998</v>
      </c>
      <c r="C87">
        <f>'NoPilot+Ref_399B'!F87</f>
        <v>18.726023300000001</v>
      </c>
      <c r="D87">
        <f>NoPilot_NoRef_399B!F87</f>
        <v>9.1496612000000006</v>
      </c>
      <c r="E87">
        <f>Sequential_NoRef_399B!F87</f>
        <v>26.632034399999998</v>
      </c>
      <c r="F87">
        <f>Pilot_NoRef_1280B!F87</f>
        <v>59.308548799999997</v>
      </c>
      <c r="G87">
        <f>NoPilot_NoRef_1280B!F87</f>
        <v>49.346354499999997</v>
      </c>
      <c r="H87">
        <f>Pilot_NoRef_30CM!F87</f>
        <v>120.5024212</v>
      </c>
      <c r="I87">
        <v>9.1533727999999996</v>
      </c>
      <c r="J87">
        <f>V106_Pilot!F87</f>
        <v>12.7022788</v>
      </c>
      <c r="K87">
        <f>V106_NoPilot!F87</f>
        <v>7.7026931000000003</v>
      </c>
    </row>
    <row r="88" spans="1:11" x14ac:dyDescent="0.25">
      <c r="A88">
        <v>21.469519300000002</v>
      </c>
      <c r="B88">
        <f>'Pilot+NoRef_399B'!F88</f>
        <v>11.8539867</v>
      </c>
      <c r="C88">
        <f>'NoPilot+Ref_399B'!F88</f>
        <v>18.192007799999999</v>
      </c>
      <c r="D88">
        <f>NoPilot_NoRef_399B!F88</f>
        <v>9.8630385999999994</v>
      </c>
      <c r="E88">
        <f>Sequential_NoRef_399B!F88</f>
        <v>20.662886700000001</v>
      </c>
      <c r="F88">
        <f>Pilot_NoRef_1280B!F88</f>
        <v>57.159523200000002</v>
      </c>
      <c r="G88">
        <f>NoPilot_NoRef_1280B!F88</f>
        <v>58.592751399999997</v>
      </c>
      <c r="H88">
        <f>Pilot_NoRef_30CM!F88</f>
        <v>123.9336588</v>
      </c>
      <c r="I88">
        <v>9.7499351999999995</v>
      </c>
      <c r="J88">
        <f>V106_Pilot!F88</f>
        <v>19.9121323</v>
      </c>
      <c r="K88">
        <f>V106_NoPilot!F88</f>
        <v>6.7811105999999999</v>
      </c>
    </row>
    <row r="89" spans="1:11" x14ac:dyDescent="0.25">
      <c r="A89">
        <v>46.400608099999999</v>
      </c>
      <c r="B89">
        <f>'Pilot+NoRef_399B'!F89</f>
        <v>14.457527799999999</v>
      </c>
      <c r="C89">
        <f>'NoPilot+Ref_399B'!F89</f>
        <v>28.644669</v>
      </c>
      <c r="D89">
        <f>NoPilot_NoRef_399B!F89</f>
        <v>8.7607958999999997</v>
      </c>
      <c r="E89">
        <f>Sequential_NoRef_399B!F89</f>
        <v>24.744833700000001</v>
      </c>
      <c r="F89">
        <f>Pilot_NoRef_1280B!F89</f>
        <v>115.3997514</v>
      </c>
      <c r="G89">
        <f>NoPilot_NoRef_1280B!F89</f>
        <v>50.004453599999998</v>
      </c>
      <c r="H89">
        <f>Pilot_NoRef_30CM!F89</f>
        <v>119.75969859999999</v>
      </c>
      <c r="I89">
        <v>9.1629261999999994</v>
      </c>
      <c r="J89">
        <f>V106_Pilot!F89</f>
        <v>11.2302825</v>
      </c>
      <c r="K89">
        <f>V106_NoPilot!F89</f>
        <v>7.8047122</v>
      </c>
    </row>
    <row r="90" spans="1:11" x14ac:dyDescent="0.25">
      <c r="A90">
        <v>37.830401000000002</v>
      </c>
      <c r="B90">
        <f>'Pilot+NoRef_399B'!F90</f>
        <v>14.1827778</v>
      </c>
      <c r="C90">
        <f>'NoPilot+Ref_399B'!F90</f>
        <v>24.160605499999999</v>
      </c>
      <c r="D90">
        <f>NoPilot_NoRef_399B!F90</f>
        <v>10.1616675</v>
      </c>
      <c r="E90">
        <f>Sequential_NoRef_399B!F90</f>
        <v>21.606592500000001</v>
      </c>
      <c r="F90">
        <f>Pilot_NoRef_1280B!F90</f>
        <v>54.747950899999999</v>
      </c>
      <c r="G90">
        <f>NoPilot_NoRef_1280B!F90</f>
        <v>62.921792699999997</v>
      </c>
      <c r="H90">
        <f>Pilot_NoRef_30CM!F90</f>
        <v>61.524972400000003</v>
      </c>
      <c r="I90">
        <v>9.1372374000000001</v>
      </c>
      <c r="J90">
        <f>V106_Pilot!F90</f>
        <v>12.6796747</v>
      </c>
      <c r="K90">
        <f>V106_NoPilot!F90</f>
        <v>6.9674879000000001</v>
      </c>
    </row>
    <row r="91" spans="1:11" x14ac:dyDescent="0.25">
      <c r="A91">
        <v>17.185896</v>
      </c>
      <c r="B91">
        <f>'Pilot+NoRef_399B'!F91</f>
        <v>12.189876999999999</v>
      </c>
      <c r="C91">
        <f>'NoPilot+Ref_399B'!F91</f>
        <v>23.285186499999998</v>
      </c>
      <c r="D91">
        <f>NoPilot_NoRef_399B!F91</f>
        <v>9.6975583000000007</v>
      </c>
      <c r="E91">
        <f>Sequential_NoRef_399B!F91</f>
        <v>22.5977891</v>
      </c>
      <c r="F91">
        <f>Pilot_NoRef_1280B!F91</f>
        <v>73.601881800000001</v>
      </c>
      <c r="G91">
        <f>NoPilot_NoRef_1280B!F91</f>
        <v>51.597433299999999</v>
      </c>
      <c r="H91">
        <f>Pilot_NoRef_30CM!F91</f>
        <v>126.43692</v>
      </c>
      <c r="I91">
        <v>9.0348445999999996</v>
      </c>
      <c r="J91">
        <f>V106_Pilot!F91</f>
        <v>18.790164300000001</v>
      </c>
      <c r="K91">
        <f>V106_NoPilot!F91</f>
        <v>7.2952316000000001</v>
      </c>
    </row>
    <row r="92" spans="1:11" x14ac:dyDescent="0.25">
      <c r="A92">
        <v>29.204539400000002</v>
      </c>
      <c r="B92">
        <f>'Pilot+NoRef_399B'!F92</f>
        <v>16.0420911</v>
      </c>
      <c r="C92">
        <f>'NoPilot+Ref_399B'!F92</f>
        <v>17.015147500000001</v>
      </c>
      <c r="D92">
        <f>NoPilot_NoRef_399B!F92</f>
        <v>10.0952973</v>
      </c>
      <c r="E92">
        <f>Sequential_NoRef_399B!F92</f>
        <v>23.646256399999999</v>
      </c>
      <c r="F92">
        <f>Pilot_NoRef_1280B!F92</f>
        <v>56.751130199999999</v>
      </c>
      <c r="G92">
        <f>NoPilot_NoRef_1280B!F92</f>
        <v>50.621231700000003</v>
      </c>
      <c r="H92">
        <f>Pilot_NoRef_30CM!F92</f>
        <v>129.9951039</v>
      </c>
      <c r="I92">
        <v>11.380992300000001</v>
      </c>
      <c r="J92">
        <f>V106_Pilot!F92</f>
        <v>10.5418875</v>
      </c>
      <c r="K92">
        <f>V106_NoPilot!F92</f>
        <v>6.9655171999999999</v>
      </c>
    </row>
    <row r="93" spans="1:11" x14ac:dyDescent="0.25">
      <c r="A93">
        <v>18.195620399999999</v>
      </c>
      <c r="B93">
        <f>'Pilot+NoRef_399B'!F93</f>
        <v>23.554140799999999</v>
      </c>
      <c r="C93">
        <f>'NoPilot+Ref_399B'!F93</f>
        <v>29.044396899999999</v>
      </c>
      <c r="D93">
        <f>NoPilot_NoRef_399B!F93</f>
        <v>9.8405325999999995</v>
      </c>
      <c r="E93">
        <f>Sequential_NoRef_399B!F93</f>
        <v>22.2028857</v>
      </c>
      <c r="F93">
        <f>Pilot_NoRef_1280B!F93</f>
        <v>61.134104800000003</v>
      </c>
      <c r="G93">
        <f>NoPilot_NoRef_1280B!F93</f>
        <v>59.200536200000002</v>
      </c>
      <c r="H93">
        <f>Pilot_NoRef_30CM!F93</f>
        <v>179.5661149</v>
      </c>
      <c r="I93">
        <v>9.4577278000000007</v>
      </c>
      <c r="J93">
        <f>V106_Pilot!F93</f>
        <v>11.445262100000001</v>
      </c>
      <c r="K93">
        <f>V106_NoPilot!F93</f>
        <v>7.2319516000000004</v>
      </c>
    </row>
    <row r="94" spans="1:11" x14ac:dyDescent="0.25">
      <c r="A94">
        <v>21.011144000000002</v>
      </c>
      <c r="B94">
        <f>'Pilot+NoRef_399B'!F94</f>
        <v>23.101702199999998</v>
      </c>
      <c r="C94">
        <f>'NoPilot+Ref_399B'!F94</f>
        <v>32.7084811</v>
      </c>
      <c r="D94">
        <f>NoPilot_NoRef_399B!F94</f>
        <v>10.229728400000001</v>
      </c>
      <c r="E94">
        <f>Sequential_NoRef_399B!F94</f>
        <v>23.051238399999999</v>
      </c>
      <c r="F94">
        <f>Pilot_NoRef_1280B!F94</f>
        <v>46.450303900000002</v>
      </c>
      <c r="G94">
        <f>NoPilot_NoRef_1280B!F94</f>
        <v>49.243280300000002</v>
      </c>
      <c r="H94">
        <f>Pilot_NoRef_30CM!F94</f>
        <v>185.9468645</v>
      </c>
      <c r="I94">
        <v>11.272944900000001</v>
      </c>
      <c r="J94">
        <f>V106_Pilot!F94</f>
        <v>13.024581700000001</v>
      </c>
      <c r="K94">
        <f>V106_NoPilot!F94</f>
        <v>7.6821422999999998</v>
      </c>
    </row>
    <row r="95" spans="1:11" x14ac:dyDescent="0.25">
      <c r="A95">
        <v>16.0350906</v>
      </c>
      <c r="B95">
        <f>'Pilot+NoRef_399B'!F95</f>
        <v>15.9079391</v>
      </c>
      <c r="C95">
        <f>'NoPilot+Ref_399B'!F95</f>
        <v>17.548479199999999</v>
      </c>
      <c r="D95">
        <f>NoPilot_NoRef_399B!F95</f>
        <v>9.7114347999999993</v>
      </c>
      <c r="E95">
        <f>Sequential_NoRef_399B!F95</f>
        <v>22.5299601</v>
      </c>
      <c r="F95">
        <f>Pilot_NoRef_1280B!F95</f>
        <v>65.666814900000006</v>
      </c>
      <c r="G95">
        <f>NoPilot_NoRef_1280B!F95</f>
        <v>46.666329500000003</v>
      </c>
      <c r="H95">
        <f>Pilot_NoRef_30CM!F95</f>
        <v>111.9834008</v>
      </c>
      <c r="I95">
        <v>11.4190819</v>
      </c>
      <c r="J95">
        <f>V106_Pilot!F95</f>
        <v>21.604525200000001</v>
      </c>
      <c r="K95">
        <f>V106_NoPilot!F95</f>
        <v>8.1620387000000001</v>
      </c>
    </row>
    <row r="96" spans="1:11" x14ac:dyDescent="0.25">
      <c r="A96">
        <v>24.8243671</v>
      </c>
      <c r="B96">
        <f>'Pilot+NoRef_399B'!F96</f>
        <v>14.7462602</v>
      </c>
      <c r="C96">
        <f>'NoPilot+Ref_399B'!F96</f>
        <v>33.411956500000002</v>
      </c>
      <c r="D96">
        <f>NoPilot_NoRef_399B!F96</f>
        <v>21.3784931</v>
      </c>
      <c r="E96">
        <f>Sequential_NoRef_399B!F96</f>
        <v>21.919685999999999</v>
      </c>
      <c r="F96">
        <f>Pilot_NoRef_1280B!F96</f>
        <v>63.505299200000003</v>
      </c>
      <c r="G96">
        <f>NoPilot_NoRef_1280B!F96</f>
        <v>45.786687100000002</v>
      </c>
      <c r="H96">
        <f>Pilot_NoRef_30CM!F96</f>
        <v>92.580985799999993</v>
      </c>
      <c r="I96">
        <v>16.225688900000002</v>
      </c>
      <c r="J96">
        <f>V106_Pilot!F96</f>
        <v>12.3104528</v>
      </c>
      <c r="K96">
        <f>V106_NoPilot!F96</f>
        <v>7.9967765000000002</v>
      </c>
    </row>
    <row r="97" spans="1:11" x14ac:dyDescent="0.25">
      <c r="A97">
        <v>57.518367300000001</v>
      </c>
      <c r="B97">
        <f>'Pilot+NoRef_399B'!F97</f>
        <v>16.339120099999999</v>
      </c>
      <c r="C97">
        <f>'NoPilot+Ref_399B'!F97</f>
        <v>28.829261899999999</v>
      </c>
      <c r="D97">
        <f>NoPilot_NoRef_399B!F97</f>
        <v>11.3855057</v>
      </c>
      <c r="E97">
        <f>Sequential_NoRef_399B!F97</f>
        <v>21.7825685</v>
      </c>
      <c r="F97">
        <f>Pilot_NoRef_1280B!F97</f>
        <v>48.416535000000003</v>
      </c>
      <c r="G97">
        <f>NoPilot_NoRef_1280B!F97</f>
        <v>50.092314199999997</v>
      </c>
      <c r="H97">
        <f>Pilot_NoRef_30CM!F97</f>
        <v>84.261870799999997</v>
      </c>
      <c r="I97">
        <v>9.9659397999999992</v>
      </c>
      <c r="J97">
        <f>V106_Pilot!F97</f>
        <v>12.473632</v>
      </c>
      <c r="K97">
        <f>V106_NoPilot!F97</f>
        <v>7.0574954999999999</v>
      </c>
    </row>
    <row r="98" spans="1:11" x14ac:dyDescent="0.25">
      <c r="A98">
        <v>16.1188556</v>
      </c>
      <c r="B98">
        <f>'Pilot+NoRef_399B'!F98</f>
        <v>16.420426299999999</v>
      </c>
      <c r="C98">
        <f>'NoPilot+Ref_399B'!F98</f>
        <v>22.214465799999999</v>
      </c>
      <c r="D98">
        <f>NoPilot_NoRef_399B!F98</f>
        <v>9.2589714999999995</v>
      </c>
      <c r="E98">
        <f>Sequential_NoRef_399B!F98</f>
        <v>22.689159400000001</v>
      </c>
      <c r="F98">
        <f>Pilot_NoRef_1280B!F98</f>
        <v>74.8586028</v>
      </c>
      <c r="G98">
        <f>NoPilot_NoRef_1280B!F98</f>
        <v>57.254268400000001</v>
      </c>
      <c r="H98">
        <f>Pilot_NoRef_30CM!F98</f>
        <v>52.6588578</v>
      </c>
      <c r="I98">
        <v>13.941790599999999</v>
      </c>
      <c r="J98">
        <f>V106_Pilot!F98</f>
        <v>11.836615399999999</v>
      </c>
      <c r="K98">
        <f>V106_NoPilot!F98</f>
        <v>8.4521286</v>
      </c>
    </row>
    <row r="99" spans="1:11" x14ac:dyDescent="0.25">
      <c r="A99">
        <v>27.5866781</v>
      </c>
      <c r="B99">
        <f>'Pilot+NoRef_399B'!F99</f>
        <v>27.886878100000001</v>
      </c>
      <c r="C99">
        <f>'NoPilot+Ref_399B'!F99</f>
        <v>24.972232200000001</v>
      </c>
      <c r="D99">
        <f>NoPilot_NoRef_399B!F99</f>
        <v>8.0927299999999995</v>
      </c>
      <c r="E99">
        <f>Sequential_NoRef_399B!F99</f>
        <v>26.549399699999999</v>
      </c>
      <c r="F99">
        <f>Pilot_NoRef_1280B!F99</f>
        <v>46.713141299999997</v>
      </c>
      <c r="G99">
        <f>NoPilot_NoRef_1280B!F99</f>
        <v>53.782850699999997</v>
      </c>
      <c r="H99">
        <f>Pilot_NoRef_30CM!F99</f>
        <v>110.7737339</v>
      </c>
      <c r="I99">
        <v>15.1909566</v>
      </c>
      <c r="J99">
        <f>V106_Pilot!F99</f>
        <v>12.330364700000001</v>
      </c>
      <c r="K99">
        <f>V106_NoPilot!F99</f>
        <v>7.8936307000000001</v>
      </c>
    </row>
    <row r="100" spans="1:11" x14ac:dyDescent="0.25">
      <c r="A100">
        <v>26.252580200000001</v>
      </c>
      <c r="B100">
        <f>'Pilot+NoRef_399B'!F100</f>
        <v>16.347788900000001</v>
      </c>
      <c r="C100">
        <f>'NoPilot+Ref_399B'!F100</f>
        <v>30.567198399999999</v>
      </c>
      <c r="D100">
        <f>NoPilot_NoRef_399B!F100</f>
        <v>8.6514398999999997</v>
      </c>
      <c r="E100">
        <f>Sequential_NoRef_399B!F100</f>
        <v>25.000410500000001</v>
      </c>
      <c r="F100">
        <f>Pilot_NoRef_1280B!F100</f>
        <v>51.077786099999997</v>
      </c>
      <c r="G100">
        <f>NoPilot_NoRef_1280B!F100</f>
        <v>49.464096499999997</v>
      </c>
      <c r="H100">
        <f>Pilot_NoRef_30CM!F100</f>
        <v>153.1662211</v>
      </c>
      <c r="I100">
        <v>8.3633357999999998</v>
      </c>
      <c r="J100">
        <f>V106_Pilot!F100</f>
        <v>12.3304341</v>
      </c>
      <c r="K100">
        <f>V106_NoPilot!F100</f>
        <v>11.6656221</v>
      </c>
    </row>
    <row r="101" spans="1:11" x14ac:dyDescent="0.25">
      <c r="A101">
        <v>18.294069700000001</v>
      </c>
      <c r="B101">
        <f>'Pilot+NoRef_399B'!F101</f>
        <v>16.0758081</v>
      </c>
      <c r="C101">
        <f>'NoPilot+Ref_399B'!F101</f>
        <v>15.0591554</v>
      </c>
      <c r="D101">
        <f>NoPilot_NoRef_399B!F101</f>
        <v>9.3127394999999993</v>
      </c>
      <c r="E101">
        <f>Sequential_NoRef_399B!F101</f>
        <v>23.154467400000001</v>
      </c>
      <c r="F101">
        <f>Pilot_NoRef_1280B!F101</f>
        <v>45.007171700000001</v>
      </c>
      <c r="G101">
        <f>NoPilot_NoRef_1280B!F101</f>
        <v>45.672190000000001</v>
      </c>
      <c r="H101">
        <f>Pilot_NoRef_30CM!F101</f>
        <v>141.1813363</v>
      </c>
      <c r="I101">
        <v>12.009619199999999</v>
      </c>
      <c r="J101">
        <f>V106_Pilot!F101</f>
        <v>19.173742900000001</v>
      </c>
      <c r="K101">
        <f>V106_NoPilot!F101</f>
        <v>6.9791023000000001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Pilot+Ref_399B</vt:lpstr>
      <vt:lpstr>Pilot+NoRef_399B</vt:lpstr>
      <vt:lpstr>NoPilot+Ref_399B</vt:lpstr>
      <vt:lpstr>NoPilot_NoRef_399B</vt:lpstr>
      <vt:lpstr>Sequential_NoRef_399B</vt:lpstr>
      <vt:lpstr>Pilot_NoRef_1280B</vt:lpstr>
      <vt:lpstr>NoPilot_NoRef_1280B</vt:lpstr>
      <vt:lpstr>Pilot_NoRef_30CM</vt:lpstr>
      <vt:lpstr>NoPilot_NoRef_30CM</vt:lpstr>
      <vt:lpstr>V106_NoPilot</vt:lpstr>
      <vt:lpstr>V106_Pilot</vt:lpstr>
      <vt:lpstr>PlotAttempt</vt:lpstr>
      <vt:lpstr>Sheet2</vt:lpstr>
      <vt:lpstr>PlotTimeLapsed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2015-06-05T18:17:20Z</dcterms:created>
  <dcterms:modified xsi:type="dcterms:W3CDTF">2019-10-29T11:52:34Z</dcterms:modified>
</cp:coreProperties>
</file>