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UDACITY\"/>
    </mc:Choice>
  </mc:AlternateContent>
  <xr:revisionPtr revIDLastSave="0" documentId="8_{FA2764AE-EA96-4955-92BA-FC9F1AC65CEB}" xr6:coauthVersionLast="47" xr6:coauthVersionMax="47" xr10:uidLastSave="{00000000-0000-0000-0000-000000000000}"/>
  <bookViews>
    <workbookView xWindow="-120" yWindow="-120" windowWidth="24240" windowHeight="13140" tabRatio="691" activeTab="5"/>
  </bookViews>
  <sheets>
    <sheet name="Pivot" sheetId="25" r:id="rId1"/>
    <sheet name="Original Data" sheetId="1" r:id="rId2"/>
    <sheet name="Task 1" sheetId="29" r:id="rId3"/>
    <sheet name="Summary Stat" sheetId="34" r:id="rId4"/>
    <sheet name=" Pie Chart" sheetId="24" r:id="rId5"/>
    <sheet name="Box-Plot" sheetId="36" r:id="rId6"/>
    <sheet name="Task 2 " sheetId="2" r:id="rId7"/>
    <sheet name="PNL" sheetId="5" r:id="rId8"/>
    <sheet name="Task 3" sheetId="16" r:id="rId9"/>
    <sheet name="Forecast" sheetId="9" r:id="rId10"/>
    <sheet name="Match" sheetId="6" r:id="rId11"/>
    <sheet name="Pivot for PNL" sheetId="4" r:id="rId12"/>
    <sheet name="Pivot for Forecast Scenario" sheetId="17" r:id="rId13"/>
    <sheet name="Case Pivot" sheetId="11" r:id="rId14"/>
  </sheets>
  <externalReferences>
    <externalReference r:id="rId15"/>
    <externalReference r:id="rId16"/>
  </externalReferences>
  <definedNames>
    <definedName name="_xlnm._FilterDatabase" localSheetId="1" hidden="1">'Original Data'!$A$1:$L$1711</definedName>
    <definedName name="_xlnm._FilterDatabase" localSheetId="2" hidden="1">'Task 1'!$B$1:$K$68</definedName>
    <definedName name="_xlnm._FilterDatabase" localSheetId="6" hidden="1">'Task 2 '!$B$1:$N$125</definedName>
    <definedName name="_xlchart.v1.0" hidden="1">[2]Sheet15!$A$1</definedName>
    <definedName name="_xlchart.v1.1" hidden="1">[2]Sheet15!$A$2:$A$42</definedName>
    <definedName name="_xlchart.v1.2" hidden="1">[2]Sheet15!$B$1</definedName>
    <definedName name="_xlchart.v1.3" hidden="1">[2]Sheet15!$B$2:$B$42</definedName>
    <definedName name="_xlchart.v1.4" hidden="1">[2]Sheet15!$A$1</definedName>
    <definedName name="_xlchart.v1.5" hidden="1">[2]Sheet15!$A$2:$A$42</definedName>
    <definedName name="_xlchart.v1.6" hidden="1">[2]Sheet15!$B$1</definedName>
    <definedName name="_xlchart.v1.7" hidden="1">[2]Sheet15!$B$2:$B$42</definedName>
    <definedName name="casee">[1]Sheet8!$C$4:$C$6</definedName>
    <definedName name="company">'Task 2 '!$B$2:$B$125</definedName>
    <definedName name="company_list">[1]Sheet3!$C$4:$C$7</definedName>
    <definedName name="cost_rev">'Task 2 '!$E$2:$E$125</definedName>
    <definedName name="cost_revenue">[1]Sheet1!$F$2:$F$13</definedName>
    <definedName name="deyears">'Task 2 '!$C$2:$C$125</definedName>
    <definedName name="gross_marg">'Task 2 '!$L$2:$L$125</definedName>
    <definedName name="gross_margin">[1]Sheet1!$K$2:$K$13</definedName>
    <definedName name="gross_profits">'Task 2 '!$J$2:$J$125</definedName>
    <definedName name="it_cog">'Task 3'!$D$2:$D$17</definedName>
    <definedName name="it_grossmarg">'Task 3'!$K$2:$K$17</definedName>
    <definedName name="it_grossprofit">'Task 3'!$I$2:$I$17</definedName>
    <definedName name="it_list">'Pivot for Forecast Scenario'!$C$4:$C$7</definedName>
    <definedName name="it_operatemarg">'Task 3'!$L$2:$L$17</definedName>
    <definedName name="it_operateprofit">'Task 3'!$J$2:$J$17</definedName>
    <definedName name="it_other">'Task 3'!$G$2:$G$17</definedName>
    <definedName name="it_rd">'Task 3'!$F$2:$F$17</definedName>
    <definedName name="it_sg">'Task 3'!$E$2:$E$17</definedName>
    <definedName name="it_sym">'Task 3'!$A$2:$A$17</definedName>
    <definedName name="it_ticks">Match!$J$3:$J$18</definedName>
    <definedName name="it_toe">'Task 3'!$H$2:$H$17</definedName>
    <definedName name="it_totalrev">'Task 3'!$C$2:$C$17</definedName>
    <definedName name="it_years">'Task 3'!$B$2:$B$17</definedName>
    <definedName name="operate_case">'Case Pivot'!$C$3:$C$5</definedName>
    <definedName name="operate_marg">'Task 2 '!$M$2:$M$125</definedName>
    <definedName name="operate_profit">'Task 2 '!$K$2:$K$125</definedName>
    <definedName name="operating_margin">[1]Sheet1!$L$2:$L$13</definedName>
    <definedName name="other_cost">[1]Sheet1!$H$2:$H$13</definedName>
    <definedName name="other_item">'Task 2 '!$H$2:$H$125</definedName>
    <definedName name="r_d">'Task 2 '!$G$2:$G$125</definedName>
    <definedName name="rev_case">'Case Pivot'!#REF!</definedName>
    <definedName name="scene_case">'Case Pivot'!#REF!</definedName>
    <definedName name="sga">[1]Sheet1!$G$2:$G$13</definedName>
    <definedName name="sga_a">'Task 2 '!$F$2:$F$125</definedName>
    <definedName name="stock_list">'Pivot for PNL'!$C$4:$C$34</definedName>
    <definedName name="theyears">Match!#REF!</definedName>
    <definedName name="ticker">[1]Match!$B$2:$B$13</definedName>
    <definedName name="ticks">Match!$A$3:$A$126</definedName>
    <definedName name="total_expenses">'Task 2 '!$I$2:$I$125</definedName>
    <definedName name="total_rev">'Task 2 '!$D$2:$D$125</definedName>
    <definedName name="total_revenue">[1]Sheet1!$E$2:$E$13</definedName>
    <definedName name="year">[1]Sheet1!$C$2:$C$13</definedName>
  </definedNames>
  <calcPr calcId="0"/>
  <pivotCaches>
    <pivotCache cacheId="134" r:id="rId17"/>
    <pivotCache cacheId="142" r:id="rId18"/>
    <pivotCache cacheId="145" r:id="rId19"/>
    <pivotCache cacheId="166" r:id="rId20"/>
  </pivotCaches>
</workbook>
</file>

<file path=xl/calcChain.xml><?xml version="1.0" encoding="utf-8"?>
<calcChain xmlns="http://schemas.openxmlformats.org/spreadsheetml/2006/main">
  <c r="E12" i="9" l="1" a="1"/>
  <c r="E12" i="9" s="1"/>
  <c r="F12" i="9" a="1"/>
  <c r="F12" i="9" s="1"/>
  <c r="G12" i="9" a="1"/>
  <c r="G12" i="9" s="1"/>
  <c r="E11" i="9" a="1"/>
  <c r="E11" i="9" s="1"/>
  <c r="F11" i="9" a="1"/>
  <c r="F11" i="9" s="1"/>
  <c r="G11" i="9" a="1"/>
  <c r="G11" i="9" s="1"/>
  <c r="E10" i="9" a="1"/>
  <c r="E10" i="9" s="1"/>
  <c r="F10" i="9" a="1"/>
  <c r="F10" i="9" s="1"/>
  <c r="G10" i="9" a="1"/>
  <c r="G10" i="9" s="1"/>
  <c r="E8" i="9" a="1"/>
  <c r="E8" i="9" s="1"/>
  <c r="F8" i="9" a="1"/>
  <c r="F8" i="9" s="1"/>
  <c r="G8" i="9" a="1"/>
  <c r="G8" i="9" s="1"/>
  <c r="D12" i="9" a="1"/>
  <c r="D12" i="9" s="1"/>
  <c r="D11" i="9" a="1"/>
  <c r="D11" i="9" s="1"/>
  <c r="D10" i="9" a="1"/>
  <c r="D10" i="9" s="1"/>
  <c r="D8" i="9" a="1"/>
  <c r="D8" i="9" s="1"/>
  <c r="H19" i="9"/>
  <c r="I19" i="9"/>
  <c r="H20" i="9"/>
  <c r="I20" i="9"/>
  <c r="H21" i="9"/>
  <c r="I21" i="9"/>
  <c r="E7" i="9" a="1"/>
  <c r="E7" i="9" s="1"/>
  <c r="F7" i="9" a="1"/>
  <c r="F7" i="9" s="1"/>
  <c r="G7" i="9" a="1"/>
  <c r="G7" i="9" s="1"/>
  <c r="D7" i="9" a="1"/>
  <c r="D7" i="9" s="1"/>
  <c r="N7" i="6" a="1"/>
  <c r="N7" i="6" s="1"/>
  <c r="N6" i="6" a="1"/>
  <c r="N6" i="6" s="1"/>
  <c r="N5" i="6" a="1"/>
  <c r="N5" i="6" s="1"/>
  <c r="N4" i="6" a="1"/>
  <c r="N4" i="6" s="1"/>
  <c r="K3" i="16"/>
  <c r="E20" i="9" s="1" a="1"/>
  <c r="E20" i="9" s="1"/>
  <c r="K4" i="16"/>
  <c r="F20" i="9" s="1" a="1"/>
  <c r="F20" i="9" s="1"/>
  <c r="K5" i="16"/>
  <c r="G20" i="9" s="1" a="1"/>
  <c r="G20" i="9" s="1"/>
  <c r="K6" i="16"/>
  <c r="K7" i="16"/>
  <c r="K8" i="16"/>
  <c r="K9" i="16"/>
  <c r="K10" i="16"/>
  <c r="K11" i="16"/>
  <c r="K12" i="16"/>
  <c r="K13" i="16"/>
  <c r="K14" i="16"/>
  <c r="K15" i="16"/>
  <c r="K16" i="16"/>
  <c r="K17" i="16"/>
  <c r="K2" i="16"/>
  <c r="D20" i="9" s="1" a="1"/>
  <c r="D20" i="9" s="1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2" i="16"/>
  <c r="I2" i="2"/>
  <c r="E13" i="9" l="1"/>
  <c r="D9" i="9"/>
  <c r="D13" i="9"/>
  <c r="F13" i="9"/>
  <c r="G13" i="9"/>
  <c r="E19" i="9"/>
  <c r="E9" i="9"/>
  <c r="F9" i="9"/>
  <c r="F19" i="9"/>
  <c r="G9" i="9"/>
  <c r="H7" i="9"/>
  <c r="G19" i="9"/>
  <c r="J2" i="16"/>
  <c r="L2" i="16" s="1"/>
  <c r="D21" i="9" s="1" a="1"/>
  <c r="D21" i="9" s="1"/>
  <c r="J6" i="16"/>
  <c r="L6" i="16" s="1"/>
  <c r="J17" i="16"/>
  <c r="L17" i="16" s="1"/>
  <c r="J13" i="16"/>
  <c r="L13" i="16" s="1"/>
  <c r="J9" i="16"/>
  <c r="L9" i="16" s="1"/>
  <c r="J5" i="16"/>
  <c r="L5" i="16" s="1"/>
  <c r="G21" i="9" s="1" a="1"/>
  <c r="G21" i="9" s="1"/>
  <c r="J14" i="16"/>
  <c r="L14" i="16" s="1"/>
  <c r="J10" i="16"/>
  <c r="L10" i="16" s="1"/>
  <c r="J16" i="16"/>
  <c r="L16" i="16" s="1"/>
  <c r="J12" i="16"/>
  <c r="L12" i="16" s="1"/>
  <c r="J8" i="16"/>
  <c r="L8" i="16" s="1"/>
  <c r="J4" i="16"/>
  <c r="L4" i="16" s="1"/>
  <c r="F21" i="9" s="1" a="1"/>
  <c r="F21" i="9" s="1"/>
  <c r="J15" i="16"/>
  <c r="L15" i="16" s="1"/>
  <c r="J11" i="16"/>
  <c r="L11" i="16" s="1"/>
  <c r="J7" i="16"/>
  <c r="L7" i="16" s="1"/>
  <c r="J3" i="16"/>
  <c r="L3" i="16" s="1"/>
  <c r="E21" i="9" s="1" a="1"/>
  <c r="E21" i="9" s="1"/>
  <c r="E14" i="9" l="1"/>
  <c r="F14" i="9"/>
  <c r="D14" i="9"/>
  <c r="G14" i="9"/>
  <c r="H9" i="9"/>
  <c r="I7" i="9"/>
  <c r="H14" i="9"/>
  <c r="I14" i="9" l="1"/>
  <c r="I9" i="9"/>
  <c r="L12" i="2" l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4" i="2"/>
  <c r="L5" i="2"/>
  <c r="L6" i="2"/>
  <c r="L7" i="2"/>
  <c r="L8" i="2"/>
  <c r="L9" i="2"/>
  <c r="L10" i="2"/>
  <c r="L11" i="2"/>
  <c r="L3" i="2"/>
  <c r="L2" i="2"/>
  <c r="G9" i="6"/>
  <c r="E11" i="5" a="1"/>
  <c r="E11" i="5" s="1"/>
  <c r="F11" i="5" a="1"/>
  <c r="F11" i="5" s="1"/>
  <c r="G11" i="5" a="1"/>
  <c r="G11" i="5" s="1"/>
  <c r="E10" i="5" a="1"/>
  <c r="E10" i="5" s="1"/>
  <c r="F10" i="5" a="1"/>
  <c r="F10" i="5" s="1"/>
  <c r="G10" i="5" a="1"/>
  <c r="G10" i="5" s="1"/>
  <c r="E9" i="5" a="1"/>
  <c r="E9" i="5" s="1"/>
  <c r="F9" i="5" a="1"/>
  <c r="F9" i="5" s="1"/>
  <c r="G9" i="5" a="1"/>
  <c r="G9" i="5" s="1"/>
  <c r="D11" i="5" a="1"/>
  <c r="D11" i="5" s="1"/>
  <c r="D10" i="5" a="1"/>
  <c r="D10" i="5" s="1"/>
  <c r="D9" i="5" a="1"/>
  <c r="D9" i="5" s="1"/>
  <c r="E7" i="5" a="1"/>
  <c r="E7" i="5" s="1"/>
  <c r="F7" i="5" a="1"/>
  <c r="F7" i="5" s="1"/>
  <c r="G7" i="5" a="1"/>
  <c r="G7" i="5" s="1"/>
  <c r="D7" i="5" a="1"/>
  <c r="D7" i="5" s="1"/>
  <c r="G6" i="5" a="1"/>
  <c r="G6" i="5" s="1"/>
  <c r="E6" i="5" a="1"/>
  <c r="E6" i="5" s="1"/>
  <c r="F6" i="5" a="1"/>
  <c r="F6" i="5" s="1"/>
  <c r="D6" i="5" a="1"/>
  <c r="D6" i="5" s="1"/>
  <c r="E5" i="6" a="1"/>
  <c r="E5" i="6" s="1"/>
  <c r="E6" i="6" a="1"/>
  <c r="E6" i="6" s="1"/>
  <c r="E7" i="6" a="1"/>
  <c r="E7" i="6" s="1"/>
  <c r="E4" i="6" a="1"/>
  <c r="E4" i="6" s="1"/>
  <c r="G12" i="5" l="1"/>
  <c r="E12" i="5"/>
  <c r="F12" i="5"/>
  <c r="D12" i="5"/>
  <c r="D8" i="5"/>
  <c r="E8" i="5"/>
  <c r="F8" i="5"/>
  <c r="G8" i="5"/>
  <c r="F13" i="5" l="1"/>
  <c r="E13" i="5"/>
  <c r="G13" i="5"/>
  <c r="D13" i="5"/>
  <c r="I9" i="2" l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3" i="2"/>
  <c r="I4" i="2"/>
  <c r="I5" i="2"/>
  <c r="I6" i="2"/>
  <c r="I7" i="2"/>
  <c r="I8" i="2"/>
  <c r="J3" i="2"/>
  <c r="J4" i="2"/>
  <c r="J5" i="2"/>
  <c r="J6" i="2"/>
  <c r="J7" i="2"/>
  <c r="J8" i="2"/>
  <c r="J9" i="2"/>
  <c r="J10" i="2"/>
  <c r="J11" i="2"/>
  <c r="J12" i="2"/>
  <c r="J13" i="2"/>
  <c r="K13" i="2" s="1"/>
  <c r="M13" i="2" s="1"/>
  <c r="J14" i="2"/>
  <c r="J15" i="2"/>
  <c r="J16" i="2"/>
  <c r="J17" i="2"/>
  <c r="K17" i="2" s="1"/>
  <c r="M17" i="2" s="1"/>
  <c r="J18" i="2"/>
  <c r="J19" i="2"/>
  <c r="J20" i="2"/>
  <c r="J21" i="2"/>
  <c r="K21" i="2" s="1"/>
  <c r="M21" i="2" s="1"/>
  <c r="J22" i="2"/>
  <c r="J23" i="2"/>
  <c r="J24" i="2"/>
  <c r="J25" i="2"/>
  <c r="K25" i="2" s="1"/>
  <c r="M25" i="2" s="1"/>
  <c r="J26" i="2"/>
  <c r="J27" i="2"/>
  <c r="J28" i="2"/>
  <c r="J29" i="2"/>
  <c r="K29" i="2" s="1"/>
  <c r="M29" i="2" s="1"/>
  <c r="J30" i="2"/>
  <c r="J31" i="2"/>
  <c r="J32" i="2"/>
  <c r="J33" i="2"/>
  <c r="K33" i="2" s="1"/>
  <c r="M33" i="2" s="1"/>
  <c r="J34" i="2"/>
  <c r="J35" i="2"/>
  <c r="J36" i="2"/>
  <c r="J37" i="2"/>
  <c r="K37" i="2" s="1"/>
  <c r="M37" i="2" s="1"/>
  <c r="J38" i="2"/>
  <c r="J39" i="2"/>
  <c r="J40" i="2"/>
  <c r="J41" i="2"/>
  <c r="K41" i="2" s="1"/>
  <c r="M41" i="2" s="1"/>
  <c r="J42" i="2"/>
  <c r="J43" i="2"/>
  <c r="J44" i="2"/>
  <c r="J45" i="2"/>
  <c r="K45" i="2" s="1"/>
  <c r="M45" i="2" s="1"/>
  <c r="J46" i="2"/>
  <c r="J47" i="2"/>
  <c r="J48" i="2"/>
  <c r="J49" i="2"/>
  <c r="K49" i="2" s="1"/>
  <c r="M49" i="2" s="1"/>
  <c r="J50" i="2"/>
  <c r="J51" i="2"/>
  <c r="J52" i="2"/>
  <c r="J53" i="2"/>
  <c r="K53" i="2" s="1"/>
  <c r="M53" i="2" s="1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K117" i="2" s="1"/>
  <c r="M117" i="2" s="1"/>
  <c r="J118" i="2"/>
  <c r="J119" i="2"/>
  <c r="J120" i="2"/>
  <c r="J121" i="2"/>
  <c r="J122" i="2"/>
  <c r="J123" i="2"/>
  <c r="J124" i="2"/>
  <c r="J125" i="2"/>
  <c r="J2" i="2"/>
  <c r="K7" i="2" l="1"/>
  <c r="M7" i="2" s="1"/>
  <c r="K3" i="2"/>
  <c r="M3" i="2" s="1"/>
  <c r="K111" i="2"/>
  <c r="M111" i="2" s="1"/>
  <c r="K87" i="2"/>
  <c r="M87" i="2" s="1"/>
  <c r="K79" i="2"/>
  <c r="M79" i="2" s="1"/>
  <c r="K55" i="2"/>
  <c r="M55" i="2" s="1"/>
  <c r="K51" i="2"/>
  <c r="M51" i="2" s="1"/>
  <c r="K123" i="2"/>
  <c r="M123" i="2" s="1"/>
  <c r="K115" i="2"/>
  <c r="M115" i="2" s="1"/>
  <c r="K107" i="2"/>
  <c r="M107" i="2" s="1"/>
  <c r="K103" i="2"/>
  <c r="M103" i="2" s="1"/>
  <c r="K99" i="2"/>
  <c r="M99" i="2" s="1"/>
  <c r="K95" i="2"/>
  <c r="M95" i="2" s="1"/>
  <c r="K91" i="2"/>
  <c r="M91" i="2" s="1"/>
  <c r="K83" i="2"/>
  <c r="M83" i="2" s="1"/>
  <c r="K75" i="2"/>
  <c r="M75" i="2" s="1"/>
  <c r="K71" i="2"/>
  <c r="M71" i="2" s="1"/>
  <c r="K67" i="2"/>
  <c r="M67" i="2" s="1"/>
  <c r="K63" i="2"/>
  <c r="M63" i="2" s="1"/>
  <c r="K59" i="2"/>
  <c r="M59" i="2" s="1"/>
  <c r="K47" i="2"/>
  <c r="M47" i="2" s="1"/>
  <c r="K43" i="2"/>
  <c r="M43" i="2" s="1"/>
  <c r="K39" i="2"/>
  <c r="M39" i="2" s="1"/>
  <c r="K35" i="2"/>
  <c r="M35" i="2" s="1"/>
  <c r="K31" i="2"/>
  <c r="M31" i="2" s="1"/>
  <c r="K27" i="2"/>
  <c r="M27" i="2" s="1"/>
  <c r="K23" i="2"/>
  <c r="M23" i="2" s="1"/>
  <c r="K19" i="2"/>
  <c r="M19" i="2" s="1"/>
  <c r="K15" i="2"/>
  <c r="M15" i="2" s="1"/>
  <c r="K11" i="2"/>
  <c r="M11" i="2" s="1"/>
  <c r="K52" i="2"/>
  <c r="M52" i="2" s="1"/>
  <c r="K48" i="2"/>
  <c r="M48" i="2" s="1"/>
  <c r="K40" i="2"/>
  <c r="M40" i="2" s="1"/>
  <c r="K32" i="2"/>
  <c r="M32" i="2" s="1"/>
  <c r="K24" i="2"/>
  <c r="M24" i="2" s="1"/>
  <c r="K16" i="2"/>
  <c r="M16" i="2" s="1"/>
  <c r="K119" i="2"/>
  <c r="M119" i="2" s="1"/>
  <c r="K2" i="2"/>
  <c r="M2" i="2" s="1"/>
  <c r="K122" i="2"/>
  <c r="M122" i="2" s="1"/>
  <c r="K118" i="2"/>
  <c r="M118" i="2" s="1"/>
  <c r="K114" i="2"/>
  <c r="M114" i="2" s="1"/>
  <c r="K110" i="2"/>
  <c r="M110" i="2" s="1"/>
  <c r="K106" i="2"/>
  <c r="M106" i="2" s="1"/>
  <c r="K102" i="2"/>
  <c r="M102" i="2" s="1"/>
  <c r="K98" i="2"/>
  <c r="M98" i="2" s="1"/>
  <c r="K94" i="2"/>
  <c r="M94" i="2" s="1"/>
  <c r="K90" i="2"/>
  <c r="M90" i="2" s="1"/>
  <c r="K86" i="2"/>
  <c r="M86" i="2" s="1"/>
  <c r="K82" i="2"/>
  <c r="M82" i="2" s="1"/>
  <c r="K78" i="2"/>
  <c r="M78" i="2" s="1"/>
  <c r="K74" i="2"/>
  <c r="M74" i="2" s="1"/>
  <c r="K70" i="2"/>
  <c r="M70" i="2" s="1"/>
  <c r="K66" i="2"/>
  <c r="M66" i="2" s="1"/>
  <c r="K62" i="2"/>
  <c r="M62" i="2" s="1"/>
  <c r="K58" i="2"/>
  <c r="M58" i="2" s="1"/>
  <c r="K54" i="2"/>
  <c r="M54" i="2" s="1"/>
  <c r="K50" i="2"/>
  <c r="M50" i="2" s="1"/>
  <c r="K10" i="2"/>
  <c r="M10" i="2" s="1"/>
  <c r="K6" i="2"/>
  <c r="M6" i="2" s="1"/>
  <c r="K8" i="2"/>
  <c r="M8" i="2" s="1"/>
  <c r="K4" i="2"/>
  <c r="M4" i="2" s="1"/>
  <c r="K124" i="2"/>
  <c r="M124" i="2" s="1"/>
  <c r="K120" i="2"/>
  <c r="M120" i="2" s="1"/>
  <c r="K116" i="2"/>
  <c r="M116" i="2" s="1"/>
  <c r="K112" i="2"/>
  <c r="M112" i="2" s="1"/>
  <c r="K108" i="2"/>
  <c r="M108" i="2" s="1"/>
  <c r="K104" i="2"/>
  <c r="M104" i="2" s="1"/>
  <c r="K100" i="2"/>
  <c r="M100" i="2" s="1"/>
  <c r="K96" i="2"/>
  <c r="M96" i="2" s="1"/>
  <c r="K92" i="2"/>
  <c r="M92" i="2" s="1"/>
  <c r="K88" i="2"/>
  <c r="M88" i="2" s="1"/>
  <c r="K84" i="2"/>
  <c r="M84" i="2" s="1"/>
  <c r="K80" i="2"/>
  <c r="M80" i="2" s="1"/>
  <c r="K76" i="2"/>
  <c r="M76" i="2" s="1"/>
  <c r="K72" i="2"/>
  <c r="M72" i="2" s="1"/>
  <c r="K68" i="2"/>
  <c r="M68" i="2" s="1"/>
  <c r="K64" i="2"/>
  <c r="M64" i="2" s="1"/>
  <c r="K60" i="2"/>
  <c r="M60" i="2" s="1"/>
  <c r="K56" i="2"/>
  <c r="M56" i="2" s="1"/>
  <c r="K44" i="2"/>
  <c r="M44" i="2" s="1"/>
  <c r="K36" i="2"/>
  <c r="M36" i="2" s="1"/>
  <c r="K28" i="2"/>
  <c r="M28" i="2" s="1"/>
  <c r="K20" i="2"/>
  <c r="M20" i="2" s="1"/>
  <c r="K12" i="2"/>
  <c r="M12" i="2" s="1"/>
  <c r="K46" i="2"/>
  <c r="M46" i="2" s="1"/>
  <c r="K42" i="2"/>
  <c r="M42" i="2" s="1"/>
  <c r="K38" i="2"/>
  <c r="M38" i="2" s="1"/>
  <c r="K34" i="2"/>
  <c r="M34" i="2" s="1"/>
  <c r="K30" i="2"/>
  <c r="M30" i="2" s="1"/>
  <c r="K26" i="2"/>
  <c r="M26" i="2" s="1"/>
  <c r="K22" i="2"/>
  <c r="M22" i="2" s="1"/>
  <c r="K18" i="2"/>
  <c r="M18" i="2" s="1"/>
  <c r="K14" i="2"/>
  <c r="M14" i="2" s="1"/>
  <c r="K5" i="2"/>
  <c r="M5" i="2" s="1"/>
  <c r="K125" i="2"/>
  <c r="M125" i="2" s="1"/>
  <c r="K121" i="2"/>
  <c r="M121" i="2" s="1"/>
  <c r="K113" i="2"/>
  <c r="M113" i="2" s="1"/>
  <c r="K109" i="2"/>
  <c r="M109" i="2" s="1"/>
  <c r="K105" i="2"/>
  <c r="M105" i="2" s="1"/>
  <c r="K101" i="2"/>
  <c r="M101" i="2" s="1"/>
  <c r="K97" i="2"/>
  <c r="M97" i="2" s="1"/>
  <c r="K93" i="2"/>
  <c r="M93" i="2" s="1"/>
  <c r="K89" i="2"/>
  <c r="M89" i="2" s="1"/>
  <c r="K85" i="2"/>
  <c r="M85" i="2" s="1"/>
  <c r="K81" i="2"/>
  <c r="M81" i="2" s="1"/>
  <c r="K77" i="2"/>
  <c r="M77" i="2" s="1"/>
  <c r="K73" i="2"/>
  <c r="M73" i="2" s="1"/>
  <c r="K69" i="2"/>
  <c r="M69" i="2" s="1"/>
  <c r="K65" i="2"/>
  <c r="M65" i="2" s="1"/>
  <c r="K61" i="2"/>
  <c r="M61" i="2" s="1"/>
  <c r="K57" i="2"/>
  <c r="M57" i="2" s="1"/>
  <c r="K9" i="2"/>
  <c r="M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<sst xmlns="http://schemas.openxmlformats.org/spreadsheetml/2006/main" count="10097" uniqueCount="629">
  <si>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</si>
  <si>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</si>
  <si>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</si>
  <si>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</si>
  <si>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</si>
  <si>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</si>
  <si>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</si>
  <si>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</si>
  <si>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</si>
  <si>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</si>
  <si>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</si>
  <si>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</si>
  <si>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</si>
  <si>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</si>
  <si>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</si>
  <si>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</si>
  <si>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</si>
  <si>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</si>
  <si>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</si>
  <si>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</si>
  <si>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</si>
  <si>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</si>
  <si>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</si>
  <si>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</si>
  <si>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</si>
  <si>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</si>
  <si>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</si>
  <si>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</si>
  <si>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</si>
  <si>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</si>
  <si>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</si>
  <si>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</si>
  <si>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</si>
  <si>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</si>
  <si>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</si>
  <si>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</si>
  <si>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</si>
  <si>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</si>
  <si>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</si>
  <si>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</si>
  <si>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</si>
  <si>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</si>
  <si>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</si>
  <si>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</si>
  <si>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</si>
  <si>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</si>
  <si>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</si>
  <si>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</si>
  <si>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</si>
  <si>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</si>
  <si>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</si>
  <si>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</si>
  <si>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</si>
  <si>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</si>
  <si>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</si>
  <si>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</si>
  <si>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</si>
  <si>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</si>
  <si>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</si>
  <si>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</si>
  <si>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</si>
  <si>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</si>
  <si>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</si>
  <si>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</si>
  <si>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</si>
  <si>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</si>
  <si>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</si>
  <si>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</si>
  <si>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</si>
  <si>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</si>
  <si>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</si>
  <si>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</si>
  <si>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</si>
  <si>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</si>
  <si>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</si>
  <si>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</si>
  <si>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</si>
  <si>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</si>
  <si>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</si>
  <si>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</si>
  <si>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</si>
  <si>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</si>
  <si>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</si>
  <si>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</si>
  <si>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</si>
  <si>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</si>
  <si>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</si>
  <si>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</si>
  <si>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</si>
  <si>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</si>
  <si>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</si>
  <si>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</si>
  <si>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</si>
  <si>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</si>
  <si>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</si>
  <si>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</si>
  <si>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</si>
  <si>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</si>
  <si>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</si>
  <si>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</si>
  <si>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</si>
  <si>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</si>
  <si>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</si>
  <si>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</si>
  <si>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</si>
  <si>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</si>
  <si>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</si>
  <si>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</si>
  <si>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</si>
  <si>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</si>
  <si>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</si>
  <si>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</si>
  <si>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</si>
  <si>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</si>
  <si>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</si>
  <si>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</si>
  <si>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</si>
  <si>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</si>
  <si>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</si>
  <si>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</si>
  <si>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</si>
  <si>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</si>
  <si>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</si>
  <si>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</si>
  <si>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</si>
  <si>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</si>
  <si>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</si>
  <si>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</si>
  <si>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</si>
  <si>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</si>
  <si>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</si>
  <si>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</si>
  <si>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</si>
  <si>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</si>
  <si>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</si>
  <si>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</si>
  <si>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</si>
  <si>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</si>
  <si>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</si>
  <si>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</si>
  <si>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</si>
  <si>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</si>
  <si>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</si>
  <si>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</si>
  <si>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</si>
  <si>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</si>
  <si>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</si>
  <si>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</si>
  <si>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</si>
  <si>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</si>
  <si>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</si>
  <si>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</si>
  <si>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</si>
  <si>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</si>
  <si>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</si>
  <si>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</si>
  <si>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</si>
  <si>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</si>
  <si>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</si>
  <si>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</si>
  <si>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</si>
  <si>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</si>
  <si>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</si>
  <si>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</si>
  <si>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</si>
  <si>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</si>
  <si>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</si>
  <si>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</si>
  <si>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</si>
  <si>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</si>
  <si>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</si>
  <si>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</si>
  <si>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</si>
  <si>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</si>
  <si>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</si>
  <si>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</si>
  <si>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</si>
  <si>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</si>
  <si>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</si>
  <si>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</si>
  <si>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</si>
  <si>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</si>
  <si>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</si>
  <si>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</si>
  <si>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</si>
  <si>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</si>
  <si>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</si>
  <si>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</si>
  <si>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</si>
  <si>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</si>
  <si>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</si>
  <si>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</si>
  <si>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</si>
  <si>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</si>
  <si>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</si>
  <si>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</si>
  <si>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</si>
  <si>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</si>
  <si>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</si>
  <si>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</si>
  <si>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</si>
  <si>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</si>
  <si>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</si>
  <si>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</si>
  <si>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</si>
  <si>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</si>
  <si>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</si>
  <si>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</si>
  <si>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</si>
  <si>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</si>
  <si>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</si>
  <si>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</si>
  <si>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</si>
  <si>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</si>
  <si>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</si>
  <si>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</si>
  <si>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</si>
  <si>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</si>
  <si>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</si>
  <si>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</si>
  <si>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</si>
  <si>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</si>
  <si>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</si>
  <si>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</si>
  <si>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</si>
  <si>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</si>
  <si>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</si>
  <si>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</si>
  <si>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</si>
  <si>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</si>
  <si>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</si>
  <si>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</si>
  <si>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</si>
  <si>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</si>
  <si>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</si>
  <si>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</si>
  <si>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</si>
  <si>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</si>
  <si>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</si>
  <si>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</si>
  <si>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</si>
  <si>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</si>
  <si>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</si>
  <si>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</si>
  <si>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</si>
  <si>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</si>
  <si>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</si>
  <si>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</si>
  <si>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</si>
  <si>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</si>
  <si>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</si>
  <si>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</si>
  <si>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</si>
  <si>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</si>
  <si>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</si>
  <si>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</si>
  <si>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</si>
  <si>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</si>
  <si>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</si>
  <si>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</si>
  <si>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</si>
  <si>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</si>
  <si>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</si>
  <si>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</si>
  <si>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</si>
  <si>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</si>
  <si>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</si>
  <si>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</si>
  <si>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</si>
  <si>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</si>
  <si>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</si>
  <si>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</si>
  <si>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</si>
  <si>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</si>
  <si>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</si>
  <si>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</si>
  <si>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</si>
  <si>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</si>
  <si>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</si>
  <si>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</si>
  <si>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</si>
  <si>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</si>
  <si>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</si>
  <si>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</si>
  <si>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</si>
  <si>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</si>
  <si>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</si>
  <si>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</si>
  <si>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</si>
  <si>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</si>
  <si>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</si>
  <si>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</si>
  <si>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</si>
  <si>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</si>
  <si>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</si>
  <si>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</si>
  <si>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</si>
  <si>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</si>
  <si>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</si>
  <si>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</si>
  <si>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</si>
  <si>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</si>
  <si>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</si>
  <si>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</si>
  <si>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</si>
  <si>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</si>
  <si>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</si>
  <si>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</si>
  <si>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</si>
  <si>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</si>
  <si>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</si>
  <si>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</si>
  <si>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</si>
  <si>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</si>
  <si>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</si>
  <si>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</si>
  <si>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</si>
  <si>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</si>
  <si>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</si>
  <si>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</si>
  <si>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</si>
  <si>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</si>
  <si>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</si>
  <si>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</si>
  <si>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</si>
  <si>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</si>
  <si>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</si>
  <si>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</si>
  <si>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</si>
  <si>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</si>
  <si>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</si>
  <si>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</si>
  <si>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</si>
  <si>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</si>
  <si>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</si>
  <si>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</si>
  <si>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</si>
  <si>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</si>
  <si>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</si>
  <si>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</si>
  <si>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</si>
  <si>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</si>
  <si>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</si>
  <si>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</si>
  <si>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</si>
  <si>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</si>
  <si>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</si>
  <si>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</si>
  <si>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</si>
  <si>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</si>
  <si>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</si>
  <si>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</si>
  <si>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</si>
  <si>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</si>
  <si>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</si>
  <si>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</si>
  <si>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</si>
  <si>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</si>
  <si>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</si>
  <si>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</si>
  <si>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</si>
  <si>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</si>
  <si>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</si>
  <si>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</si>
  <si>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</si>
  <si>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</si>
  <si>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</si>
  <si>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</si>
  <si>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</si>
  <si>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</si>
  <si>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</si>
  <si>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</si>
  <si>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</si>
  <si>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</si>
  <si>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</si>
  <si>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</si>
  <si>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</si>
  <si>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</si>
  <si>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</si>
  <si>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</si>
  <si>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</si>
  <si>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</si>
  <si>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</si>
  <si>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</si>
  <si>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</si>
  <si>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</si>
  <si>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</si>
  <si>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</si>
  <si>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</si>
  <si>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</si>
  <si>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</si>
  <si>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</si>
  <si>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</si>
  <si>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</si>
  <si>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</si>
  <si>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</si>
  <si>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</si>
  <si>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</si>
  <si>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</si>
  <si>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</si>
  <si>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</si>
  <si>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</si>
  <si>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</si>
  <si>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</si>
  <si>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</si>
  <si>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</si>
  <si>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</si>
  <si>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</si>
  <si>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</si>
  <si>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</si>
  <si>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</si>
  <si>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</si>
  <si>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</si>
  <si>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</si>
  <si>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</si>
  <si>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</si>
  <si>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</si>
  <si>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</si>
  <si>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</si>
  <si>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</si>
  <si>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</si>
  <si>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</si>
  <si>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</si>
  <si>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</si>
  <si>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</si>
  <si>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</si>
  <si>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</si>
  <si>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</si>
  <si>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</si>
  <si>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</si>
  <si>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</si>
  <si>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</si>
  <si>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</si>
  <si>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</si>
  <si>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</si>
  <si>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</si>
  <si>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</si>
  <si>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</si>
  <si>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</si>
  <si>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</si>
  <si>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</si>
  <si>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</si>
  <si>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</si>
  <si>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</si>
  <si>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</si>
  <si>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</si>
  <si>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</si>
  <si>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</si>
  <si>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</si>
  <si>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</si>
  <si>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</si>
  <si>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</si>
  <si>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</si>
  <si>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</si>
  <si>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</si>
  <si>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</si>
  <si>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</si>
  <si>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</si>
  <si>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</si>
  <si>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</si>
  <si>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</si>
  <si>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</si>
  <si>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</si>
  <si>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</si>
  <si>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</si>
  <si>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</si>
  <si>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</si>
  <si>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</si>
  <si>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</si>
  <si>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</si>
  <si>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</si>
  <si>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</si>
  <si>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</si>
  <si>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</si>
  <si>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</si>
  <si>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</si>
  <si>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</si>
  <si>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</si>
  <si>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</si>
  <si>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</si>
  <si>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</si>
  <si>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</si>
  <si>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</si>
  <si>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</si>
  <si>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</si>
  <si>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</si>
  <si>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</si>
  <si>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</si>
  <si>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</si>
  <si>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</si>
  <si>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</si>
  <si>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</si>
  <si>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</si>
  <si>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</si>
  <si>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</si>
  <si>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</si>
  <si>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</si>
  <si>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</si>
  <si>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</si>
  <si>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</si>
  <si>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</si>
  <si>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</si>
  <si>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</si>
  <si>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</si>
  <si>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</si>
  <si>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</si>
  <si>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</si>
  <si>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</si>
  <si>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</si>
  <si>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</si>
  <si>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</si>
  <si>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</si>
  <si>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</si>
  <si>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</si>
  <si>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</si>
  <si>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</si>
  <si>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</si>
  <si>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</si>
  <si>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</si>
  <si>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</si>
  <si>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</si>
  <si>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</si>
  <si>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</si>
  <si>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</si>
  <si>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</si>
  <si>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</si>
  <si>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</si>
  <si>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</si>
  <si>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</si>
  <si>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</si>
  <si>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</si>
  <si>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</si>
  <si>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</si>
  <si>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</si>
  <si>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</si>
  <si>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</si>
  <si>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</si>
  <si>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</si>
  <si>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</si>
  <si>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</si>
  <si>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</si>
  <si>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</si>
  <si>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</si>
  <si>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</si>
  <si>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</si>
  <si>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</si>
  <si>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</si>
  <si>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</si>
  <si>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</si>
  <si>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</si>
  <si>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</si>
  <si>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</si>
  <si>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</si>
  <si>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</si>
  <si>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</si>
  <si>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</si>
  <si>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</si>
  <si>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</si>
  <si>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</si>
  <si>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</si>
  <si>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</si>
  <si>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</si>
  <si>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</si>
  <si>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</si>
  <si>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</si>
  <si>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</si>
  <si>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</si>
  <si>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</si>
  <si>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</si>
  <si>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</si>
  <si>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</si>
  <si>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</si>
  <si>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</si>
  <si>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</si>
  <si>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</si>
  <si>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</si>
  <si>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</t>
  </si>
  <si>
    <t>Gross Profit</t>
  </si>
  <si>
    <t>Total Operating Expenses</t>
  </si>
  <si>
    <t>Operating Profit</t>
  </si>
  <si>
    <t>Row Labels</t>
  </si>
  <si>
    <t>Grand Total</t>
  </si>
  <si>
    <t>Income Statement</t>
  </si>
  <si>
    <t>Historical</t>
  </si>
  <si>
    <t>Total Operating expenses</t>
  </si>
  <si>
    <t>EBIT</t>
  </si>
  <si>
    <t>Year 6</t>
  </si>
  <si>
    <t>Year 5</t>
  </si>
  <si>
    <t>Using Multiple Criteria</t>
  </si>
  <si>
    <t>MATCH(1,(E$2=ticks)*(E3=deyears),0)</t>
  </si>
  <si>
    <t>R&amp;D</t>
  </si>
  <si>
    <t>Other operating items</t>
  </si>
  <si>
    <t>Cost of Goods Sold</t>
  </si>
  <si>
    <t>Sales,General, and Admin</t>
  </si>
  <si>
    <t>Total Revenue</t>
  </si>
  <si>
    <t>Historical Data</t>
  </si>
  <si>
    <t>PROFIT AND LOSS STATEMENT FOR COMPANIES IN THE ENERGY SECTOR</t>
  </si>
  <si>
    <t>Operating Statistics</t>
  </si>
  <si>
    <t>Assumptions</t>
  </si>
  <si>
    <t>Gross Margin</t>
  </si>
  <si>
    <t>Operating Margin</t>
  </si>
  <si>
    <t>Operating scenarios</t>
  </si>
  <si>
    <t>Base Case</t>
  </si>
  <si>
    <t>Revenue growth(%)</t>
  </si>
  <si>
    <t>Operating Margin = (Current Operating Profit/ Current total Revenue)</t>
  </si>
  <si>
    <t>Strong Case</t>
  </si>
  <si>
    <t>Weak Case</t>
  </si>
  <si>
    <t>Operating Income/ EBIT</t>
  </si>
  <si>
    <t>Revenue growth (%)</t>
  </si>
  <si>
    <t>Operating Scenarios- sensitivity analysis</t>
  </si>
  <si>
    <t>MATCH(1,(N$3=it_sym)*(N4=it_years),0)</t>
  </si>
  <si>
    <t>APPLICATION SOFTWARE INDUSTRY</t>
  </si>
  <si>
    <t>ENERGY SECTOR</t>
  </si>
  <si>
    <t>Cost of Revenue</t>
  </si>
  <si>
    <t>Sales, General and Admin.</t>
  </si>
  <si>
    <t>Research and Development</t>
  </si>
  <si>
    <t>Other Operating Items</t>
  </si>
  <si>
    <t>Gross Margin 
[1-(Cost of Revenue/Total Revenue)]</t>
  </si>
  <si>
    <t xml:space="preserve">Sum of  Total Revenue </t>
  </si>
  <si>
    <t>Column Labels</t>
  </si>
  <si>
    <t>Mean</t>
  </si>
  <si>
    <t>Median</t>
  </si>
  <si>
    <t>Standard Deviation</t>
  </si>
  <si>
    <t>Range</t>
  </si>
  <si>
    <t>Sum</t>
  </si>
  <si>
    <t>Financial Sector</t>
  </si>
  <si>
    <t>SUMMARY STATISTICS FOR TOTAL REVENUE IN FINANCIALS AND REAL ESTATE FOR YEAR 3</t>
  </si>
  <si>
    <t>Interquartile Range</t>
  </si>
  <si>
    <t>FORECAST SCENARIO FOR TICKER SYMBOL 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</si>
</sst>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5" formatCode="_(&quot;$&quot;* #,##0_);_(&quot;$&quot;* \(#,##0\);_(&quot;$&quot;* &quot;-&quot;??_);_(@_)"/>
    <numFmt numFmtId="168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quotePrefix="1"/>
    <xf numFmtId="0" fontId="16" fillId="0" borderId="0" xfId="0" quotePrefix="1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44" fontId="0" fillId="0" borderId="0" xfId="2" applyFont="1" applyBorder="1"/>
    <xf numFmtId="0" fontId="0" fillId="0" borderId="14" xfId="0" applyBorder="1"/>
    <xf numFmtId="164" fontId="0" fillId="0" borderId="0" xfId="0" applyNumberFormat="1"/>
    <xf numFmtId="44" fontId="0" fillId="0" borderId="0" xfId="0" applyNumberFormat="1"/>
    <xf numFmtId="40" fontId="21" fillId="0" borderId="0" xfId="0" applyNumberFormat="1" applyFont="1"/>
    <xf numFmtId="40" fontId="20" fillId="0" borderId="0" xfId="2" applyNumberFormat="1" applyFont="1"/>
    <xf numFmtId="40" fontId="22" fillId="0" borderId="0" xfId="2" applyNumberFormat="1" applyFont="1"/>
    <xf numFmtId="40" fontId="16" fillId="0" borderId="0" xfId="0" applyNumberFormat="1" applyFont="1"/>
    <xf numFmtId="40" fontId="16" fillId="0" borderId="14" xfId="0" applyNumberFormat="1" applyFont="1" applyBorder="1"/>
    <xf numFmtId="40" fontId="0" fillId="0" borderId="0" xfId="3" applyNumberFormat="1" applyFont="1"/>
    <xf numFmtId="40" fontId="16" fillId="0" borderId="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40" fontId="16" fillId="0" borderId="15" xfId="0" applyNumberFormat="1" applyFont="1" applyBorder="1"/>
    <xf numFmtId="40" fontId="16" fillId="0" borderId="17" xfId="0" applyNumberFormat="1" applyFont="1" applyBorder="1"/>
    <xf numFmtId="40" fontId="16" fillId="0" borderId="18" xfId="0" applyNumberFormat="1" applyFont="1" applyBorder="1"/>
    <xf numFmtId="40" fontId="16" fillId="0" borderId="19" xfId="0" applyNumberFormat="1" applyFont="1" applyBorder="1"/>
    <xf numFmtId="40" fontId="23" fillId="36" borderId="0" xfId="1" applyNumberFormat="1" applyFont="1" applyFill="1" applyBorder="1"/>
    <xf numFmtId="40" fontId="16" fillId="34" borderId="10" xfId="0" applyNumberFormat="1" applyFont="1" applyFill="1" applyBorder="1"/>
    <xf numFmtId="40" fontId="16" fillId="34" borderId="11" xfId="0" applyNumberFormat="1" applyFont="1" applyFill="1" applyBorder="1"/>
    <xf numFmtId="40" fontId="16" fillId="34" borderId="0" xfId="0" applyNumberFormat="1" applyFont="1" applyFill="1"/>
    <xf numFmtId="9" fontId="24" fillId="0" borderId="0" xfId="3" applyFont="1"/>
    <xf numFmtId="40" fontId="25" fillId="0" borderId="14" xfId="0" applyNumberFormat="1" applyFont="1" applyBorder="1"/>
    <xf numFmtId="0" fontId="25" fillId="0" borderId="14" xfId="0" applyFont="1" applyBorder="1"/>
    <xf numFmtId="40" fontId="24" fillId="0" borderId="0" xfId="3" applyNumberFormat="1" applyFont="1"/>
    <xf numFmtId="40" fontId="24" fillId="0" borderId="16" xfId="0" applyNumberFormat="1" applyFont="1" applyBorder="1"/>
    <xf numFmtId="0" fontId="24" fillId="0" borderId="16" xfId="0" applyFont="1" applyFill="1" applyBorder="1"/>
    <xf numFmtId="40" fontId="24" fillId="0" borderId="0" xfId="0" applyNumberFormat="1" applyFont="1" applyBorder="1"/>
    <xf numFmtId="0" fontId="24" fillId="0" borderId="0" xfId="0" applyFont="1" applyFill="1" applyBorder="1"/>
    <xf numFmtId="40" fontId="24" fillId="0" borderId="14" xfId="0" applyNumberFormat="1" applyFont="1" applyBorder="1"/>
    <xf numFmtId="0" fontId="24" fillId="0" borderId="14" xfId="0" applyFont="1" applyFill="1" applyBorder="1"/>
    <xf numFmtId="40" fontId="0" fillId="0" borderId="0" xfId="0" applyNumberFormat="1" applyFont="1"/>
    <xf numFmtId="0" fontId="0" fillId="0" borderId="0" xfId="0" applyFont="1" applyAlignment="1">
      <alignment horizontal="center"/>
    </xf>
    <xf numFmtId="44" fontId="0" fillId="0" borderId="11" xfId="2" applyFont="1" applyBorder="1"/>
    <xf numFmtId="44" fontId="0" fillId="35" borderId="0" xfId="2" applyFont="1" applyFill="1" applyBorder="1"/>
    <xf numFmtId="44" fontId="0" fillId="33" borderId="13" xfId="2" applyFont="1" applyFill="1" applyBorder="1"/>
    <xf numFmtId="40" fontId="0" fillId="0" borderId="0" xfId="0" applyNumberFormat="1" applyFont="1" applyBorder="1"/>
    <xf numFmtId="40" fontId="0" fillId="0" borderId="12" xfId="0" applyNumberFormat="1" applyFont="1" applyBorder="1"/>
    <xf numFmtId="0" fontId="0" fillId="0" borderId="0" xfId="0" applyFont="1" applyBorder="1"/>
    <xf numFmtId="40" fontId="0" fillId="0" borderId="14" xfId="0" applyNumberFormat="1" applyFont="1" applyBorder="1"/>
    <xf numFmtId="0" fontId="0" fillId="0" borderId="14" xfId="0" applyFont="1" applyBorder="1"/>
    <xf numFmtId="38" fontId="0" fillId="0" borderId="0" xfId="0" applyNumberFormat="1" applyFont="1"/>
    <xf numFmtId="40" fontId="0" fillId="0" borderId="16" xfId="0" applyNumberFormat="1" applyFont="1" applyBorder="1"/>
    <xf numFmtId="38" fontId="0" fillId="0" borderId="16" xfId="0" applyNumberFormat="1" applyFont="1" applyBorder="1"/>
    <xf numFmtId="38" fontId="0" fillId="0" borderId="0" xfId="0" applyNumberFormat="1" applyFont="1" applyBorder="1"/>
    <xf numFmtId="38" fontId="0" fillId="0" borderId="14" xfId="0" applyNumberFormat="1" applyFont="1" applyBorder="1"/>
    <xf numFmtId="0" fontId="16" fillId="34" borderId="0" xfId="0" applyFont="1" applyFill="1"/>
    <xf numFmtId="40" fontId="26" fillId="0" borderId="0" xfId="0" applyNumberFormat="1" applyFont="1"/>
    <xf numFmtId="40" fontId="16" fillId="33" borderId="0" xfId="0" applyNumberFormat="1" applyFont="1" applyFill="1"/>
    <xf numFmtId="0" fontId="0" fillId="0" borderId="21" xfId="0" applyBorder="1"/>
    <xf numFmtId="0" fontId="16" fillId="0" borderId="21" xfId="0" applyFont="1" applyBorder="1"/>
    <xf numFmtId="40" fontId="0" fillId="36" borderId="22" xfId="0" applyNumberFormat="1" applyFont="1" applyFill="1" applyBorder="1"/>
    <xf numFmtId="40" fontId="0" fillId="36" borderId="16" xfId="0" applyNumberFormat="1" applyFont="1" applyFill="1" applyBorder="1"/>
    <xf numFmtId="9" fontId="0" fillId="36" borderId="16" xfId="3" applyFont="1" applyFill="1" applyBorder="1"/>
    <xf numFmtId="9" fontId="23" fillId="36" borderId="16" xfId="3" applyFont="1" applyFill="1" applyBorder="1"/>
    <xf numFmtId="9" fontId="23" fillId="36" borderId="23" xfId="3" applyFont="1" applyFill="1" applyBorder="1"/>
    <xf numFmtId="40" fontId="0" fillId="36" borderId="21" xfId="0" applyNumberFormat="1" applyFont="1" applyFill="1" applyBorder="1"/>
    <xf numFmtId="40" fontId="23" fillId="36" borderId="24" xfId="1" applyNumberFormat="1" applyFont="1" applyFill="1" applyBorder="1"/>
    <xf numFmtId="40" fontId="0" fillId="36" borderId="25" xfId="0" applyNumberFormat="1" applyFont="1" applyFill="1" applyBorder="1"/>
    <xf numFmtId="40" fontId="23" fillId="36" borderId="14" xfId="1" applyNumberFormat="1" applyFont="1" applyFill="1" applyBorder="1"/>
    <xf numFmtId="40" fontId="23" fillId="36" borderId="26" xfId="1" applyNumberFormat="1" applyFont="1" applyFill="1" applyBorder="1"/>
    <xf numFmtId="44" fontId="19" fillId="36" borderId="0" xfId="2" applyFont="1" applyFill="1" applyBorder="1"/>
    <xf numFmtId="44" fontId="19" fillId="36" borderId="14" xfId="2" applyFont="1" applyFill="1" applyBorder="1"/>
    <xf numFmtId="44" fontId="19" fillId="0" borderId="11" xfId="2" applyFont="1" applyBorder="1"/>
    <xf numFmtId="43" fontId="24" fillId="0" borderId="0" xfId="1" applyFont="1" applyFill="1" applyBorder="1"/>
    <xf numFmtId="43" fontId="24" fillId="0" borderId="0" xfId="1" applyFont="1"/>
    <xf numFmtId="43" fontId="25" fillId="0" borderId="14" xfId="1" applyFont="1" applyBorder="1"/>
    <xf numFmtId="0" fontId="16" fillId="37" borderId="0" xfId="0" applyFont="1" applyFill="1"/>
    <xf numFmtId="40" fontId="0" fillId="37" borderId="20" xfId="0" applyNumberFormat="1" applyFont="1" applyFill="1" applyBorder="1"/>
    <xf numFmtId="0" fontId="16" fillId="0" borderId="0" xfId="0" applyFont="1" applyAlignment="1">
      <alignment wrapText="1"/>
    </xf>
    <xf numFmtId="165" fontId="16" fillId="0" borderId="0" xfId="2" applyNumberFormat="1" applyFont="1" applyBorder="1" applyAlignment="1">
      <alignment wrapText="1"/>
    </xf>
    <xf numFmtId="6" fontId="0" fillId="0" borderId="0" xfId="0" applyNumberFormat="1" applyFont="1" applyAlignment="1"/>
    <xf numFmtId="0" fontId="0" fillId="0" borderId="0" xfId="0" applyFont="1" applyAlignment="1"/>
    <xf numFmtId="168" fontId="0" fillId="0" borderId="0" xfId="1" applyNumberFormat="1" applyFont="1"/>
    <xf numFmtId="43" fontId="0" fillId="0" borderId="0" xfId="1" applyFont="1" applyFill="1" applyBorder="1" applyAlignment="1"/>
    <xf numFmtId="43" fontId="0" fillId="0" borderId="14" xfId="1" applyFont="1" applyFill="1" applyBorder="1" applyAlignment="1"/>
    <xf numFmtId="0" fontId="0" fillId="0" borderId="0" xfId="0" applyAlignment="1"/>
    <xf numFmtId="0" fontId="25" fillId="0" borderId="0" xfId="0" applyFont="1" applyFill="1" applyBorder="1" applyAlignment="1">
      <alignment horizontal="centerContinuous"/>
    </xf>
    <xf numFmtId="0" fontId="25" fillId="0" borderId="0" xfId="0" applyFont="1" applyBorder="1"/>
    <xf numFmtId="0" fontId="25" fillId="0" borderId="14" xfId="0" applyFont="1" applyFill="1" applyBorder="1" applyAlignment="1">
      <alignment horizontal="centerContinuous"/>
    </xf>
    <xf numFmtId="43" fontId="0" fillId="0" borderId="14" xfId="1" applyFont="1" applyBorder="1"/>
    <xf numFmtId="0" fontId="26" fillId="0" borderId="14" xfId="0" applyFont="1" applyBorder="1"/>
    <xf numFmtId="0" fontId="26" fillId="0" borderId="14" xfId="0" applyFont="1" applyFill="1" applyBorder="1" applyAlignment="1">
      <alignment horizontal="centerContinuous"/>
    </xf>
    <xf numFmtId="0" fontId="25" fillId="0" borderId="0" xfId="0" applyFont="1" applyFill="1" applyBorder="1" applyAlignment="1"/>
    <xf numFmtId="0" fontId="25" fillId="0" borderId="14" xfId="0" applyFont="1" applyFill="1" applyBorder="1" applyAlignment="1"/>
    <xf numFmtId="0" fontId="22" fillId="33" borderId="0" xfId="0" applyFont="1" applyFill="1"/>
    <xf numFmtId="40" fontId="22" fillId="33" borderId="0" xfId="2" applyNumberFormat="1" applyFont="1" applyFill="1"/>
    <xf numFmtId="6" fontId="18" fillId="0" borderId="0" xfId="0" applyNumberFormat="1" applyFont="1"/>
    <xf numFmtId="0" fontId="18" fillId="0" borderId="0" xfId="0" applyFont="1"/>
    <xf numFmtId="6" fontId="18" fillId="0" borderId="0" xfId="2" applyNumberFormat="1" applyFont="1"/>
    <xf numFmtId="40" fontId="27" fillId="0" borderId="0" xfId="0" applyNumberFormat="1" applyFont="1"/>
    <xf numFmtId="0" fontId="27" fillId="0" borderId="0" xfId="0" applyFont="1"/>
    <xf numFmtId="2" fontId="16" fillId="35" borderId="0" xfId="0" applyNumberFormat="1" applyFont="1" applyFill="1" applyBorder="1" applyAlignment="1">
      <alignment wrapText="1"/>
    </xf>
    <xf numFmtId="40" fontId="16" fillId="35" borderId="0" xfId="2" applyNumberFormat="1" applyFont="1" applyFill="1" applyBorder="1" applyAlignment="1">
      <alignment wrapText="1"/>
    </xf>
    <xf numFmtId="6" fontId="28" fillId="0" borderId="0" xfId="0" applyNumberFormat="1" applyFont="1" applyAlignment="1"/>
    <xf numFmtId="43" fontId="28" fillId="0" borderId="0" xfId="1" applyFont="1"/>
    <xf numFmtId="2" fontId="16" fillId="35" borderId="0" xfId="0" applyNumberFormat="1" applyFont="1" applyFill="1" applyAlignment="1">
      <alignment wrapText="1"/>
    </xf>
    <xf numFmtId="0" fontId="21" fillId="0" borderId="0" xfId="0" applyFont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3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9.xml"/><Relationship Id="rId24" Type="http://schemas.openxmlformats.org/officeDocument/2006/relationships/sheetMetadata" Target="metadata.xml"/><Relationship Id="rId5" Type="http://schemas.openxmlformats.org/officeDocument/2006/relationships/chartsheet" Target="chartsheets/sheet1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Project.xlsx]Pivot!PivotTable56</c:name>
    <c:fmtId val="4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generated across sectors in Year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3.9633519833913333E-2"/>
          <c:y val="0.11465569076592699"/>
          <c:w val="0.59041450858000077"/>
          <c:h val="0.81306243537739598"/>
        </c:manualLayout>
      </c:layout>
      <c:pieChart>
        <c:varyColors val="1"/>
        <c:ser>
          <c:idx val="0"/>
          <c:order val="0"/>
          <c:tx>
            <c:strRef>
              <c:f>Pivot!$B$3:$B$4</c:f>
              <c:strCache>
                <c:ptCount val="1"/>
                <c:pt idx="0">
                  <c:v>Year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6D-4D63-95EA-0CAF785150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6D-4D63-95EA-0CAF785150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6D-4D63-95EA-0CAF785150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6D-4D63-95EA-0CAF785150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16D-4D63-95EA-0CAF785150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16D-4D63-95EA-0CAF785150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16D-4D63-95EA-0CAF785150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16D-4D63-95EA-0CAF785150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16D-4D63-95EA-0CAF785150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16D-4D63-95EA-0CAF785150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16D-4D63-95EA-0CAF785150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Pivot!$B$5:$B$16</c:f>
              <c:numCache>
                <c:formatCode>_("$"* #,##0.00_);_("$"* \(#,##0.00\);_("$"*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16D-4D63-95EA-0CAF785150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53305937150107"/>
          <c:y val="0.12874731567644954"/>
          <c:w val="0.33480028743814222"/>
          <c:h val="0.8246560089079775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of Financials and Real Estate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(Year 3)</a:t>
            </a:r>
          </a:p>
        </cx:rich>
      </cx:tx>
    </cx:title>
    <cx:plotArea>
      <cx:plotAreaRegion>
        <cx:series layoutId="boxWhisker" uniqueId="{443686A2-6C4F-4CD0-A675-74F016172A1F}">
          <cx:tx>
            <cx:txData>
              <cx:f>_xlchart.v1.0</cx:f>
              <cx:v>Financials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8B5264B-0FD0-48E4-8A84-4FE2B61E2B92}">
          <cx:tx>
            <cx:txData>
              <cx:f>_xlchart.v1.2</cx:f>
              <cx:v>Real Estate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00000000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3EEA8-ADBC-4D67-80F6-B8F8ED3AB4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B0563C-0ECB-43FF-B00B-7CBE1119582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1D12F73-A782-4BE9-B10C-61F46E6C168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167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data-set-financialforecast-bottom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-nyse.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8"/>
      <sheetName val="DataValidation"/>
      <sheetName val="Sheet1"/>
      <sheetName val="Sheet6"/>
      <sheetName val="Match"/>
      <sheetName val="Forecast Scenarios"/>
      <sheetName val="Sheet2"/>
    </sheetNames>
    <sheetDataSet>
      <sheetData sheetId="0">
        <row r="4">
          <cell r="C4" t="str">
            <v>NAVI</v>
          </cell>
        </row>
        <row r="5">
          <cell r="C5" t="str">
            <v>PYPL</v>
          </cell>
        </row>
        <row r="6">
          <cell r="C6" t="str">
            <v>QRVO</v>
          </cell>
        </row>
        <row r="7">
          <cell r="C7" t="str">
            <v>WRK</v>
          </cell>
        </row>
      </sheetData>
      <sheetData sheetId="1">
        <row r="4">
          <cell r="C4" t="str">
            <v>Strong Case</v>
          </cell>
        </row>
        <row r="5">
          <cell r="C5" t="str">
            <v>Base Case</v>
          </cell>
        </row>
        <row r="6">
          <cell r="C6" t="str">
            <v>Weak Case</v>
          </cell>
        </row>
      </sheetData>
      <sheetData sheetId="2" refreshError="1"/>
      <sheetData sheetId="3">
        <row r="2"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4" refreshError="1"/>
      <sheetData sheetId="5">
        <row r="2">
          <cell r="B2" t="str">
            <v>NAVI</v>
          </cell>
        </row>
        <row r="3">
          <cell r="B3" t="str">
            <v>NAVI</v>
          </cell>
        </row>
        <row r="4">
          <cell r="B4" t="str">
            <v>NAVI</v>
          </cell>
        </row>
        <row r="5">
          <cell r="B5" t="str">
            <v>PYPL</v>
          </cell>
        </row>
        <row r="6">
          <cell r="B6" t="str">
            <v>PYPL</v>
          </cell>
        </row>
        <row r="7">
          <cell r="B7" t="str">
            <v>PYPL</v>
          </cell>
        </row>
        <row r="8">
          <cell r="B8" t="str">
            <v>QRVO</v>
          </cell>
        </row>
        <row r="9">
          <cell r="B9" t="str">
            <v>QRVO</v>
          </cell>
        </row>
        <row r="10">
          <cell r="B10" t="str">
            <v>QRVO</v>
          </cell>
        </row>
        <row r="11">
          <cell r="B11" t="str">
            <v>WRK</v>
          </cell>
        </row>
        <row r="12">
          <cell r="B12" t="str">
            <v>WRK</v>
          </cell>
        </row>
        <row r="13">
          <cell r="B13" t="str">
            <v>WRK</v>
          </cell>
        </row>
      </sheetData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a"/>
      <sheetName val="Sheet15"/>
      <sheetName val="Sheet6"/>
    </sheetNames>
    <sheetDataSet>
      <sheetData sheetId="0"/>
      <sheetData sheetId="2">
        <row r="1">
          <cell r="A1" t="str">
            <v>Financials</v>
          </cell>
          <cell r="B1" t="str">
            <v>Real Estate</v>
          </cell>
        </row>
        <row r="2">
          <cell r="A2">
            <v>22728000000</v>
          </cell>
          <cell r="B2">
            <v>984363000</v>
          </cell>
        </row>
        <row r="3">
          <cell r="A3">
            <v>64406000000</v>
          </cell>
          <cell r="B3">
            <v>4100048000</v>
          </cell>
        </row>
        <row r="4">
          <cell r="A4">
            <v>10325494000</v>
          </cell>
          <cell r="B4">
            <v>2396998000</v>
          </cell>
        </row>
        <row r="5">
          <cell r="A5">
            <v>35239000000</v>
          </cell>
          <cell r="B5">
            <v>9049918000</v>
          </cell>
        </row>
        <row r="6">
          <cell r="A6">
            <v>12296000000</v>
          </cell>
          <cell r="B6">
            <v>3538756000</v>
          </cell>
        </row>
        <row r="7">
          <cell r="A7">
            <v>35895000000</v>
          </cell>
          <cell r="B7">
            <v>1616438000</v>
          </cell>
        </row>
        <row r="8">
          <cell r="A8">
            <v>95181000000</v>
          </cell>
          <cell r="B8">
            <v>2443776000</v>
          </cell>
        </row>
        <row r="9">
          <cell r="A9">
            <v>9998000000</v>
          </cell>
          <cell r="B9">
            <v>2614748000</v>
          </cell>
        </row>
        <row r="10">
          <cell r="A10">
            <v>19171000000</v>
          </cell>
          <cell r="B10">
            <v>970938000</v>
          </cell>
        </row>
        <row r="11">
          <cell r="A11">
            <v>5342000000</v>
          </cell>
          <cell r="B11">
            <v>647155000</v>
          </cell>
        </row>
        <row r="12">
          <cell r="A12">
            <v>4945000000</v>
          </cell>
          <cell r="B12">
            <v>744012000</v>
          </cell>
        </row>
        <row r="13">
          <cell r="A13">
            <v>2819000000</v>
          </cell>
          <cell r="B13">
            <v>2535559000</v>
          </cell>
        </row>
        <row r="14">
          <cell r="A14">
            <v>23869000000</v>
          </cell>
          <cell r="B14">
            <v>3305879000</v>
          </cell>
        </row>
        <row r="15">
          <cell r="A15">
            <v>9611000000</v>
          </cell>
          <cell r="B15">
            <v>1828305000</v>
          </cell>
        </row>
        <row r="16">
          <cell r="A16">
            <v>1665000000</v>
          </cell>
          <cell r="B16">
            <v>5354000000</v>
          </cell>
        </row>
        <row r="17">
          <cell r="A17">
            <v>2955641000</v>
          </cell>
          <cell r="B17">
            <v>3117693000</v>
          </cell>
        </row>
        <row r="18">
          <cell r="A18">
            <v>18614000000</v>
          </cell>
          <cell r="B18">
            <v>993897000</v>
          </cell>
        </row>
        <row r="19">
          <cell r="A19">
            <v>3078658000</v>
          </cell>
          <cell r="B19">
            <v>992332000</v>
          </cell>
        </row>
        <row r="20">
          <cell r="A20">
            <v>5147100000</v>
          </cell>
          <cell r="B20">
            <v>1105247000</v>
          </cell>
        </row>
        <row r="21">
          <cell r="A21">
            <v>91973000000</v>
          </cell>
          <cell r="B21">
            <v>933505000</v>
          </cell>
        </row>
        <row r="22">
          <cell r="A22">
            <v>1627413000</v>
          </cell>
          <cell r="B22">
            <v>1519978000</v>
          </cell>
        </row>
        <row r="23">
          <cell r="A23">
            <v>10681897000</v>
          </cell>
          <cell r="B23">
            <v>4870818000</v>
          </cell>
        </row>
        <row r="24">
          <cell r="A24">
            <v>3334300000</v>
          </cell>
          <cell r="B24">
            <v>818046000</v>
          </cell>
        </row>
        <row r="25">
          <cell r="A25">
            <v>73316000000</v>
          </cell>
          <cell r="B25">
            <v>2502267000</v>
          </cell>
        </row>
        <row r="26">
          <cell r="A26">
            <v>12951000000</v>
          </cell>
          <cell r="B26">
            <v>3285346000</v>
          </cell>
        </row>
        <row r="27">
          <cell r="A27">
            <v>4736150000</v>
          </cell>
          <cell r="B27">
            <v>7403000000</v>
          </cell>
        </row>
        <row r="28">
          <cell r="A28">
            <v>3383000000</v>
          </cell>
        </row>
        <row r="29">
          <cell r="A29">
            <v>1381400000</v>
          </cell>
        </row>
        <row r="30">
          <cell r="A30">
            <v>11964400000</v>
          </cell>
        </row>
        <row r="31">
          <cell r="A31">
            <v>19391400000</v>
          </cell>
        </row>
        <row r="32">
          <cell r="A32">
            <v>16281000000</v>
          </cell>
        </row>
        <row r="33">
          <cell r="A33">
            <v>54105000000</v>
          </cell>
        </row>
        <row r="34">
          <cell r="A34">
            <v>8707000000</v>
          </cell>
        </row>
        <row r="35">
          <cell r="A35">
            <v>12727000000</v>
          </cell>
        </row>
        <row r="36">
          <cell r="A36">
            <v>3620095000</v>
          </cell>
        </row>
        <row r="37">
          <cell r="A37">
            <v>26815000000</v>
          </cell>
        </row>
        <row r="38">
          <cell r="A38">
            <v>10524500000</v>
          </cell>
        </row>
        <row r="39">
          <cell r="A39">
            <v>2371200000</v>
          </cell>
        </row>
        <row r="40">
          <cell r="A40">
            <v>88372000000</v>
          </cell>
        </row>
        <row r="41">
          <cell r="A41">
            <v>6602267000</v>
          </cell>
        </row>
        <row r="42">
          <cell r="A42">
            <v>2361631000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.csv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356.953440625002" createdVersion="7" refreshedVersion="7" minRefreshableVersion="3" recordCount="124">
  <cacheSource type="worksheet">
    <worksheetSource ref="B1:N125" sheet="Task 2 "/>
  </cacheSource>
  <cacheFields count="13">
    <cacheField name="Ticker Symbol" numFmtId="0">
      <sharedItems count="31">
        <s v="APA"/>
        <s v="APC"/>
        <s v="BHI"/>
        <s v="CHK"/>
        <s v="COG"/>
        <s v="CVX"/>
        <s v="CXO"/>
        <s v="DVN"/>
        <s v="EOG"/>
        <s v="EQT"/>
        <s v="HAL"/>
        <s v="HES"/>
        <s v="HP"/>
        <s v="KMI"/>
        <s v="MPC"/>
        <s v="MRO"/>
        <s v="MUR"/>
        <s v="NBL"/>
        <s v="NFX"/>
        <s v="NOV"/>
        <s v="OKE"/>
        <s v="OXY"/>
        <s v="PSX"/>
        <s v="RRC"/>
        <s v="SE"/>
        <s v="SWN"/>
        <s v="TSO"/>
        <s v="VLO"/>
        <s v="WMB"/>
        <s v="XEC"/>
        <s v="XOM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 Total Revenue " numFmtId="6">
      <sharedItems containsSemiMixedTypes="0" containsString="0" containsNumber="1" containsInteger="1" minValue="1181704000" maxValue="451509000000"/>
    </cacheField>
    <cacheField name=" Cost of Goods Sold " numFmtId="6">
      <sharedItems containsSemiMixedTypes="0" containsString="0" containsNumber="1" containsInteger="1" minValue="245000000" maxValue="302056000000"/>
    </cacheField>
    <cacheField name=" Sales, General and Admin. " numFmtId="6">
      <sharedItems containsSemiMixedTypes="0" containsString="0" containsNumber="1" containsInteger="1" minValue="72143000" maxValue="81844000000"/>
    </cacheField>
    <cacheField name=" Research and Development " numFmtId="6">
      <sharedItems containsSemiMixedTypes="0" containsString="0" containsNumber="1" containsInteger="1" minValue="0" maxValue="613000000"/>
    </cacheField>
    <cacheField name=" Other Operating Items " numFmtId="0">
      <sharedItems containsString="0" containsBlank="1" containsNumber="1" containsInteger="1" minValue="205334000" maxValue="29372000000"/>
    </cacheField>
    <cacheField name="Total Operating Expenses" numFmtId="6">
      <sharedItems containsSemiMixedTypes="0" containsString="0" containsNumber="1" containsInteger="1" minValue="200000000" maxValue="97732000000"/>
    </cacheField>
    <cacheField name="Gross Profit" numFmtId="6">
      <sharedItems containsSemiMixedTypes="0" containsString="0" containsNumber="1" containsInteger="1" minValue="-132000000" maxValue="149453000000"/>
    </cacheField>
    <cacheField name="Operating Profit" numFmtId="6">
      <sharedItems containsSemiMixedTypes="0" containsString="0" containsNumber="1" containsInteger="1" minValue="-25845000000" maxValue="51721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357.082095254627" createdVersion="7" refreshedVersion="7" minRefreshableVersion="3" recordCount="3">
  <cacheSource type="worksheet">
    <worksheetSource ref="C3:C6" sheet="Forecast"/>
  </cacheSource>
  <cacheFields count="1">
    <cacheField name="Operating scenarios" numFmtId="4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4357.49123576389" createdVersion="7" refreshedVersion="7" minRefreshableVersion="3" recordCount="16">
  <cacheSource type="worksheet">
    <worksheetSource ref="A1:A17" sheet="Task 3"/>
  </cacheSource>
  <cacheFields count="1">
    <cacheField name="Ticker Symbol" numFmtId="0">
      <sharedItems count="4">
        <s v="ADBE"/>
        <s v="ADSK"/>
        <s v="SYMC"/>
        <s v="TD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" refreshedDate="44358.067249305554" createdVersion="7" refreshedVersion="7" minRefreshableVersion="3" recordCount="1709">
  <cacheSource type="worksheet">
    <worksheetSource ref="B1:K1710" sheet="projectdata-nyse" r:id="rId2"/>
  </cacheSource>
  <cacheFields count="12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x v="0"/>
    <x v="0"/>
    <d v="2012-12-31T00:00:00"/>
    <n v="16428000000"/>
    <n v="3079000000"/>
    <n v="1333000000"/>
    <n v="0"/>
    <n v="6881000000"/>
    <n v="8214000000"/>
    <n v="13349000000"/>
    <n v="5135000000"/>
    <s v="Energy"/>
    <s v="Oil &amp; Gas Exploration &amp; Production"/>
  </r>
  <r>
    <x v="0"/>
    <x v="1"/>
    <d v="2013-12-31T00:00:00"/>
    <n v="14771000000"/>
    <n v="2938000000"/>
    <n v="1286000000"/>
    <n v="0"/>
    <n v="5866000000"/>
    <n v="7152000000"/>
    <n v="11833000000"/>
    <n v="4681000000"/>
    <s v="Energy"/>
    <s v="Oil &amp; Gas Exploration &amp; Production"/>
  </r>
  <r>
    <x v="0"/>
    <x v="2"/>
    <d v="2014-12-31T00:00:00"/>
    <n v="12691000000"/>
    <n v="2511000000"/>
    <n v="1095000000"/>
    <n v="0"/>
    <n v="9720000000"/>
    <n v="10815000000"/>
    <n v="10180000000"/>
    <n v="-635000000"/>
    <s v="Energy"/>
    <s v="Oil &amp; Gas Exploration &amp; Production"/>
  </r>
  <r>
    <x v="0"/>
    <x v="3"/>
    <d v="2015-12-31T00:00:00"/>
    <n v="6383000000"/>
    <n v="2065000000"/>
    <n v="791000000"/>
    <n v="0"/>
    <n v="29372000000"/>
    <n v="30163000000"/>
    <n v="4318000000"/>
    <n v="-25845000000"/>
    <s v="Energy"/>
    <s v="Oil &amp; Gas Exploration &amp; Production"/>
  </r>
  <r>
    <x v="1"/>
    <x v="0"/>
    <d v="2013-12-31T00:00:00"/>
    <n v="14581000000"/>
    <n v="2942000000"/>
    <n v="2256000000"/>
    <n v="0"/>
    <n v="3927000000"/>
    <n v="6183000000"/>
    <n v="11639000000"/>
    <n v="5456000000"/>
    <s v="Energy"/>
    <s v="Oil &amp; Gas Exploration &amp; Production"/>
  </r>
  <r>
    <x v="1"/>
    <x v="1"/>
    <d v="2014-12-31T00:00:00"/>
    <n v="18470000000"/>
    <n v="3317000000"/>
    <n v="2725000000"/>
    <n v="0"/>
    <n v="4550000000"/>
    <n v="7275000000"/>
    <n v="15153000000"/>
    <n v="7878000000"/>
    <s v="Energy"/>
    <s v="Oil &amp; Gas Exploration &amp; Production"/>
  </r>
  <r>
    <x v="1"/>
    <x v="2"/>
    <d v="2015-12-31T00:00:00"/>
    <n v="8698000000"/>
    <n v="3185000000"/>
    <n v="2000000000"/>
    <n v="0"/>
    <n v="4603000000"/>
    <n v="6603000000"/>
    <n v="5513000000"/>
    <n v="-1090000000"/>
    <s v="Energy"/>
    <s v="Oil &amp; Gas Exploration &amp; Production"/>
  </r>
  <r>
    <x v="1"/>
    <x v="3"/>
    <d v="2016-12-31T00:00:00"/>
    <n v="7869000000"/>
    <n v="2900000000"/>
    <n v="2094000000"/>
    <n v="0"/>
    <n v="4301000000"/>
    <n v="6395000000"/>
    <n v="4969000000"/>
    <n v="-1426000000"/>
    <s v="Energy"/>
    <s v="Oil &amp; Gas Exploration &amp; Production"/>
  </r>
  <r>
    <x v="2"/>
    <x v="0"/>
    <d v="2013-12-31T00:00:00"/>
    <n v="22364000000"/>
    <n v="18553000000"/>
    <n v="1306000000"/>
    <n v="556000000"/>
    <m/>
    <n v="1862000000"/>
    <n v="3811000000"/>
    <n v="1949000000"/>
    <s v="Energy"/>
    <s v="Oil &amp; Gas Equipment &amp; Services"/>
  </r>
  <r>
    <x v="2"/>
    <x v="1"/>
    <d v="2014-12-31T00:00:00"/>
    <n v="24551000000"/>
    <n v="19746000000"/>
    <n v="1333000000"/>
    <n v="613000000"/>
    <m/>
    <n v="1946000000"/>
    <n v="4805000000"/>
    <n v="2859000000"/>
    <s v="Energy"/>
    <s v="Oil &amp; Gas Equipment &amp; Services"/>
  </r>
  <r>
    <x v="2"/>
    <x v="2"/>
    <d v="2015-12-31T00:00:00"/>
    <n v="15742000000"/>
    <n v="14415000000"/>
    <n v="969000000"/>
    <n v="466000000"/>
    <m/>
    <n v="1435000000"/>
    <n v="1327000000"/>
    <n v="-108000000"/>
    <s v="Energy"/>
    <s v="Oil &amp; Gas Equipment &amp; Services"/>
  </r>
  <r>
    <x v="2"/>
    <x v="3"/>
    <d v="2016-12-31T00:00:00"/>
    <n v="9841000000"/>
    <n v="9973000000"/>
    <n v="815000000"/>
    <n v="384000000"/>
    <m/>
    <n v="1199000000"/>
    <n v="-132000000"/>
    <n v="-1331000000"/>
    <s v="Energy"/>
    <s v="Oil &amp; Gas Equipment &amp; Services"/>
  </r>
  <r>
    <x v="3"/>
    <x v="0"/>
    <d v="2012-12-31T00:00:00"/>
    <n v="12316000000"/>
    <n v="7081000000"/>
    <n v="723000000"/>
    <n v="0"/>
    <n v="2811000000"/>
    <n v="3534000000"/>
    <n v="5235000000"/>
    <n v="1701000000"/>
    <s v="Energy"/>
    <s v="Integrated Oil &amp; Gas"/>
  </r>
  <r>
    <x v="3"/>
    <x v="1"/>
    <d v="2013-12-31T00:00:00"/>
    <n v="19080000000"/>
    <n v="12930000000"/>
    <n v="686000000"/>
    <n v="0"/>
    <n v="2903000000"/>
    <n v="3589000000"/>
    <n v="6150000000"/>
    <n v="2561000000"/>
    <s v="Energy"/>
    <s v="Integrated Oil &amp; Gas"/>
  </r>
  <r>
    <x v="3"/>
    <x v="2"/>
    <d v="2014-12-31T00:00:00"/>
    <n v="23125000000"/>
    <n v="16049000000"/>
    <n v="554000000"/>
    <n v="0"/>
    <n v="2915000000"/>
    <n v="3469000000"/>
    <n v="7076000000"/>
    <n v="3607000000"/>
    <s v="Energy"/>
    <s v="Integrated Oil &amp; Gas"/>
  </r>
  <r>
    <x v="3"/>
    <x v="3"/>
    <d v="2015-12-31T00:00:00"/>
    <n v="12764000000"/>
    <n v="10295000000"/>
    <n v="334000000"/>
    <n v="0"/>
    <n v="2229000000"/>
    <n v="2563000000"/>
    <n v="2469000000"/>
    <n v="-94000000"/>
    <s v="Energy"/>
    <s v="Integrated Oil &amp; Gas"/>
  </r>
  <r>
    <x v="4"/>
    <x v="0"/>
    <d v="2012-12-31T00:00:00"/>
    <n v="1204546000"/>
    <n v="290054000"/>
    <n v="170113000"/>
    <n v="0"/>
    <n v="451405000"/>
    <n v="621518000"/>
    <n v="914492000"/>
    <n v="292974000"/>
    <s v="Energy"/>
    <s v="Oil &amp; Gas Exploration &amp; Production"/>
  </r>
  <r>
    <x v="4"/>
    <x v="1"/>
    <d v="2013-12-31T00:00:00"/>
    <n v="1746278000"/>
    <n v="400281000"/>
    <n v="147651000"/>
    <n v="0"/>
    <n v="651052000"/>
    <n v="798703000"/>
    <n v="1345997000"/>
    <n v="547294000"/>
    <s v="Energy"/>
    <s v="Oil &amp; Gas Exploration &amp; Production"/>
  </r>
  <r>
    <x v="4"/>
    <x v="2"/>
    <d v="2014-12-31T00:00:00"/>
    <n v="2173011000"/>
    <n v="524880000"/>
    <n v="129602000"/>
    <n v="0"/>
    <n v="632760000"/>
    <n v="762362000"/>
    <n v="1648131000"/>
    <n v="885769000"/>
    <s v="Energy"/>
    <s v="Oil &amp; Gas Exploration &amp; Production"/>
  </r>
  <r>
    <x v="4"/>
    <x v="3"/>
    <d v="2015-12-31T00:00:00"/>
    <n v="1357150000"/>
    <n v="580994000"/>
    <n v="112253000"/>
    <n v="0"/>
    <n v="622211000"/>
    <n v="734464000"/>
    <n v="776156000"/>
    <n v="41692000"/>
    <s v="Energy"/>
    <s v="Oil &amp; Gas Exploration &amp; Production"/>
  </r>
  <r>
    <x v="5"/>
    <x v="0"/>
    <d v="2012-12-31T00:00:00"/>
    <n v="230590000000"/>
    <n v="163336000000"/>
    <n v="17100000000"/>
    <n v="0"/>
    <n v="13413000000"/>
    <n v="30513000000"/>
    <n v="67254000000"/>
    <n v="36741000000"/>
    <s v="Energy"/>
    <s v="Integrated Oil &amp; Gas"/>
  </r>
  <r>
    <x v="5"/>
    <x v="1"/>
    <d v="2013-12-31T00:00:00"/>
    <n v="220156000000"/>
    <n v="159323000000"/>
    <n v="17573000000"/>
    <n v="0"/>
    <n v="14186000000"/>
    <n v="31759000000"/>
    <n v="60833000000"/>
    <n v="29074000000"/>
    <s v="Energy"/>
    <s v="Integrated Oil &amp; Gas"/>
  </r>
  <r>
    <x v="5"/>
    <x v="2"/>
    <d v="2014-12-31T00:00:00"/>
    <n v="200494000000"/>
    <n v="144956000000"/>
    <n v="17034000000"/>
    <n v="0"/>
    <n v="16793000000"/>
    <n v="33827000000"/>
    <n v="55538000000"/>
    <n v="21711000000"/>
    <s v="Energy"/>
    <s v="Integrated Oil &amp; Gas"/>
  </r>
  <r>
    <x v="5"/>
    <x v="3"/>
    <d v="2015-12-31T00:00:00"/>
    <n v="129925000000"/>
    <n v="92785000000"/>
    <n v="16473000000"/>
    <n v="0"/>
    <n v="21037000000"/>
    <n v="37510000000"/>
    <n v="37140000000"/>
    <n v="-370000000"/>
    <s v="Energy"/>
    <s v="Integrated Oil &amp; Gas"/>
  </r>
  <r>
    <x v="6"/>
    <x v="0"/>
    <d v="2012-12-31T00:00:00"/>
    <n v="1819814000"/>
    <n v="343743000"/>
    <n v="133796000"/>
    <n v="0"/>
    <n v="579315000"/>
    <n v="713111000"/>
    <n v="1476071000"/>
    <n v="762960000"/>
    <s v="Energy"/>
    <s v="Oil &amp; Gas Exploration &amp; Production"/>
  </r>
  <r>
    <x v="6"/>
    <x v="1"/>
    <d v="2013-12-31T00:00:00"/>
    <n v="2319919000"/>
    <n v="455436000"/>
    <n v="169815000"/>
    <n v="0"/>
    <n v="778655000"/>
    <n v="948470000"/>
    <n v="1864483000"/>
    <n v="916013000"/>
    <s v="Energy"/>
    <s v="Oil &amp; Gas Exploration &amp; Production"/>
  </r>
  <r>
    <x v="6"/>
    <x v="2"/>
    <d v="2014-12-31T00:00:00"/>
    <n v="2660147000"/>
    <n v="538374000"/>
    <n v="204161000"/>
    <n v="0"/>
    <n v="986812000"/>
    <n v="1190973000"/>
    <n v="2121773000"/>
    <n v="930800000"/>
    <s v="Energy"/>
    <s v="Oil &amp; Gas Exploration &amp; Production"/>
  </r>
  <r>
    <x v="6"/>
    <x v="3"/>
    <d v="2015-12-31T00:00:00"/>
    <n v="1803573000"/>
    <n v="541359000"/>
    <n v="230734000"/>
    <n v="0"/>
    <n v="1230853000"/>
    <n v="1461587000"/>
    <n v="1262214000"/>
    <n v="-199373000"/>
    <s v="Energy"/>
    <s v="Oil &amp; Gas Exploration &amp; Production"/>
  </r>
  <r>
    <x v="7"/>
    <x v="0"/>
    <d v="2013-12-31T00:00:00"/>
    <n v="10397000000"/>
    <n v="2268000000"/>
    <n v="2743000000"/>
    <n v="0"/>
    <n v="2780000000"/>
    <n v="5523000000"/>
    <n v="8129000000"/>
    <n v="2606000000"/>
    <s v="Energy"/>
    <s v="Oil &amp; Gas Exploration &amp; Production"/>
  </r>
  <r>
    <x v="7"/>
    <x v="1"/>
    <d v="2014-12-31T00:00:00"/>
    <n v="20638000000"/>
    <n v="2332000000"/>
    <n v="8290000000"/>
    <n v="0"/>
    <n v="3319000000"/>
    <n v="11609000000"/>
    <n v="18306000000"/>
    <n v="6697000000"/>
    <s v="Energy"/>
    <s v="Oil &amp; Gas Exploration &amp; Production"/>
  </r>
  <r>
    <x v="7"/>
    <x v="2"/>
    <d v="2015-12-31T00:00:00"/>
    <n v="13145000000"/>
    <n v="2104000000"/>
    <n v="7741000000"/>
    <n v="0"/>
    <n v="3129000000"/>
    <n v="10870000000"/>
    <n v="11041000000"/>
    <n v="171000000"/>
    <s v="Energy"/>
    <s v="Oil &amp; Gas Exploration &amp; Production"/>
  </r>
  <r>
    <x v="7"/>
    <x v="3"/>
    <d v="2016-12-31T00:00:00"/>
    <n v="12197000000"/>
    <n v="1582000000"/>
    <n v="6476000000"/>
    <n v="0"/>
    <n v="1792000000"/>
    <n v="8268000000"/>
    <n v="10615000000"/>
    <n v="2347000000"/>
    <s v="Energy"/>
    <s v="Oil &amp; Gas Exploration &amp; Production"/>
  </r>
  <r>
    <x v="8"/>
    <x v="0"/>
    <d v="2012-12-31T00:00:00"/>
    <n v="11682636000"/>
    <n v="1699428000"/>
    <n v="3862434000"/>
    <n v="0"/>
    <n v="3169703000"/>
    <n v="7032137000"/>
    <n v="9983208000"/>
    <n v="2951071000"/>
    <s v="Energy"/>
    <s v="Oil &amp; Gas Exploration &amp; Production"/>
  </r>
  <r>
    <x v="8"/>
    <x v="1"/>
    <d v="2013-12-31T00:00:00"/>
    <n v="14487118000"/>
    <n v="2066893000"/>
    <n v="4621096000"/>
    <n v="0"/>
    <n v="3600976000"/>
    <n v="8222072000"/>
    <n v="12420225000"/>
    <n v="4198153000"/>
    <s v="Energy"/>
    <s v="Oil &amp; Gas Exploration &amp; Production"/>
  </r>
  <r>
    <x v="8"/>
    <x v="2"/>
    <d v="2014-12-31T00:00:00"/>
    <n v="18035340000"/>
    <n v="2534389000"/>
    <n v="5285634000"/>
    <n v="0"/>
    <n v="3997041000"/>
    <n v="9282675000"/>
    <n v="15500951000"/>
    <n v="6218276000"/>
    <s v="Energy"/>
    <s v="Oil &amp; Gas Exploration &amp; Production"/>
  </r>
  <r>
    <x v="8"/>
    <x v="3"/>
    <d v="2015-12-31T00:00:00"/>
    <n v="8757428000"/>
    <n v="2177757000"/>
    <n v="3174320000"/>
    <n v="0"/>
    <n v="3313644000"/>
    <n v="6487964000"/>
    <n v="6579671000"/>
    <n v="91707000"/>
    <s v="Energy"/>
    <s v="Oil &amp; Gas Exploration &amp; Production"/>
  </r>
  <r>
    <x v="9"/>
    <x v="0"/>
    <d v="2013-12-31T00:00:00"/>
    <n v="1859177000"/>
    <n v="354561000"/>
    <n v="200849000"/>
    <n v="0"/>
    <n v="653132000"/>
    <n v="853981000"/>
    <n v="1504616000"/>
    <n v="650635000"/>
    <s v="Energy"/>
    <s v="Oil &amp; Gas Exploration &amp; Production"/>
  </r>
  <r>
    <x v="9"/>
    <x v="1"/>
    <d v="2014-12-31T00:00:00"/>
    <n v="2388768000"/>
    <n v="443974000"/>
    <n v="238134000"/>
    <n v="0"/>
    <n v="679298000"/>
    <n v="917432000"/>
    <n v="1944794000"/>
    <n v="1027362000"/>
    <s v="Energy"/>
    <s v="Oil &amp; Gas Exploration &amp; Production"/>
  </r>
  <r>
    <x v="9"/>
    <x v="2"/>
    <d v="2015-12-31T00:00:00"/>
    <n v="1954000000"/>
    <n v="523043000"/>
    <n v="249925000"/>
    <n v="0"/>
    <n v="819216000"/>
    <n v="1069141000"/>
    <n v="1430957000"/>
    <n v="361816000"/>
    <s v="Energy"/>
    <s v="Oil &amp; Gas Exploration &amp; Production"/>
  </r>
  <r>
    <x v="9"/>
    <x v="3"/>
    <d v="2016-12-31T00:00:00"/>
    <n v="1857339000"/>
    <n v="613909000"/>
    <n v="272747000"/>
    <n v="0"/>
    <n v="927920000"/>
    <n v="1200667000"/>
    <n v="1243430000"/>
    <n v="42763000"/>
    <s v="Energy"/>
    <s v="Oil &amp; Gas Exploration &amp; Production"/>
  </r>
  <r>
    <x v="10"/>
    <x v="0"/>
    <d v="2013-12-31T00:00:00"/>
    <n v="29402000000"/>
    <n v="24931000000"/>
    <n v="1333000000"/>
    <n v="0"/>
    <m/>
    <n v="1333000000"/>
    <n v="4471000000"/>
    <n v="3138000000"/>
    <s v="Energy"/>
    <s v="Oil &amp; Gas Equipment &amp; Services"/>
  </r>
  <r>
    <x v="10"/>
    <x v="1"/>
    <d v="2014-12-31T00:00:00"/>
    <n v="32870000000"/>
    <n v="27334000000"/>
    <n v="293000000"/>
    <n v="0"/>
    <m/>
    <n v="293000000"/>
    <n v="5536000000"/>
    <n v="5243000000"/>
    <s v="Energy"/>
    <s v="Oil &amp; Gas Equipment &amp; Services"/>
  </r>
  <r>
    <x v="10"/>
    <x v="2"/>
    <d v="2015-12-31T00:00:00"/>
    <n v="23633000000"/>
    <n v="21113000000"/>
    <n v="200000000"/>
    <n v="0"/>
    <m/>
    <n v="200000000"/>
    <n v="2520000000"/>
    <n v="2320000000"/>
    <s v="Energy"/>
    <s v="Oil &amp; Gas Equipment &amp; Services"/>
  </r>
  <r>
    <x v="10"/>
    <x v="3"/>
    <d v="2016-12-31T00:00:00"/>
    <n v="15887000000"/>
    <n v="15023000000"/>
    <n v="228000000"/>
    <n v="0"/>
    <m/>
    <n v="228000000"/>
    <n v="864000000"/>
    <n v="636000000"/>
    <s v="Energy"/>
    <s v="Oil &amp; Gas Equipment &amp; Services"/>
  </r>
  <r>
    <x v="11"/>
    <x v="0"/>
    <d v="2012-12-31T00:00:00"/>
    <n v="12245000000"/>
    <n v="3535000000"/>
    <n v="1126000000"/>
    <n v="0"/>
    <n v="2866000000"/>
    <n v="3992000000"/>
    <n v="8710000000"/>
    <n v="4718000000"/>
    <s v="Energy"/>
    <s v="Integrated Oil &amp; Gas"/>
  </r>
  <r>
    <x v="11"/>
    <x v="1"/>
    <d v="2013-12-31T00:00:00"/>
    <n v="11905000000"/>
    <n v="3969000000"/>
    <n v="1045000000"/>
    <n v="0"/>
    <n v="2687000000"/>
    <n v="3732000000"/>
    <n v="7936000000"/>
    <n v="4204000000"/>
    <s v="Energy"/>
    <s v="Integrated Oil &amp; Gas"/>
  </r>
  <r>
    <x v="11"/>
    <x v="2"/>
    <d v="2014-12-31T00:00:00"/>
    <n v="10737000000"/>
    <n v="3753000000"/>
    <n v="863000000"/>
    <n v="0"/>
    <n v="3224000000"/>
    <n v="4087000000"/>
    <n v="6984000000"/>
    <n v="2897000000"/>
    <s v="Energy"/>
    <s v="Integrated Oil &amp; Gas"/>
  </r>
  <r>
    <x v="11"/>
    <x v="3"/>
    <d v="2015-12-31T00:00:00"/>
    <n v="6636000000"/>
    <n v="3323000000"/>
    <n v="703000000"/>
    <n v="0"/>
    <n v="3955000000"/>
    <n v="4658000000"/>
    <n v="3313000000"/>
    <n v="-1345000000"/>
    <s v="Energy"/>
    <s v="Integrated Oil &amp; Gas"/>
  </r>
  <r>
    <x v="12"/>
    <x v="0"/>
    <d v="2013-09-30T00:00:00"/>
    <n v="3387614000"/>
    <n v="1852768000"/>
    <n v="126250000"/>
    <n v="15235000"/>
    <n v="455623000"/>
    <n v="597108000"/>
    <n v="1534846000"/>
    <n v="937738000"/>
    <s v="Energy"/>
    <s v="Oil &amp; Gas Drilling"/>
  </r>
  <r>
    <x v="12"/>
    <x v="1"/>
    <d v="2014-09-30T00:00:00"/>
    <n v="3715968000"/>
    <n v="2006715000"/>
    <n v="116190000"/>
    <n v="15905000"/>
    <n v="523984000"/>
    <n v="656079000"/>
    <n v="1709253000"/>
    <n v="1053174000"/>
    <s v="Energy"/>
    <s v="Oil &amp; Gas Drilling"/>
  </r>
  <r>
    <x v="12"/>
    <x v="2"/>
    <d v="2015-09-30T00:00:00"/>
    <n v="3161702000"/>
    <n v="1703476000"/>
    <n v="122878000"/>
    <n v="16104000"/>
    <n v="608039000"/>
    <n v="747021000"/>
    <n v="1458226000"/>
    <n v="711205000"/>
    <s v="Energy"/>
    <s v="Oil &amp; Gas Drilling"/>
  </r>
  <r>
    <x v="12"/>
    <x v="3"/>
    <d v="2016-09-30T00:00:00"/>
    <n v="1624232000"/>
    <n v="898805000"/>
    <n v="136287000"/>
    <n v="10269000"/>
    <n v="598587000"/>
    <n v="745143000"/>
    <n v="725427000"/>
    <n v="-19716000"/>
    <s v="Energy"/>
    <s v="Oil &amp; Gas Drilling"/>
  </r>
  <r>
    <x v="13"/>
    <x v="0"/>
    <d v="2013-12-31T00:00:00"/>
    <n v="14070000000"/>
    <n v="7365000000"/>
    <n v="1007000000"/>
    <n v="0"/>
    <n v="1806000000"/>
    <n v="2813000000"/>
    <n v="6705000000"/>
    <n v="3892000000"/>
    <s v="Energy"/>
    <s v="Oil &amp; Gas Refining &amp; Marketing &amp; Transportation"/>
  </r>
  <r>
    <x v="13"/>
    <x v="1"/>
    <d v="2014-12-31T00:00:00"/>
    <n v="16226000000"/>
    <n v="8435000000"/>
    <n v="1029000000"/>
    <n v="0"/>
    <n v="2040000000"/>
    <n v="3069000000"/>
    <n v="7791000000"/>
    <n v="4722000000"/>
    <s v="Energy"/>
    <s v="Oil &amp; Gas Refining &amp; Marketing &amp; Transportation"/>
  </r>
  <r>
    <x v="13"/>
    <x v="2"/>
    <d v="2015-12-31T00:00:00"/>
    <n v="14403000000"/>
    <n v="6452000000"/>
    <n v="1126000000"/>
    <n v="0"/>
    <n v="2309000000"/>
    <n v="3435000000"/>
    <n v="7951000000"/>
    <n v="4516000000"/>
    <s v="Energy"/>
    <s v="Oil &amp; Gas Refining &amp; Marketing &amp; Transportation"/>
  </r>
  <r>
    <x v="13"/>
    <x v="3"/>
    <d v="2016-12-31T00:00:00"/>
    <n v="13058000000"/>
    <n v="5801000000"/>
    <n v="1089000000"/>
    <n v="0"/>
    <n v="2209000000"/>
    <n v="3298000000"/>
    <n v="7257000000"/>
    <n v="3959000000"/>
    <s v="Energy"/>
    <s v="Oil &amp; Gas Refining &amp; Marketing &amp; Transportation"/>
  </r>
  <r>
    <x v="14"/>
    <x v="0"/>
    <d v="2012-12-31T00:00:00"/>
    <n v="82243000000"/>
    <n v="68948000000"/>
    <n v="7202000000"/>
    <n v="0"/>
    <n v="995000000"/>
    <n v="8197000000"/>
    <n v="13295000000"/>
    <n v="5098000000"/>
    <s v="Energy"/>
    <s v="Oil &amp; Gas Refining &amp; Marketing &amp; Transportation"/>
  </r>
  <r>
    <x v="14"/>
    <x v="1"/>
    <d v="2013-12-31T00:00:00"/>
    <n v="100160000000"/>
    <n v="87758000000"/>
    <n v="7851000000"/>
    <n v="0"/>
    <n v="1220000000"/>
    <n v="9071000000"/>
    <n v="12402000000"/>
    <n v="3331000000"/>
    <s v="Energy"/>
    <s v="Oil &amp; Gas Refining &amp; Marketing &amp; Transportation"/>
  </r>
  <r>
    <x v="14"/>
    <x v="2"/>
    <d v="2014-12-31T00:00:00"/>
    <n v="97817000000"/>
    <n v="84275000000"/>
    <n v="8450000000"/>
    <n v="0"/>
    <n v="1326000000"/>
    <n v="9776000000"/>
    <n v="13542000000"/>
    <n v="3766000000"/>
    <s v="Energy"/>
    <s v="Oil &amp; Gas Refining &amp; Marketing &amp; Transportation"/>
  </r>
  <r>
    <x v="14"/>
    <x v="3"/>
    <d v="2015-12-31T00:00:00"/>
    <n v="72051000000"/>
    <n v="55891000000"/>
    <n v="10029000000"/>
    <n v="0"/>
    <n v="1646000000"/>
    <n v="11675000000"/>
    <n v="16160000000"/>
    <n v="4485000000"/>
    <s v="Energy"/>
    <s v="Oil &amp; Gas Refining &amp; Marketing &amp; Transportation"/>
  </r>
  <r>
    <x v="15"/>
    <x v="0"/>
    <d v="2012-12-31T00:00:00"/>
    <n v="11966000000"/>
    <n v="2079000000"/>
    <n v="4017000000"/>
    <n v="0"/>
    <n v="2008000000"/>
    <n v="6025000000"/>
    <n v="9887000000"/>
    <n v="3862000000"/>
    <s v="Energy"/>
    <s v="Oil &amp; Gas Exploration &amp; Production"/>
  </r>
  <r>
    <x v="15"/>
    <x v="1"/>
    <d v="2013-12-31T00:00:00"/>
    <n v="11325000000"/>
    <n v="2156000000"/>
    <n v="3469000000"/>
    <n v="0"/>
    <n v="2500000000"/>
    <n v="5969000000"/>
    <n v="9169000000"/>
    <n v="3200000000"/>
    <s v="Energy"/>
    <s v="Oil &amp; Gas Exploration &amp; Production"/>
  </r>
  <r>
    <x v="15"/>
    <x v="2"/>
    <d v="2014-12-31T00:00:00"/>
    <n v="10846000000"/>
    <n v="2246000000"/>
    <n v="3627000000"/>
    <n v="0"/>
    <n v="2861000000"/>
    <n v="6488000000"/>
    <n v="8600000000"/>
    <n v="2112000000"/>
    <s v="Energy"/>
    <s v="Oil &amp; Gas Exploration &amp; Production"/>
  </r>
  <r>
    <x v="15"/>
    <x v="3"/>
    <d v="2015-12-31T00:00:00"/>
    <n v="5522000000"/>
    <n v="1694000000"/>
    <n v="1831000000"/>
    <n v="0"/>
    <n v="2957000000"/>
    <n v="4788000000"/>
    <n v="3828000000"/>
    <n v="-960000000"/>
    <s v="Energy"/>
    <s v="Oil &amp; Gas Exploration &amp; Production"/>
  </r>
  <r>
    <x v="16"/>
    <x v="0"/>
    <d v="2012-12-31T00:00:00"/>
    <n v="4608563000"/>
    <n v="1079136000"/>
    <n v="285144000"/>
    <n v="0"/>
    <n v="1291456000"/>
    <n v="1576600000"/>
    <n v="3529427000"/>
    <n v="1952827000"/>
    <s v="Energy"/>
    <s v="Integrated Oil &amp; Gas"/>
  </r>
  <r>
    <x v="16"/>
    <x v="1"/>
    <d v="2013-12-31T00:00:00"/>
    <n v="5312686000"/>
    <n v="1252812000"/>
    <n v="466498000"/>
    <n v="0"/>
    <n v="1602390000"/>
    <n v="2068888000"/>
    <n v="4059874000"/>
    <n v="1990986000"/>
    <s v="Energy"/>
    <s v="Integrated Oil &amp; Gas"/>
  </r>
  <r>
    <x v="16"/>
    <x v="2"/>
    <d v="2014-12-31T00:00:00"/>
    <n v="5288933000"/>
    <n v="1089888000"/>
    <n v="471219000"/>
    <n v="0"/>
    <n v="1957025000"/>
    <n v="2428244000"/>
    <n v="4199045000"/>
    <n v="1770801000"/>
    <s v="Energy"/>
    <s v="Integrated Oil &amp; Gas"/>
  </r>
  <r>
    <x v="16"/>
    <x v="3"/>
    <d v="2015-12-31T00:00:00"/>
    <n v="2787116000"/>
    <n v="832306000"/>
    <n v="372457000"/>
    <n v="0"/>
    <n v="1668489000"/>
    <n v="2040946000"/>
    <n v="1954810000"/>
    <n v="-86136000"/>
    <s v="Energy"/>
    <s v="Integrated Oil &amp; Gas"/>
  </r>
  <r>
    <x v="17"/>
    <x v="0"/>
    <d v="2013-12-31T00:00:00"/>
    <n v="5015000000"/>
    <n v="844000000"/>
    <n v="446000000"/>
    <n v="0"/>
    <n v="1568000000"/>
    <n v="2014000000"/>
    <n v="4171000000"/>
    <n v="2157000000"/>
    <s v="Energy"/>
    <s v="Oil &amp; Gas Exploration &amp; Production"/>
  </r>
  <r>
    <x v="17"/>
    <x v="1"/>
    <d v="2014-12-31T00:00:00"/>
    <n v="5115000000"/>
    <n v="945000000"/>
    <n v="495000000"/>
    <n v="0"/>
    <n v="1759000000"/>
    <n v="2254000000"/>
    <n v="4170000000"/>
    <n v="1916000000"/>
    <s v="Energy"/>
    <s v="Oil &amp; Gas Exploration &amp; Production"/>
  </r>
  <r>
    <x v="17"/>
    <x v="2"/>
    <d v="2015-12-31T00:00:00"/>
    <n v="3183000000"/>
    <n v="979000000"/>
    <n v="745000000"/>
    <n v="0"/>
    <n v="2131000000"/>
    <n v="2876000000"/>
    <n v="2204000000"/>
    <n v="-672000000"/>
    <s v="Energy"/>
    <s v="Oil &amp; Gas Exploration &amp; Production"/>
  </r>
  <r>
    <x v="17"/>
    <x v="3"/>
    <d v="2016-12-31T00:00:00"/>
    <n v="3491000000"/>
    <n v="1083000000"/>
    <n v="233000000"/>
    <n v="0"/>
    <n v="2454000000"/>
    <n v="2687000000"/>
    <n v="2408000000"/>
    <n v="-279000000"/>
    <s v="Energy"/>
    <s v="Oil &amp; Gas Exploration &amp; Production"/>
  </r>
  <r>
    <x v="18"/>
    <x v="0"/>
    <d v="2012-12-31T00:00:00"/>
    <n v="1562000000"/>
    <n v="413000000"/>
    <n v="311000000"/>
    <n v="0"/>
    <n v="704000000"/>
    <n v="1015000000"/>
    <n v="1149000000"/>
    <n v="134000000"/>
    <s v="Energy"/>
    <s v="Oil &amp; Gas Exploration &amp; Production"/>
  </r>
  <r>
    <x v="18"/>
    <x v="1"/>
    <d v="2013-12-31T00:00:00"/>
    <n v="1857000000"/>
    <n v="411000000"/>
    <n v="311000000"/>
    <n v="0"/>
    <n v="685000000"/>
    <n v="996000000"/>
    <n v="1446000000"/>
    <n v="450000000"/>
    <s v="Energy"/>
    <s v="Oil &amp; Gas Exploration &amp; Production"/>
  </r>
  <r>
    <x v="18"/>
    <x v="2"/>
    <d v="2014-12-31T00:00:00"/>
    <n v="2288000000"/>
    <n v="485000000"/>
    <n v="358000000"/>
    <n v="0"/>
    <n v="870000000"/>
    <n v="1228000000"/>
    <n v="1803000000"/>
    <n v="575000000"/>
    <s v="Energy"/>
    <s v="Oil &amp; Gas Exploration &amp; Production"/>
  </r>
  <r>
    <x v="18"/>
    <x v="3"/>
    <d v="2015-12-31T00:00:00"/>
    <n v="1557000000"/>
    <n v="497000000"/>
    <n v="5204000000"/>
    <n v="0"/>
    <n v="917000000"/>
    <n v="6121000000"/>
    <n v="1060000000"/>
    <n v="-5061000000"/>
    <s v="Energy"/>
    <s v="Oil &amp; Gas Exploration &amp; Production"/>
  </r>
  <r>
    <x v="19"/>
    <x v="0"/>
    <d v="2012-12-31T00:00:00"/>
    <n v="17194000000"/>
    <n v="12151000000"/>
    <n v="1654000000"/>
    <n v="0"/>
    <m/>
    <n v="1654000000"/>
    <n v="5043000000"/>
    <n v="3389000000"/>
    <s v="Energy"/>
    <s v="Oil &amp; Gas Equipment &amp; Services"/>
  </r>
  <r>
    <x v="19"/>
    <x v="1"/>
    <d v="2013-12-31T00:00:00"/>
    <n v="19221000000"/>
    <n v="14117000000"/>
    <n v="1905000000"/>
    <n v="0"/>
    <m/>
    <n v="1905000000"/>
    <n v="5104000000"/>
    <n v="3199000000"/>
    <s v="Energy"/>
    <s v="Oil &amp; Gas Equipment &amp; Services"/>
  </r>
  <r>
    <x v="19"/>
    <x v="2"/>
    <d v="2014-12-31T00:00:00"/>
    <n v="21440000000"/>
    <n v="15631000000"/>
    <n v="2092000000"/>
    <n v="0"/>
    <m/>
    <n v="2092000000"/>
    <n v="5809000000"/>
    <n v="3717000000"/>
    <s v="Energy"/>
    <s v="Oil &amp; Gas Equipment &amp; Services"/>
  </r>
  <r>
    <x v="19"/>
    <x v="3"/>
    <d v="2015-12-31T00:00:00"/>
    <n v="14757000000"/>
    <n v="11694000000"/>
    <n v="1764000000"/>
    <n v="0"/>
    <m/>
    <n v="1764000000"/>
    <n v="3063000000"/>
    <n v="1299000000"/>
    <s v="Energy"/>
    <s v="Oil &amp; Gas Equipment &amp; Services"/>
  </r>
  <r>
    <x v="20"/>
    <x v="0"/>
    <d v="2012-12-31T00:00:00"/>
    <n v="10184121000"/>
    <n v="8540319000"/>
    <n v="491725000"/>
    <n v="0"/>
    <n v="205334000"/>
    <n v="697059000"/>
    <n v="1643802000"/>
    <n v="946743000"/>
    <s v="Energy"/>
    <s v="Oil &amp; Gas Exploration &amp; Production"/>
  </r>
  <r>
    <x v="20"/>
    <x v="1"/>
    <d v="2013-12-31T00:00:00"/>
    <n v="11871879000"/>
    <n v="10222213000"/>
    <n v="541586000"/>
    <n v="0"/>
    <n v="239343000"/>
    <n v="780929000"/>
    <n v="1649666000"/>
    <n v="868737000"/>
    <s v="Energy"/>
    <s v="Oil &amp; Gas Exploration &amp; Production"/>
  </r>
  <r>
    <x v="20"/>
    <x v="2"/>
    <d v="2014-12-31T00:00:00"/>
    <n v="12195091000"/>
    <n v="10088548000"/>
    <n v="674887000"/>
    <n v="0"/>
    <n v="294684000"/>
    <n v="969571000"/>
    <n v="2106543000"/>
    <n v="1136972000"/>
    <s v="Energy"/>
    <s v="Oil &amp; Gas Exploration &amp; Production"/>
  </r>
  <r>
    <x v="20"/>
    <x v="3"/>
    <d v="2015-12-31T00:00:00"/>
    <n v="7763206000"/>
    <n v="5641052000"/>
    <n v="693331000"/>
    <n v="0"/>
    <n v="354620000"/>
    <n v="1047951000"/>
    <n v="2122154000"/>
    <n v="1074203000"/>
    <s v="Energy"/>
    <s v="Oil &amp; Gas Exploration &amp; Production"/>
  </r>
  <r>
    <x v="21"/>
    <x v="0"/>
    <d v="2012-12-31T00:00:00"/>
    <n v="20100000000"/>
    <n v="6530000000"/>
    <n v="1879000000"/>
    <n v="0"/>
    <n v="3585000000"/>
    <n v="5464000000"/>
    <n v="13570000000"/>
    <n v="8106000000"/>
    <s v="Energy"/>
    <s v="Oil &amp; Gas Exploration &amp; Production"/>
  </r>
  <r>
    <x v="21"/>
    <x v="1"/>
    <d v="2013-12-31T00:00:00"/>
    <n v="20170000000"/>
    <n v="6497000000"/>
    <n v="2108000000"/>
    <n v="0"/>
    <n v="4203000000"/>
    <n v="6311000000"/>
    <n v="13673000000"/>
    <n v="7362000000"/>
    <s v="Energy"/>
    <s v="Oil &amp; Gas Exploration &amp; Production"/>
  </r>
  <r>
    <x v="21"/>
    <x v="2"/>
    <d v="2014-12-31T00:00:00"/>
    <n v="19312000000"/>
    <n v="6803000000"/>
    <n v="2053000000"/>
    <n v="0"/>
    <n v="4261000000"/>
    <n v="6314000000"/>
    <n v="12509000000"/>
    <n v="6195000000"/>
    <s v="Energy"/>
    <s v="Oil &amp; Gas Exploration &amp; Production"/>
  </r>
  <r>
    <x v="21"/>
    <x v="3"/>
    <d v="2015-12-31T00:00:00"/>
    <n v="12480000000"/>
    <n v="5804000000"/>
    <n v="1613000000"/>
    <n v="0"/>
    <n v="4544000000"/>
    <n v="6157000000"/>
    <n v="6676000000"/>
    <n v="519000000"/>
    <s v="Energy"/>
    <s v="Oil &amp; Gas Exploration &amp; Production"/>
  </r>
  <r>
    <x v="22"/>
    <x v="0"/>
    <d v="2012-12-31T00:00:00"/>
    <n v="179290000000"/>
    <n v="158446000000"/>
    <n v="15443000000"/>
    <n v="0"/>
    <n v="931000000"/>
    <n v="16374000000"/>
    <n v="20844000000"/>
    <n v="4470000000"/>
    <s v="Energy"/>
    <s v="Oil &amp; Gas Refining &amp; Marketing &amp; Transportation"/>
  </r>
  <r>
    <x v="22"/>
    <x v="1"/>
    <d v="2013-12-31T00:00:00"/>
    <n v="171596000000"/>
    <n v="152451000000"/>
    <n v="15597000000"/>
    <n v="0"/>
    <n v="971000000"/>
    <n v="16568000000"/>
    <n v="19145000000"/>
    <n v="2577000000"/>
    <s v="Energy"/>
    <s v="Oil &amp; Gas Refining &amp; Marketing &amp; Transportation"/>
  </r>
  <r>
    <x v="22"/>
    <x v="2"/>
    <d v="2014-12-31T00:00:00"/>
    <n v="161212000000"/>
    <n v="140183000000"/>
    <n v="16703000000"/>
    <n v="0"/>
    <n v="1019000000"/>
    <n v="17722000000"/>
    <n v="21029000000"/>
    <n v="3307000000"/>
    <s v="Energy"/>
    <s v="Oil &amp; Gas Refining &amp; Marketing &amp; Transportation"/>
  </r>
  <r>
    <x v="22"/>
    <x v="3"/>
    <d v="2015-12-31T00:00:00"/>
    <n v="98975000000"/>
    <n v="77693000000"/>
    <n v="15747000000"/>
    <n v="0"/>
    <n v="1099000000"/>
    <n v="16846000000"/>
    <n v="21282000000"/>
    <n v="4436000000"/>
    <s v="Energy"/>
    <s v="Oil &amp; Gas Refining &amp; Marketing &amp; Transportation"/>
  </r>
  <r>
    <x v="23"/>
    <x v="0"/>
    <d v="2012-12-31T00:00:00"/>
    <n v="1367135000"/>
    <n v="328784000"/>
    <n v="248136000"/>
    <n v="0"/>
    <n v="445228000"/>
    <n v="693364000"/>
    <n v="1038351000"/>
    <n v="344987000"/>
    <s v="Energy"/>
    <s v="Oil &amp; Gas Exploration &amp; Production"/>
  </r>
  <r>
    <x v="23"/>
    <x v="1"/>
    <d v="2013-12-31T00:00:00"/>
    <n v="1832253000"/>
    <n v="516119000"/>
    <n v="391707000"/>
    <n v="0"/>
    <n v="492397000"/>
    <n v="884104000"/>
    <n v="1316134000"/>
    <n v="432030000"/>
    <s v="Energy"/>
    <s v="Oil &amp; Gas Exploration &amp; Production"/>
  </r>
  <r>
    <x v="23"/>
    <x v="2"/>
    <d v="2014-12-31T00:00:00"/>
    <n v="2042537000"/>
    <n v="605752000"/>
    <n v="191802000"/>
    <n v="0"/>
    <n v="551032000"/>
    <n v="742834000"/>
    <n v="1436785000"/>
    <n v="693951000"/>
    <s v="Energy"/>
    <s v="Oil &amp; Gas Exploration &amp; Production"/>
  </r>
  <r>
    <x v="23"/>
    <x v="3"/>
    <d v="2015-12-31T00:00:00"/>
    <n v="1181704000"/>
    <n v="648968000"/>
    <n v="165318000"/>
    <n v="0"/>
    <n v="581155000"/>
    <n v="746473000"/>
    <n v="532736000"/>
    <n v="-213737000"/>
    <s v="Energy"/>
    <s v="Oil &amp; Gas Exploration &amp; Production"/>
  </r>
  <r>
    <x v="24"/>
    <x v="0"/>
    <d v="2012-12-31T00:00:00"/>
    <n v="5075000000"/>
    <n v="2417000000"/>
    <n v="337000000"/>
    <n v="0"/>
    <n v="746000000"/>
    <n v="1083000000"/>
    <n v="2658000000"/>
    <n v="1575000000"/>
    <s v="Energy"/>
    <s v="Oil &amp; Gas Refining &amp; Marketing &amp; Transportation"/>
  </r>
  <r>
    <x v="24"/>
    <x v="1"/>
    <d v="2013-12-31T00:00:00"/>
    <n v="5518000000"/>
    <n v="2707000000"/>
    <n v="373000000"/>
    <n v="0"/>
    <n v="772000000"/>
    <n v="1145000000"/>
    <n v="2811000000"/>
    <n v="1666000000"/>
    <s v="Energy"/>
    <s v="Oil &amp; Gas Refining &amp; Marketing &amp; Transportation"/>
  </r>
  <r>
    <x v="24"/>
    <x v="2"/>
    <d v="2014-12-31T00:00:00"/>
    <n v="5903000000"/>
    <n v="2790000000"/>
    <n v="393000000"/>
    <n v="0"/>
    <n v="796000000"/>
    <n v="1189000000"/>
    <n v="3113000000"/>
    <n v="1924000000"/>
    <s v="Energy"/>
    <s v="Oil &amp; Gas Refining &amp; Marketing &amp; Transportation"/>
  </r>
  <r>
    <x v="24"/>
    <x v="3"/>
    <d v="2015-12-31T00:00:00"/>
    <n v="5234000000"/>
    <n v="2335000000"/>
    <n v="353000000"/>
    <n v="0"/>
    <n v="764000000"/>
    <n v="1117000000"/>
    <n v="2899000000"/>
    <n v="1782000000"/>
    <s v="Energy"/>
    <s v="Oil &amp; Gas Refining &amp; Marketing &amp; Transportation"/>
  </r>
  <r>
    <x v="25"/>
    <x v="0"/>
    <d v="2012-12-31T00:00:00"/>
    <n v="2730000000"/>
    <n v="245000000"/>
    <n v="835000000"/>
    <n v="0"/>
    <n v="811000000"/>
    <n v="1646000000"/>
    <n v="2485000000"/>
    <n v="839000000"/>
    <s v="Energy"/>
    <s v="Oil &amp; Gas Exploration &amp; Production"/>
  </r>
  <r>
    <x v="25"/>
    <x v="1"/>
    <d v="2013-12-31T00:00:00"/>
    <n v="3371000000"/>
    <n v="328000000"/>
    <n v="1052000000"/>
    <n v="0"/>
    <n v="787000000"/>
    <n v="1839000000"/>
    <n v="3043000000"/>
    <n v="1204000000"/>
    <s v="Energy"/>
    <s v="Oil &amp; Gas Exploration &amp; Production"/>
  </r>
  <r>
    <x v="25"/>
    <x v="2"/>
    <d v="2014-12-31T00:00:00"/>
    <n v="4038000000"/>
    <n v="427000000"/>
    <n v="1296000000"/>
    <n v="0"/>
    <n v="942000000"/>
    <n v="2238000000"/>
    <n v="3611000000"/>
    <n v="1373000000"/>
    <s v="Energy"/>
    <s v="Oil &amp; Gas Exploration &amp; Production"/>
  </r>
  <r>
    <x v="25"/>
    <x v="3"/>
    <d v="2015-12-31T00:00:00"/>
    <n v="3133000000"/>
    <n v="689000000"/>
    <n v="1208000000"/>
    <n v="0"/>
    <n v="1091000000"/>
    <n v="2299000000"/>
    <n v="2444000000"/>
    <n v="145000000"/>
    <s v="Energy"/>
    <s v="Oil &amp; Gas Exploration &amp; Production"/>
  </r>
  <r>
    <x v="26"/>
    <x v="0"/>
    <d v="2012-12-31T00:00:00"/>
    <n v="29809000000"/>
    <n v="26045000000"/>
    <n v="1702000000"/>
    <n v="0"/>
    <n v="418000000"/>
    <n v="2120000000"/>
    <n v="3764000000"/>
    <n v="1644000000"/>
    <s v="Energy"/>
    <s v="Oil &amp; Gas Refining &amp; Marketing &amp; Transportation"/>
  </r>
  <r>
    <x v="26"/>
    <x v="1"/>
    <d v="2013-12-31T00:00:00"/>
    <n v="37601000000"/>
    <n v="34085000000"/>
    <n v="2248000000"/>
    <n v="0"/>
    <n v="489000000"/>
    <n v="2737000000"/>
    <n v="3516000000"/>
    <n v="779000000"/>
    <s v="Energy"/>
    <s v="Oil &amp; Gas Refining &amp; Marketing &amp; Transportation"/>
  </r>
  <r>
    <x v="26"/>
    <x v="2"/>
    <d v="2014-12-31T00:00:00"/>
    <n v="40633000000"/>
    <n v="35673000000"/>
    <n v="2762000000"/>
    <n v="0"/>
    <n v="562000000"/>
    <n v="3324000000"/>
    <n v="4960000000"/>
    <n v="1636000000"/>
    <s v="Energy"/>
    <s v="Oil &amp; Gas Refining &amp; Marketing &amp; Transportation"/>
  </r>
  <r>
    <x v="26"/>
    <x v="3"/>
    <d v="2015-12-31T00:00:00"/>
    <n v="28711000000"/>
    <n v="22466000000"/>
    <n v="2620000000"/>
    <n v="0"/>
    <n v="756000000"/>
    <n v="3376000000"/>
    <n v="6245000000"/>
    <n v="2869000000"/>
    <s v="Energy"/>
    <s v="Oil &amp; Gas Refining &amp; Marketing &amp; Transportation"/>
  </r>
  <r>
    <x v="27"/>
    <x v="0"/>
    <d v="2012-12-31T00:00:00"/>
    <n v="138393000000"/>
    <n v="126485000000"/>
    <n v="5229000000"/>
    <n v="0"/>
    <n v="1549000000"/>
    <n v="6778000000"/>
    <n v="11908000000"/>
    <n v="5130000000"/>
    <s v="Energy"/>
    <s v="Oil &amp; Gas Refining &amp; Marketing &amp; Transportation"/>
  </r>
  <r>
    <x v="27"/>
    <x v="1"/>
    <d v="2013-12-31T00:00:00"/>
    <n v="138074000000"/>
    <n v="127316000000"/>
    <n v="5081000000"/>
    <n v="0"/>
    <n v="1720000000"/>
    <n v="6801000000"/>
    <n v="10758000000"/>
    <n v="3957000000"/>
    <s v="Energy"/>
    <s v="Oil &amp; Gas Refining &amp; Marketing &amp; Transportation"/>
  </r>
  <r>
    <x v="27"/>
    <x v="2"/>
    <d v="2014-12-31T00:00:00"/>
    <n v="130844000000"/>
    <n v="118141000000"/>
    <n v="5111000000"/>
    <n v="0"/>
    <n v="1690000000"/>
    <n v="6801000000"/>
    <n v="12703000000"/>
    <n v="5902000000"/>
    <s v="Energy"/>
    <s v="Oil &amp; Gas Refining &amp; Marketing &amp; Transportation"/>
  </r>
  <r>
    <x v="27"/>
    <x v="3"/>
    <d v="2015-12-31T00:00:00"/>
    <n v="87804000000"/>
    <n v="74651000000"/>
    <n v="4953000000"/>
    <n v="0"/>
    <n v="1842000000"/>
    <n v="6795000000"/>
    <n v="13153000000"/>
    <n v="6358000000"/>
    <s v="Energy"/>
    <s v="Oil &amp; Gas Refining &amp; Marketing &amp; Transportation"/>
  </r>
  <r>
    <x v="28"/>
    <x v="0"/>
    <d v="2012-12-31T00:00:00"/>
    <n v="7486000000"/>
    <n v="4523000000"/>
    <n v="595000000"/>
    <n v="0"/>
    <n v="756000000"/>
    <n v="1351000000"/>
    <n v="2963000000"/>
    <n v="1612000000"/>
    <s v="Energy"/>
    <s v="Oil &amp; Gas Exploration &amp; Production"/>
  </r>
  <r>
    <x v="28"/>
    <x v="1"/>
    <d v="2013-12-31T00:00:00"/>
    <n v="6860000000"/>
    <n v="4124000000"/>
    <n v="546000000"/>
    <n v="0"/>
    <n v="815000000"/>
    <n v="1361000000"/>
    <n v="2736000000"/>
    <n v="1375000000"/>
    <s v="Energy"/>
    <s v="Oil &amp; Gas Exploration &amp; Production"/>
  </r>
  <r>
    <x v="28"/>
    <x v="2"/>
    <d v="2014-12-31T00:00:00"/>
    <n v="7637000000"/>
    <n v="4508000000"/>
    <n v="384000000"/>
    <n v="0"/>
    <n v="1176000000"/>
    <n v="1560000000"/>
    <n v="3129000000"/>
    <n v="1569000000"/>
    <s v="Energy"/>
    <s v="Oil &amp; Gas Exploration &amp; Production"/>
  </r>
  <r>
    <x v="28"/>
    <x v="3"/>
    <d v="2015-12-31T00:00:00"/>
    <n v="7360000000"/>
    <n v="3434000000"/>
    <n v="864000000"/>
    <n v="0"/>
    <n v="1738000000"/>
    <n v="2602000000"/>
    <n v="3926000000"/>
    <n v="1324000000"/>
    <s v="Energy"/>
    <s v="Oil &amp; Gas Exploration &amp; Production"/>
  </r>
  <r>
    <x v="29"/>
    <x v="0"/>
    <d v="2012-12-31T00:00:00"/>
    <n v="1623938000"/>
    <n v="337903000"/>
    <n v="188302000"/>
    <n v="0"/>
    <n v="513916000"/>
    <n v="702218000"/>
    <n v="1286035000"/>
    <n v="583817000"/>
    <s v="Energy"/>
    <s v="Oil &amp; Gas Exploration &amp; Production"/>
  </r>
  <r>
    <x v="29"/>
    <x v="1"/>
    <d v="2013-12-31T00:00:00"/>
    <n v="1998051000"/>
    <n v="406198000"/>
    <n v="72143000"/>
    <n v="0"/>
    <n v="615874000"/>
    <n v="688017000"/>
    <n v="1591853000"/>
    <n v="903836000"/>
    <s v="Energy"/>
    <s v="Oil &amp; Gas Exploration &amp; Production"/>
  </r>
  <r>
    <x v="29"/>
    <x v="2"/>
    <d v="2014-12-31T00:00:00"/>
    <n v="2424176000"/>
    <n v="572831000"/>
    <n v="225070000"/>
    <n v="0"/>
    <n v="806021000"/>
    <n v="1031091000"/>
    <n v="1851345000"/>
    <n v="820254000"/>
    <s v="Energy"/>
    <s v="Oil &amp; Gas Exploration &amp; Production"/>
  </r>
  <r>
    <x v="29"/>
    <x v="3"/>
    <d v="2015-12-31T00:00:00"/>
    <n v="1452619000"/>
    <n v="519874000"/>
    <n v="179867000"/>
    <n v="0"/>
    <n v="778923000"/>
    <n v="958790000"/>
    <n v="932745000"/>
    <n v="-26045000"/>
    <s v="Energy"/>
    <s v="Oil &amp; Gas Exploration &amp; Production"/>
  </r>
  <r>
    <x v="30"/>
    <x v="0"/>
    <d v="2012-12-31T00:00:00"/>
    <n v="451509000000"/>
    <n v="302056000000"/>
    <n v="81844000000"/>
    <n v="0"/>
    <n v="15888000000"/>
    <n v="97732000000"/>
    <n v="149453000000"/>
    <n v="51721000000"/>
    <s v="Energy"/>
    <s v="Integrated Oil &amp; Gas"/>
  </r>
  <r>
    <x v="30"/>
    <x v="1"/>
    <d v="2013-12-31T00:00:00"/>
    <n v="420836000000"/>
    <n v="284681000000"/>
    <n v="76696000000"/>
    <n v="0"/>
    <n v="17182000000"/>
    <n v="93878000000"/>
    <n v="136155000000"/>
    <n v="42277000000"/>
    <s v="Energy"/>
    <s v="Integrated Oil &amp; Gas"/>
  </r>
  <r>
    <x v="30"/>
    <x v="2"/>
    <d v="2014-12-31T00:00:00"/>
    <n v="394105000000"/>
    <n v="266831000000"/>
    <n v="74226000000"/>
    <n v="0"/>
    <n v="17297000000"/>
    <n v="91523000000"/>
    <n v="127274000000"/>
    <n v="35751000000"/>
    <s v="Energy"/>
    <s v="Integrated Oil &amp; Gas"/>
  </r>
  <r>
    <x v="30"/>
    <x v="3"/>
    <d v="2015-12-31T00:00:00"/>
    <n v="259488000000"/>
    <n v="165590000000"/>
    <n v="61444000000"/>
    <n v="0"/>
    <n v="18048000000"/>
    <n v="79492000000"/>
    <n v="93898000000"/>
    <n v="14406000000"/>
    <s v="Energy"/>
    <s v="Integrated Oil &amp; 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</r>
  <r>
    <x v="1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09">
  <r>
    <s v="AAL"/>
    <x v="0"/>
    <x v="0"/>
    <n v="24855000000"/>
    <n v="10499000000"/>
    <n v="12977000000"/>
    <s v=" $-   "/>
    <n v="845000000"/>
    <x v="0"/>
    <s v="Airlines"/>
  </r>
  <r>
    <s v="AAL"/>
    <x v="1"/>
    <x v="1"/>
    <n v="26743000000"/>
    <n v="11019000000"/>
    <n v="12913000000"/>
    <s v=" $-   "/>
    <n v="853000000"/>
    <x v="0"/>
    <s v="Airlines"/>
  </r>
  <r>
    <s v="AAL"/>
    <x v="2"/>
    <x v="2"/>
    <n v="42650000000"/>
    <n v="15620000000"/>
    <n v="20686000000"/>
    <s v=" $-   "/>
    <n v="1295000000"/>
    <x v="0"/>
    <s v="Airlines"/>
  </r>
  <r>
    <s v="AAL"/>
    <x v="3"/>
    <x v="3"/>
    <n v="40990000000"/>
    <n v="11096000000"/>
    <n v="21275000000"/>
    <s v=" $-   "/>
    <n v="1364000000"/>
    <x v="0"/>
    <s v="Airlines"/>
  </r>
  <r>
    <s v="AAP"/>
    <x v="0"/>
    <x v="4"/>
    <n v="6205003000"/>
    <n v="3106967000"/>
    <n v="2440721000"/>
    <s v=" $-   "/>
    <s v=" $-   "/>
    <x v="1"/>
    <s v="Automotive Retail"/>
  </r>
  <r>
    <s v="AAP"/>
    <x v="1"/>
    <x v="5"/>
    <n v="6493814000"/>
    <n v="3241668000"/>
    <n v="2591828000"/>
    <s v=" $-   "/>
    <s v=" $-   "/>
    <x v="1"/>
    <s v="Automotive Retail"/>
  </r>
  <r>
    <s v="AAP"/>
    <x v="2"/>
    <x v="6"/>
    <n v="9843861000"/>
    <n v="5390248000"/>
    <n v="3601903000"/>
    <s v=" $-   "/>
    <s v=" $-   "/>
    <x v="1"/>
    <s v="Automotive Retail"/>
  </r>
  <r>
    <s v="AAP"/>
    <x v="3"/>
    <x v="7"/>
    <n v="9737018000"/>
    <n v="5314246000"/>
    <n v="3596992000"/>
    <s v=" $-   "/>
    <s v=" $-   "/>
    <x v="1"/>
    <s v="Automotive Retail"/>
  </r>
  <r>
    <s v="AAPL"/>
    <x v="0"/>
    <x v="8"/>
    <n v="170910000000"/>
    <n v="106606000000"/>
    <n v="10830000000"/>
    <n v="4475000000"/>
    <s v=" $-   "/>
    <x v="2"/>
    <s v="Computer Hardware"/>
  </r>
  <r>
    <s v="AAPL"/>
    <x v="1"/>
    <x v="9"/>
    <n v="182795000000"/>
    <n v="112258000000"/>
    <n v="11993000000"/>
    <n v="6041000000"/>
    <s v=" $-   "/>
    <x v="2"/>
    <s v="Computer Hardware"/>
  </r>
  <r>
    <s v="AAPL"/>
    <x v="2"/>
    <x v="10"/>
    <n v="233715000000"/>
    <n v="140089000000"/>
    <n v="14329000000"/>
    <n v="8067000000"/>
    <s v=" $-   "/>
    <x v="2"/>
    <s v="Computer Hardware"/>
  </r>
  <r>
    <s v="AAPL"/>
    <x v="3"/>
    <x v="11"/>
    <n v="215639000000"/>
    <n v="131376000000"/>
    <n v="14194000000"/>
    <n v="10045000000"/>
    <s v=" $-   "/>
    <x v="2"/>
    <s v="Computer Hardware"/>
  </r>
  <r>
    <s v="ABBV"/>
    <x v="0"/>
    <x v="0"/>
    <n v="18380000000"/>
    <n v="4508000000"/>
    <n v="4989000000"/>
    <n v="2778000000"/>
    <s v=" $-   "/>
    <x v="3"/>
    <s v="Pharmaceuticals"/>
  </r>
  <r>
    <s v="ABBV"/>
    <x v="1"/>
    <x v="1"/>
    <n v="18790000000"/>
    <n v="4581000000"/>
    <n v="5352000000"/>
    <n v="2855000000"/>
    <s v=" $-   "/>
    <x v="3"/>
    <s v="Pharmaceuticals"/>
  </r>
  <r>
    <s v="ABBV"/>
    <x v="2"/>
    <x v="2"/>
    <n v="19960000000"/>
    <n v="4426000000"/>
    <n v="8474000000"/>
    <n v="3297000000"/>
    <s v=" $-   "/>
    <x v="3"/>
    <s v="Pharmaceuticals"/>
  </r>
  <r>
    <s v="ABBV"/>
    <x v="3"/>
    <x v="3"/>
    <n v="22859000000"/>
    <n v="4500000000"/>
    <n v="6387000000"/>
    <n v="4285000000"/>
    <s v=" $-   "/>
    <x v="3"/>
    <s v="Pharmaceuticals"/>
  </r>
  <r>
    <s v="ABC"/>
    <x v="0"/>
    <x v="12"/>
    <n v="87959167000"/>
    <n v="85451348000"/>
    <n v="1447234000"/>
    <s v=" $-   "/>
    <n v="162186000"/>
    <x v="3"/>
    <s v="Health Care Distributors"/>
  </r>
  <r>
    <s v="ABC"/>
    <x v="1"/>
    <x v="13"/>
    <n v="119569127000"/>
    <n v="116586761000"/>
    <n v="2011595000"/>
    <s v=" $-   "/>
    <n v="188680000"/>
    <x v="3"/>
    <s v="Health Care Distributors"/>
  </r>
  <r>
    <s v="ABC"/>
    <x v="2"/>
    <x v="14"/>
    <n v="135961803000"/>
    <n v="132432490000"/>
    <n v="2858458000"/>
    <s v=" $-   "/>
    <n v="248635000"/>
    <x v="3"/>
    <s v="Health Care Distributors"/>
  </r>
  <r>
    <s v="ABC"/>
    <x v="3"/>
    <x v="15"/>
    <n v="146849686000"/>
    <n v="142577080000"/>
    <n v="2382097000"/>
    <s v=" $-   "/>
    <n v="364735000"/>
    <x v="3"/>
    <s v="Health Care Distributors"/>
  </r>
  <r>
    <s v="ABT"/>
    <x v="0"/>
    <x v="0"/>
    <n v="19050000000"/>
    <n v="8899000000"/>
    <n v="6735000000"/>
    <n v="1461000000"/>
    <n v="595000000"/>
    <x v="3"/>
    <s v="Health Care Equipment"/>
  </r>
  <r>
    <s v="ABT"/>
    <x v="1"/>
    <x v="1"/>
    <n v="19657000000"/>
    <n v="9193000000"/>
    <n v="6372000000"/>
    <n v="1371000000"/>
    <n v="588000000"/>
    <x v="3"/>
    <s v="Health Care Equipment"/>
  </r>
  <r>
    <s v="ABT"/>
    <x v="2"/>
    <x v="2"/>
    <n v="20247000000"/>
    <n v="9218000000"/>
    <n v="6530000000"/>
    <n v="1345000000"/>
    <n v="555000000"/>
    <x v="3"/>
    <s v="Health Care Equipment"/>
  </r>
  <r>
    <s v="ABT"/>
    <x v="3"/>
    <x v="3"/>
    <n v="20405000000"/>
    <n v="8747000000"/>
    <n v="6785000000"/>
    <n v="1405000000"/>
    <n v="601000000"/>
    <x v="3"/>
    <s v="Health Care Equipment"/>
  </r>
  <r>
    <s v="ADBE"/>
    <x v="0"/>
    <x v="16"/>
    <n v="4055240000"/>
    <n v="586557000"/>
    <n v="2140578000"/>
    <n v="826631000"/>
    <n v="52254000"/>
    <x v="2"/>
    <s v="Application Software"/>
  </r>
  <r>
    <s v="ADBE"/>
    <x v="1"/>
    <x v="17"/>
    <n v="4147065000"/>
    <n v="622080000"/>
    <n v="2195640000"/>
    <n v="844353000"/>
    <n v="52424000"/>
    <x v="2"/>
    <s v="Application Software"/>
  </r>
  <r>
    <s v="ADBE"/>
    <x v="2"/>
    <x v="18"/>
    <n v="4795511000"/>
    <n v="744317000"/>
    <n v="2215161000"/>
    <n v="862730000"/>
    <n v="68649000"/>
    <x v="2"/>
    <s v="Application Software"/>
  </r>
  <r>
    <s v="ADBE"/>
    <x v="3"/>
    <x v="19"/>
    <n v="5854430000"/>
    <n v="819908000"/>
    <n v="2487907000"/>
    <n v="975987000"/>
    <n v="78534000"/>
    <x v="2"/>
    <s v="Application Software"/>
  </r>
  <r>
    <s v="ADI"/>
    <x v="0"/>
    <x v="20"/>
    <n v="2633689000"/>
    <n v="941278000"/>
    <n v="396233000"/>
    <n v="513035000"/>
    <n v="220000"/>
    <x v="2"/>
    <s v="Semiconductors"/>
  </r>
  <r>
    <s v="ADI"/>
    <x v="1"/>
    <x v="21"/>
    <n v="2864773000"/>
    <n v="1034585000"/>
    <n v="454676000"/>
    <n v="559686000"/>
    <n v="26020000"/>
    <x v="2"/>
    <s v="Semiconductors"/>
  </r>
  <r>
    <s v="ADI"/>
    <x v="2"/>
    <x v="22"/>
    <n v="3435092000"/>
    <n v="1175830000"/>
    <n v="702644000"/>
    <n v="637459000"/>
    <n v="88318000"/>
    <x v="2"/>
    <s v="Semiconductors"/>
  </r>
  <r>
    <s v="ADI"/>
    <x v="3"/>
    <x v="23"/>
    <n v="3421409000"/>
    <n v="1194236000"/>
    <n v="461438000"/>
    <n v="653816000"/>
    <n v="70123000"/>
    <x v="2"/>
    <s v="Semiconductors"/>
  </r>
  <r>
    <s v="ADM"/>
    <x v="0"/>
    <x v="0"/>
    <n v="90559000000"/>
    <n v="86936000000"/>
    <n v="1665000000"/>
    <s v=" $-   "/>
    <s v=" $-   "/>
    <x v="4"/>
    <s v="Agricultural Products"/>
  </r>
  <r>
    <s v="ADM"/>
    <x v="1"/>
    <x v="1"/>
    <n v="89804000000"/>
    <n v="85915000000"/>
    <n v="1759000000"/>
    <s v=" $-   "/>
    <s v=" $-   "/>
    <x v="4"/>
    <s v="Agricultural Products"/>
  </r>
  <r>
    <s v="ADM"/>
    <x v="2"/>
    <x v="2"/>
    <n v="81201000000"/>
    <n v="76433000000"/>
    <n v="1907000000"/>
    <s v=" $-   "/>
    <s v=" $-   "/>
    <x v="4"/>
    <s v="Agricultural Products"/>
  </r>
  <r>
    <s v="ADM"/>
    <x v="3"/>
    <x v="3"/>
    <n v="67702000000"/>
    <n v="63682000000"/>
    <n v="2010000000"/>
    <s v=" $-   "/>
    <s v=" $-   "/>
    <x v="4"/>
    <s v="Agricultural Products"/>
  </r>
  <r>
    <s v="ADS"/>
    <x v="0"/>
    <x v="0"/>
    <n v="3641390000"/>
    <n v="2392091000"/>
    <n v="108059000"/>
    <s v=" $-   "/>
    <n v="166876000"/>
    <x v="2"/>
    <s v="Data Processing &amp; Outsourced Services"/>
  </r>
  <r>
    <s v="ADS"/>
    <x v="1"/>
    <x v="1"/>
    <n v="4319063000"/>
    <n v="2894917000"/>
    <n v="109115000"/>
    <s v=" $-   "/>
    <n v="216119000"/>
    <x v="2"/>
    <s v="Data Processing &amp; Outsourced Services"/>
  </r>
  <r>
    <s v="ADS"/>
    <x v="2"/>
    <x v="2"/>
    <n v="5302940000"/>
    <n v="3643979000"/>
    <n v="247412000"/>
    <s v=" $-   "/>
    <n v="313082000"/>
    <x v="2"/>
    <s v="Data Processing &amp; Outsourced Services"/>
  </r>
  <r>
    <s v="ADS"/>
    <x v="3"/>
    <x v="3"/>
    <n v="6439746000"/>
    <n v="4482700000"/>
    <n v="203046000"/>
    <s v=" $-   "/>
    <n v="492140000"/>
    <x v="2"/>
    <s v="Data Processing &amp; Outsourced Services"/>
  </r>
  <r>
    <s v="ADSK"/>
    <x v="0"/>
    <x v="24"/>
    <n v="2312200000"/>
    <n v="238500000"/>
    <n v="1081800000"/>
    <n v="600000000"/>
    <n v="42100000"/>
    <x v="2"/>
    <s v="Application Software"/>
  </r>
  <r>
    <s v="ADSK"/>
    <x v="1"/>
    <x v="25"/>
    <n v="2273900000"/>
    <n v="274300000"/>
    <n v="1054400000"/>
    <n v="611100000"/>
    <n v="36500000"/>
    <x v="2"/>
    <s v="Application Software"/>
  </r>
  <r>
    <s v="ADSK"/>
    <x v="2"/>
    <x v="26"/>
    <n v="2512200000"/>
    <n v="342100000"/>
    <n v="1281300000"/>
    <n v="725200000"/>
    <n v="39800000"/>
    <x v="2"/>
    <s v="Application Software"/>
  </r>
  <r>
    <s v="ADSK"/>
    <x v="3"/>
    <x v="27"/>
    <n v="2504100000"/>
    <n v="370700000"/>
    <n v="1308900000"/>
    <n v="790000000"/>
    <n v="33200000"/>
    <x v="2"/>
    <s v="Application Software"/>
  </r>
  <r>
    <s v="AEE"/>
    <x v="0"/>
    <x v="0"/>
    <n v="5781000000"/>
    <n v="3477000000"/>
    <n v="443000000"/>
    <s v=" $-   "/>
    <n v="673000000"/>
    <x v="5"/>
    <s v="MultiUtilities"/>
  </r>
  <r>
    <s v="AEE"/>
    <x v="1"/>
    <x v="1"/>
    <n v="5838000000"/>
    <n v="3490000000"/>
    <n v="458000000"/>
    <s v=" $-   "/>
    <n v="706000000"/>
    <x v="5"/>
    <s v="MultiUtilities"/>
  </r>
  <r>
    <s v="AEE"/>
    <x v="2"/>
    <x v="2"/>
    <n v="6053000000"/>
    <n v="3586000000"/>
    <n v="468000000"/>
    <s v=" $-   "/>
    <n v="745000000"/>
    <x v="5"/>
    <s v="MultiUtilities"/>
  </r>
  <r>
    <s v="AEE"/>
    <x v="3"/>
    <x v="3"/>
    <n v="6098000000"/>
    <n v="3501000000"/>
    <n v="542000000"/>
    <s v=" $-   "/>
    <n v="796000000"/>
    <x v="5"/>
    <s v="MultiUtilities"/>
  </r>
  <r>
    <s v="AEP"/>
    <x v="0"/>
    <x v="0"/>
    <n v="14945000000"/>
    <n v="6395000000"/>
    <n v="3812000000"/>
    <s v=" $-   "/>
    <n v="1782000000"/>
    <x v="5"/>
    <s v="Electric Utilities"/>
  </r>
  <r>
    <s v="AEP"/>
    <x v="1"/>
    <x v="1"/>
    <n v="14813500000"/>
    <n v="6722300000"/>
    <n v="3329800000"/>
    <s v=" $-   "/>
    <n v="1712500000"/>
    <x v="5"/>
    <s v="Electric Utilities"/>
  </r>
  <r>
    <s v="AEP"/>
    <x v="2"/>
    <x v="2"/>
    <n v="16378600000"/>
    <n v="7685700000"/>
    <n v="3667900000"/>
    <s v=" $-   "/>
    <n v="1897600000"/>
    <x v="5"/>
    <s v="Electric Utilities"/>
  </r>
  <r>
    <s v="AEP"/>
    <x v="3"/>
    <x v="3"/>
    <n v="16453200000"/>
    <n v="7433500000"/>
    <n v="3676500000"/>
    <s v=" $-   "/>
    <n v="2009700000"/>
    <x v="5"/>
    <s v="Electric Utilities"/>
  </r>
  <r>
    <s v="AFL"/>
    <x v="0"/>
    <x v="0"/>
    <n v="25364000000"/>
    <n v="17074000000"/>
    <s v=" $-   "/>
    <s v=" $-   "/>
    <n v="3727000000"/>
    <x v="6"/>
    <s v="Life &amp; Health Insurance"/>
  </r>
  <r>
    <s v="AFL"/>
    <x v="1"/>
    <x v="1"/>
    <n v="23939000000"/>
    <n v="15341000000"/>
    <s v=" $-   "/>
    <s v=" $-   "/>
    <n v="3489000000"/>
    <x v="6"/>
    <s v="Life &amp; Health Insurance"/>
  </r>
  <r>
    <s v="AFL"/>
    <x v="2"/>
    <x v="2"/>
    <n v="22728000000"/>
    <n v="14373000000"/>
    <s v=" $-   "/>
    <s v=" $-   "/>
    <n v="3547000000"/>
    <x v="6"/>
    <s v="Life &amp; Health Insurance"/>
  </r>
  <r>
    <s v="AFL"/>
    <x v="3"/>
    <x v="3"/>
    <n v="20872000000"/>
    <n v="13049000000"/>
    <s v=" $-   "/>
    <s v=" $-   "/>
    <n v="3672000000"/>
    <x v="6"/>
    <s v="Life &amp; Health Insurance"/>
  </r>
  <r>
    <s v="AIG"/>
    <x v="0"/>
    <x v="0"/>
    <n v="71214000000"/>
    <n v="37745000000"/>
    <n v="21491000000"/>
    <s v=" $-   "/>
    <s v=" $-   "/>
    <x v="6"/>
    <s v="Property &amp; Casualty Insurance"/>
  </r>
  <r>
    <s v="AIG"/>
    <x v="1"/>
    <x v="1"/>
    <n v="68874000000"/>
    <n v="34660000000"/>
    <n v="22005000000"/>
    <s v=" $-   "/>
    <s v=" $-   "/>
    <x v="6"/>
    <s v="Property &amp; Casualty Insurance"/>
  </r>
  <r>
    <s v="AIG"/>
    <x v="2"/>
    <x v="2"/>
    <n v="64406000000"/>
    <n v="33611000000"/>
    <n v="18491000000"/>
    <s v=" $-   "/>
    <s v=" $-   "/>
    <x v="6"/>
    <s v="Property &amp; Casualty Insurance"/>
  </r>
  <r>
    <s v="AIG"/>
    <x v="3"/>
    <x v="3"/>
    <n v="58327000000"/>
    <n v="36581000000"/>
    <n v="16417000000"/>
    <s v=" $-   "/>
    <s v=" $-   "/>
    <x v="6"/>
    <s v="Property &amp; Casualty Insurance"/>
  </r>
  <r>
    <s v="AIV"/>
    <x v="0"/>
    <x v="0"/>
    <n v="958511000"/>
    <n v="386355000"/>
    <n v="61732000"/>
    <s v=" $-   "/>
    <n v="325173000"/>
    <x v="7"/>
    <s v="REITs"/>
  </r>
  <r>
    <s v="AIV"/>
    <x v="1"/>
    <x v="1"/>
    <n v="974053000"/>
    <n v="380051000"/>
    <n v="53073000"/>
    <s v=" $-   "/>
    <n v="291910000"/>
    <x v="7"/>
    <s v="REITs"/>
  </r>
  <r>
    <s v="AIV"/>
    <x v="2"/>
    <x v="2"/>
    <n v="984363000"/>
    <n v="380964000"/>
    <n v="56621000"/>
    <s v=" $-   "/>
    <n v="282608000"/>
    <x v="7"/>
    <s v="REITs"/>
  </r>
  <r>
    <s v="AIV"/>
    <x v="3"/>
    <x v="3"/>
    <n v="981310000"/>
    <n v="365248000"/>
    <n v="53546000"/>
    <s v=" $-   "/>
    <n v="306301000"/>
    <x v="7"/>
    <s v="REITs"/>
  </r>
  <r>
    <s v="AIZ"/>
    <x v="0"/>
    <x v="1"/>
    <n v="9047657000"/>
    <n v="6709936000"/>
    <s v=" $-   "/>
    <s v=" $-   "/>
    <n v="1470287000"/>
    <x v="6"/>
    <s v="Multi-line Insurance"/>
  </r>
  <r>
    <s v="AIZ"/>
    <x v="1"/>
    <x v="2"/>
    <n v="10381653000"/>
    <n v="8093563000"/>
    <s v=" $-   "/>
    <s v=" $-   "/>
    <n v="1485558000"/>
    <x v="6"/>
    <s v="Multi-line Insurance"/>
  </r>
  <r>
    <s v="AIZ"/>
    <x v="2"/>
    <x v="3"/>
    <n v="10325494000"/>
    <n v="8666624000"/>
    <s v=" $-   "/>
    <s v=" $-   "/>
    <n v="1402573000"/>
    <x v="6"/>
    <s v="Multi-line Insurance"/>
  </r>
  <r>
    <s v="AIZ"/>
    <x v="3"/>
    <x v="28"/>
    <n v="7531780000"/>
    <n v="5251228000"/>
    <s v=" $-   "/>
    <s v=" $-   "/>
    <n v="1351314000"/>
    <x v="6"/>
    <s v="Multi-line Insurance"/>
  </r>
  <r>
    <s v="AKAM"/>
    <x v="0"/>
    <x v="0"/>
    <n v="1373947000"/>
    <n v="529900000"/>
    <n v="433448000"/>
    <n v="74744000"/>
    <n v="20962000"/>
    <x v="2"/>
    <s v="Internet Software &amp; Services"/>
  </r>
  <r>
    <s v="AKAM"/>
    <x v="1"/>
    <x v="1"/>
    <n v="1577922000"/>
    <n v="511087000"/>
    <n v="535598000"/>
    <n v="93879000"/>
    <n v="21547000"/>
    <x v="2"/>
    <s v="Internet Software &amp; Services"/>
  </r>
  <r>
    <s v="AKAM"/>
    <x v="2"/>
    <x v="2"/>
    <n v="1963874000"/>
    <n v="610943000"/>
    <n v="704880000"/>
    <n v="125286000"/>
    <n v="32057000"/>
    <x v="2"/>
    <s v="Internet Software &amp; Services"/>
  </r>
  <r>
    <s v="AKAM"/>
    <x v="3"/>
    <x v="3"/>
    <n v="2197448000"/>
    <n v="725620000"/>
    <n v="829253000"/>
    <n v="148591000"/>
    <n v="27067000"/>
    <x v="2"/>
    <s v="Internet Software &amp; Services"/>
  </r>
  <r>
    <s v="ALB"/>
    <x v="0"/>
    <x v="0"/>
    <n v="2519154000"/>
    <n v="1620311000"/>
    <n v="308456000"/>
    <n v="78919000"/>
    <s v=" $-   "/>
    <x v="8"/>
    <s v="Specialty Chemicals"/>
  </r>
  <r>
    <s v="ALB"/>
    <x v="1"/>
    <x v="1"/>
    <n v="2394270000"/>
    <n v="1543799000"/>
    <n v="158189000"/>
    <n v="82246000"/>
    <s v=" $-   "/>
    <x v="8"/>
    <s v="Specialty Chemicals"/>
  </r>
  <r>
    <s v="ALB"/>
    <x v="2"/>
    <x v="2"/>
    <n v="2445548000"/>
    <n v="1674700000"/>
    <n v="355135000"/>
    <n v="88310000"/>
    <s v=" $-   "/>
    <x v="8"/>
    <s v="Specialty Chemicals"/>
  </r>
  <r>
    <s v="ALB"/>
    <x v="3"/>
    <x v="3"/>
    <n v="3651335000"/>
    <n v="2454463000"/>
    <n v="512274000"/>
    <n v="102871000"/>
    <s v=" $-   "/>
    <x v="8"/>
    <s v="Specialty Chemicals"/>
  </r>
  <r>
    <s v="ALK"/>
    <x v="0"/>
    <x v="0"/>
    <n v="4657000000"/>
    <n v="2319000000"/>
    <n v="1542000000"/>
    <s v=" $-   "/>
    <n v="264000000"/>
    <x v="0"/>
    <s v="Airlines"/>
  </r>
  <r>
    <s v="ALK"/>
    <x v="1"/>
    <x v="1"/>
    <n v="5156000000"/>
    <n v="2355000000"/>
    <n v="1693000000"/>
    <s v=" $-   "/>
    <n v="270000000"/>
    <x v="0"/>
    <s v="Airlines"/>
  </r>
  <r>
    <s v="ALK"/>
    <x v="2"/>
    <x v="2"/>
    <n v="5368000000"/>
    <n v="2325000000"/>
    <n v="1817000000"/>
    <s v=" $-   "/>
    <n v="294000000"/>
    <x v="0"/>
    <s v="Airlines"/>
  </r>
  <r>
    <s v="ALK"/>
    <x v="3"/>
    <x v="3"/>
    <n v="5598000000"/>
    <n v="1935000000"/>
    <n v="2013000000"/>
    <s v=" $-   "/>
    <n v="320000000"/>
    <x v="0"/>
    <s v="Airlines"/>
  </r>
  <r>
    <s v="ALL"/>
    <x v="0"/>
    <x v="0"/>
    <n v="33315000000"/>
    <n v="21618000000"/>
    <s v=" $-   "/>
    <s v=" $-   "/>
    <n v="8002000000"/>
    <x v="6"/>
    <s v="Property &amp; Casualty Insurance"/>
  </r>
  <r>
    <s v="ALL"/>
    <x v="1"/>
    <x v="1"/>
    <n v="34507000000"/>
    <n v="19828000000"/>
    <n v="1278000000"/>
    <s v=" $-   "/>
    <n v="8389000000"/>
    <x v="6"/>
    <s v="Property &amp; Casualty Insurance"/>
  </r>
  <r>
    <s v="ALL"/>
    <x v="2"/>
    <x v="2"/>
    <n v="35239000000"/>
    <n v="21193000000"/>
    <n v="919000000"/>
    <s v=" $-   "/>
    <n v="8476000000"/>
    <x v="6"/>
    <s v="Property &amp; Casualty Insurance"/>
  </r>
  <r>
    <s v="ALL"/>
    <x v="3"/>
    <x v="3"/>
    <n v="35653000000"/>
    <n v="22837000000"/>
    <n v="761000000"/>
    <s v=" $-   "/>
    <n v="8445000000"/>
    <x v="6"/>
    <s v="Property &amp; Casualty Insurance"/>
  </r>
  <r>
    <s v="ALLE"/>
    <x v="0"/>
    <x v="1"/>
    <n v="2069600000"/>
    <n v="1208100000"/>
    <n v="483100000"/>
    <s v=" $-   "/>
    <s v=" $-   "/>
    <x v="0"/>
    <s v="Building Products"/>
  </r>
  <r>
    <s v="ALLE"/>
    <x v="1"/>
    <x v="2"/>
    <n v="2118300000"/>
    <n v="1264600000"/>
    <n v="527400000"/>
    <s v=" $-   "/>
    <s v=" $-   "/>
    <x v="0"/>
    <s v="Building Products"/>
  </r>
  <r>
    <s v="ALLE"/>
    <x v="2"/>
    <x v="3"/>
    <n v="2068100000"/>
    <n v="1199000000"/>
    <n v="510500000"/>
    <s v=" $-   "/>
    <s v=" $-   "/>
    <x v="0"/>
    <s v="Building Products"/>
  </r>
  <r>
    <s v="ALLE"/>
    <x v="3"/>
    <x v="28"/>
    <n v="2238000000"/>
    <n v="1252700000"/>
    <n v="559800000"/>
    <s v=" $-   "/>
    <s v=" $-   "/>
    <x v="0"/>
    <s v="Building Products"/>
  </r>
  <r>
    <s v="ALXN"/>
    <x v="0"/>
    <x v="1"/>
    <n v="1551346000"/>
    <n v="177556000"/>
    <n v="493726000"/>
    <n v="317093000"/>
    <n v="417000"/>
    <x v="3"/>
    <s v="Biotechnology"/>
  </r>
  <r>
    <s v="ALXN"/>
    <x v="1"/>
    <x v="2"/>
    <n v="2234000000"/>
    <n v="174000000"/>
    <n v="650000000"/>
    <n v="514000000"/>
    <s v=" $-   "/>
    <x v="3"/>
    <s v="Biotechnology"/>
  </r>
  <r>
    <s v="ALXN"/>
    <x v="2"/>
    <x v="3"/>
    <n v="2604000000"/>
    <n v="233000000"/>
    <n v="927000000"/>
    <n v="709000000"/>
    <n v="117000000"/>
    <x v="3"/>
    <s v="Biotechnology"/>
  </r>
  <r>
    <s v="ALXN"/>
    <x v="3"/>
    <x v="28"/>
    <n v="3084000000"/>
    <n v="258000000"/>
    <n v="990000000"/>
    <n v="757000000"/>
    <n v="322000000"/>
    <x v="3"/>
    <s v="Biotechnology"/>
  </r>
  <r>
    <s v="AMAT"/>
    <x v="0"/>
    <x v="29"/>
    <n v="7509000000"/>
    <n v="4518000000"/>
    <n v="898000000"/>
    <n v="1320000000"/>
    <s v=" $-   "/>
    <x v="2"/>
    <s v="Semiconductor Equipment"/>
  </r>
  <r>
    <s v="AMAT"/>
    <x v="1"/>
    <x v="30"/>
    <n v="9072000000"/>
    <n v="5229000000"/>
    <n v="895000000"/>
    <n v="1428000000"/>
    <s v=" $-   "/>
    <x v="2"/>
    <s v="Semiconductor Equipment"/>
  </r>
  <r>
    <s v="AMAT"/>
    <x v="2"/>
    <x v="31"/>
    <n v="9659000000"/>
    <n v="5707000000"/>
    <n v="808000000"/>
    <n v="1451000000"/>
    <s v=" $-   "/>
    <x v="2"/>
    <s v="Semiconductor Equipment"/>
  </r>
  <r>
    <s v="AMAT"/>
    <x v="3"/>
    <x v="32"/>
    <n v="10825000000"/>
    <n v="6314000000"/>
    <n v="819000000"/>
    <n v="1540000000"/>
    <s v=" $-   "/>
    <x v="2"/>
    <s v="Semiconductor Equipment"/>
  </r>
  <r>
    <s v="AME"/>
    <x v="0"/>
    <x v="0"/>
    <n v="3334213000"/>
    <n v="2154132000"/>
    <n v="380532000"/>
    <s v=" $-   "/>
    <n v="53677000"/>
    <x v="0"/>
    <s v="Electrical Components &amp; Equipment"/>
  </r>
  <r>
    <s v="AME"/>
    <x v="1"/>
    <x v="1"/>
    <n v="3594136000"/>
    <n v="2323642000"/>
    <n v="398177000"/>
    <s v=" $-   "/>
    <n v="57238000"/>
    <x v="0"/>
    <s v="Electrical Components &amp; Equipment"/>
  </r>
  <r>
    <s v="AME"/>
    <x v="2"/>
    <x v="2"/>
    <n v="4021964000"/>
    <n v="2597017000"/>
    <n v="462637000"/>
    <s v=" $-   "/>
    <n v="63724000"/>
    <x v="0"/>
    <s v="Electrical Components &amp; Equipment"/>
  </r>
  <r>
    <s v="AME"/>
    <x v="3"/>
    <x v="3"/>
    <n v="3974295000"/>
    <n v="2549280000"/>
    <n v="448592000"/>
    <s v=" $-   "/>
    <n v="68707000"/>
    <x v="0"/>
    <s v="Electrical Components &amp; Equipment"/>
  </r>
  <r>
    <s v="AMGN"/>
    <x v="0"/>
    <x v="1"/>
    <n v="18676000000"/>
    <n v="3346000000"/>
    <n v="5380000000"/>
    <n v="4083000000"/>
    <s v=" $-   "/>
    <x v="3"/>
    <s v="Biotechnology"/>
  </r>
  <r>
    <s v="AMGN"/>
    <x v="1"/>
    <x v="2"/>
    <n v="20063000000"/>
    <n v="4422000000"/>
    <n v="5153000000"/>
    <n v="4297000000"/>
    <s v=" $-   "/>
    <x v="3"/>
    <s v="Biotechnology"/>
  </r>
  <r>
    <s v="AMGN"/>
    <x v="2"/>
    <x v="3"/>
    <n v="21662000000"/>
    <n v="4227000000"/>
    <n v="4895000000"/>
    <n v="4070000000"/>
    <s v=" $-   "/>
    <x v="3"/>
    <s v="Biotechnology"/>
  </r>
  <r>
    <s v="AMGN"/>
    <x v="3"/>
    <x v="28"/>
    <n v="22991000000"/>
    <n v="4162000000"/>
    <n v="5195000000"/>
    <n v="3840000000"/>
    <s v=" $-   "/>
    <x v="3"/>
    <s v="Biotechnology"/>
  </r>
  <r>
    <s v="AMP"/>
    <x v="0"/>
    <x v="0"/>
    <n v="10259000000"/>
    <n v="1899000000"/>
    <n v="3927000000"/>
    <s v=" $-   "/>
    <n v="2877000000"/>
    <x v="6"/>
    <s v="Asset Management &amp; Custody Banks"/>
  </r>
  <r>
    <s v="AMP"/>
    <x v="1"/>
    <x v="1"/>
    <n v="11230000000"/>
    <n v="1954000000"/>
    <n v="3862000000"/>
    <s v=" $-   "/>
    <n v="3132000000"/>
    <x v="6"/>
    <s v="Asset Management &amp; Custody Banks"/>
  </r>
  <r>
    <s v="AMP"/>
    <x v="2"/>
    <x v="2"/>
    <n v="12296000000"/>
    <n v="1982000000"/>
    <n v="3808000000"/>
    <s v=" $-   "/>
    <n v="3603000000"/>
    <x v="6"/>
    <s v="Asset Management &amp; Custody Banks"/>
  </r>
  <r>
    <s v="AMP"/>
    <x v="3"/>
    <x v="3"/>
    <n v="12200000000"/>
    <n v="2261000000"/>
    <n v="3750000000"/>
    <s v=" $-   "/>
    <n v="3630000000"/>
    <x v="6"/>
    <s v="Asset Management &amp; Custody Banks"/>
  </r>
  <r>
    <s v="AMT"/>
    <x v="0"/>
    <x v="0"/>
    <n v="2875960000"/>
    <n v="722479000"/>
    <n v="389486000"/>
    <s v=" $-   "/>
    <n v="644276000"/>
    <x v="7"/>
    <s v="Specialized REITs"/>
  </r>
  <r>
    <s v="AMT"/>
    <x v="1"/>
    <x v="1"/>
    <n v="3361407000"/>
    <n v="859873000"/>
    <n v="487084000"/>
    <s v=" $-   "/>
    <n v="800145000"/>
    <x v="7"/>
    <s v="Specialized REITs"/>
  </r>
  <r>
    <s v="AMT"/>
    <x v="2"/>
    <x v="2"/>
    <n v="4100048000"/>
    <n v="1094265000"/>
    <n v="515059000"/>
    <s v=" $-   "/>
    <n v="1003802000"/>
    <x v="7"/>
    <s v="Specialized REITs"/>
  </r>
  <r>
    <s v="AMT"/>
    <x v="3"/>
    <x v="3"/>
    <n v="4771516000"/>
    <n v="1308868000"/>
    <n v="564531000"/>
    <s v=" $-   "/>
    <n v="1285328000"/>
    <x v="7"/>
    <s v="Specialized REITs"/>
  </r>
  <r>
    <s v="AMZN"/>
    <x v="0"/>
    <x v="1"/>
    <n v="74452000000"/>
    <n v="54181000000"/>
    <n v="19526000000"/>
    <s v=" $-   "/>
    <s v=" $-   "/>
    <x v="1"/>
    <s v="Internet &amp; Direct Marketing Retail"/>
  </r>
  <r>
    <s v="AMZN"/>
    <x v="1"/>
    <x v="2"/>
    <n v="88988000000"/>
    <n v="62752000000"/>
    <n v="26058000000"/>
    <s v=" $-   "/>
    <s v=" $-   "/>
    <x v="1"/>
    <s v="Internet &amp; Direct Marketing Retail"/>
  </r>
  <r>
    <s v="AMZN"/>
    <x v="2"/>
    <x v="3"/>
    <n v="107006000000"/>
    <n v="71651000000"/>
    <n v="33122000000"/>
    <s v=" $-   "/>
    <s v=" $-   "/>
    <x v="1"/>
    <s v="Internet &amp; Direct Marketing Retail"/>
  </r>
  <r>
    <s v="AMZN"/>
    <x v="3"/>
    <x v="28"/>
    <n v="135987000000"/>
    <n v="88265000000"/>
    <n v="43536000000"/>
    <s v=" $-   "/>
    <s v=" $-   "/>
    <x v="1"/>
    <s v="Internet &amp; Direct Marketing Retail"/>
  </r>
  <r>
    <s v="AN"/>
    <x v="0"/>
    <x v="1"/>
    <n v="17517600000"/>
    <n v="14757700000"/>
    <n v="1924300000"/>
    <s v=" $-   "/>
    <n v="95300000"/>
    <x v="1"/>
    <s v="Specialty Stores"/>
  </r>
  <r>
    <s v="AN"/>
    <x v="1"/>
    <x v="2"/>
    <n v="19108800000"/>
    <n v="16120100000"/>
    <n v="2061000000"/>
    <s v=" $-   "/>
    <n v="106900000"/>
    <x v="1"/>
    <s v="Specialty Stores"/>
  </r>
  <r>
    <s v="AN"/>
    <x v="2"/>
    <x v="3"/>
    <n v="20862000000"/>
    <n v="17600500000"/>
    <n v="2245600000"/>
    <s v=" $-   "/>
    <n v="127400000"/>
    <x v="1"/>
    <s v="Specialty Stores"/>
  </r>
  <r>
    <s v="AN"/>
    <x v="3"/>
    <x v="28"/>
    <n v="21609000000"/>
    <n v="18295800000"/>
    <n v="2280300000"/>
    <s v=" $-   "/>
    <n v="143400000"/>
    <x v="1"/>
    <s v="Specialty Stores"/>
  </r>
  <r>
    <s v="ANTM"/>
    <x v="0"/>
    <x v="0"/>
    <n v="61497200000"/>
    <n v="48213600000"/>
    <n v="8680500000"/>
    <s v=" $-   "/>
    <n v="233000000"/>
    <x v="3"/>
    <s v="Managed Health Care"/>
  </r>
  <r>
    <s v="ANTM"/>
    <x v="1"/>
    <x v="1"/>
    <n v="71023500000"/>
    <n v="56237100000"/>
    <n v="9952900000"/>
    <s v=" $-   "/>
    <n v="245300000"/>
    <x v="3"/>
    <s v="Managed Health Care"/>
  </r>
  <r>
    <s v="ANTM"/>
    <x v="2"/>
    <x v="2"/>
    <n v="73874100000"/>
    <n v="56854900000"/>
    <n v="11748400000"/>
    <s v=" $-   "/>
    <n v="220900000"/>
    <x v="3"/>
    <s v="Managed Health Care"/>
  </r>
  <r>
    <s v="ANTM"/>
    <x v="3"/>
    <x v="3"/>
    <n v="79156500000"/>
    <n v="61116900000"/>
    <n v="12534800000"/>
    <s v=" $-   "/>
    <n v="230100000"/>
    <x v="3"/>
    <s v="Managed Health Care"/>
  </r>
  <r>
    <s v="APA"/>
    <x v="0"/>
    <x v="0"/>
    <n v="16428000000"/>
    <n v="3079000000"/>
    <n v="1333000000"/>
    <s v=" $-   "/>
    <n v="6881000000"/>
    <x v="9"/>
    <s v="Oil &amp; Gas Exploration &amp; Production"/>
  </r>
  <r>
    <s v="APA"/>
    <x v="1"/>
    <x v="1"/>
    <n v="14771000000"/>
    <n v="2938000000"/>
    <n v="1286000000"/>
    <s v=" $-   "/>
    <n v="5866000000"/>
    <x v="9"/>
    <s v="Oil &amp; Gas Exploration &amp; Production"/>
  </r>
  <r>
    <s v="APA"/>
    <x v="2"/>
    <x v="2"/>
    <n v="12691000000"/>
    <n v="2511000000"/>
    <n v="1095000000"/>
    <s v=" $-   "/>
    <n v="9720000000"/>
    <x v="9"/>
    <s v="Oil &amp; Gas Exploration &amp; Production"/>
  </r>
  <r>
    <s v="APA"/>
    <x v="3"/>
    <x v="3"/>
    <n v="6383000000"/>
    <n v="2065000000"/>
    <n v="791000000"/>
    <s v=" $-   "/>
    <n v="29372000000"/>
    <x v="9"/>
    <s v="Oil &amp; Gas Exploration &amp; Production"/>
  </r>
  <r>
    <s v="APC"/>
    <x v="0"/>
    <x v="1"/>
    <n v="14581000000"/>
    <n v="2942000000"/>
    <n v="2256000000"/>
    <s v=" $-   "/>
    <n v="3927000000"/>
    <x v="9"/>
    <s v="Oil &amp; Gas Exploration &amp; Production"/>
  </r>
  <r>
    <s v="APC"/>
    <x v="1"/>
    <x v="2"/>
    <n v="18470000000"/>
    <n v="3317000000"/>
    <n v="2725000000"/>
    <s v=" $-   "/>
    <n v="4550000000"/>
    <x v="9"/>
    <s v="Oil &amp; Gas Exploration &amp; Production"/>
  </r>
  <r>
    <s v="APC"/>
    <x v="2"/>
    <x v="3"/>
    <n v="8698000000"/>
    <n v="3185000000"/>
    <n v="2000000000"/>
    <s v=" $-   "/>
    <n v="4603000000"/>
    <x v="9"/>
    <s v="Oil &amp; Gas Exploration &amp; Production"/>
  </r>
  <r>
    <s v="APC"/>
    <x v="3"/>
    <x v="28"/>
    <n v="7869000000"/>
    <n v="2900000000"/>
    <n v="2094000000"/>
    <s v=" $-   "/>
    <n v="4301000000"/>
    <x v="9"/>
    <s v="Oil &amp; Gas Exploration &amp; Production"/>
  </r>
  <r>
    <s v="APD"/>
    <x v="0"/>
    <x v="12"/>
    <n v="10180400000"/>
    <n v="7472100000"/>
    <n v="1018600000"/>
    <n v="133700000"/>
    <s v=" $-   "/>
    <x v="8"/>
    <s v="Industrial Gases"/>
  </r>
  <r>
    <s v="APD"/>
    <x v="1"/>
    <x v="13"/>
    <n v="10439000000"/>
    <n v="7629900000"/>
    <n v="1007400000"/>
    <n v="139800000"/>
    <s v=" $-   "/>
    <x v="8"/>
    <s v="Industrial Gases"/>
  </r>
  <r>
    <s v="APD"/>
    <x v="2"/>
    <x v="14"/>
    <n v="9894900000"/>
    <n v="6939000000"/>
    <n v="895300000"/>
    <n v="137100000"/>
    <s v=" $-   "/>
    <x v="8"/>
    <s v="Industrial Gases"/>
  </r>
  <r>
    <s v="APD"/>
    <x v="3"/>
    <x v="15"/>
    <n v="9524400000"/>
    <n v="6402700000"/>
    <n v="797600000"/>
    <n v="132000000"/>
    <s v=" $-   "/>
    <x v="8"/>
    <s v="Industrial Gases"/>
  </r>
  <r>
    <s v="APH"/>
    <x v="0"/>
    <x v="0"/>
    <n v="4292100000"/>
    <n v="2948900000"/>
    <n v="512900000"/>
    <s v=" $-   "/>
    <s v=" $-   "/>
    <x v="2"/>
    <s v="Electronic Components"/>
  </r>
  <r>
    <s v="APH"/>
    <x v="1"/>
    <x v="1"/>
    <n v="4614700000"/>
    <n v="3163900000"/>
    <n v="548000000"/>
    <s v=" $-   "/>
    <s v=" $-   "/>
    <x v="2"/>
    <s v="Electronic Components"/>
  </r>
  <r>
    <s v="APH"/>
    <x v="2"/>
    <x v="2"/>
    <n v="5345500000"/>
    <n v="3651700000"/>
    <n v="645100000"/>
    <s v=" $-   "/>
    <s v=" $-   "/>
    <x v="2"/>
    <s v="Electronic Components"/>
  </r>
  <r>
    <s v="APH"/>
    <x v="3"/>
    <x v="3"/>
    <n v="5568700000"/>
    <n v="3789200000"/>
    <n v="669100000"/>
    <s v=" $-   "/>
    <s v=" $-   "/>
    <x v="2"/>
    <s v="Electronic Components"/>
  </r>
  <r>
    <s v="ARNC"/>
    <x v="0"/>
    <x v="0"/>
    <n v="23700000000"/>
    <n v="20401000000"/>
    <n v="997000000"/>
    <n v="197000000"/>
    <n v="1460000000"/>
    <x v="0"/>
    <s v="Aerospace &amp; Defense"/>
  </r>
  <r>
    <s v="ARNC"/>
    <x v="1"/>
    <x v="1"/>
    <n v="23032000000"/>
    <n v="19286000000"/>
    <n v="1008000000"/>
    <n v="192000000"/>
    <n v="1421000000"/>
    <x v="0"/>
    <s v="Aerospace &amp; Defense"/>
  </r>
  <r>
    <s v="ARNC"/>
    <x v="2"/>
    <x v="2"/>
    <n v="23906000000"/>
    <n v="19137000000"/>
    <n v="995000000"/>
    <n v="218000000"/>
    <n v="1371000000"/>
    <x v="0"/>
    <s v="Aerospace &amp; Defense"/>
  </r>
  <r>
    <s v="ARNC"/>
    <x v="3"/>
    <x v="3"/>
    <n v="22534000000"/>
    <n v="18069000000"/>
    <n v="979000000"/>
    <n v="238000000"/>
    <n v="1280000000"/>
    <x v="0"/>
    <s v="Aerospace &amp; Defense"/>
  </r>
  <r>
    <s v="ATVI"/>
    <x v="0"/>
    <x v="0"/>
    <n v="4856000000"/>
    <n v="1662000000"/>
    <n v="1139000000"/>
    <n v="604000000"/>
    <s v=" $-   "/>
    <x v="2"/>
    <s v="Home Entertainment Software"/>
  </r>
  <r>
    <s v="ATVI"/>
    <x v="1"/>
    <x v="1"/>
    <n v="4583000000"/>
    <n v="1531000000"/>
    <n v="1096000000"/>
    <n v="584000000"/>
    <s v=" $-   "/>
    <x v="2"/>
    <s v="Home Entertainment Software"/>
  </r>
  <r>
    <s v="ATVI"/>
    <x v="2"/>
    <x v="2"/>
    <n v="4408000000"/>
    <n v="1525000000"/>
    <n v="1129000000"/>
    <n v="571000000"/>
    <s v=" $-   "/>
    <x v="2"/>
    <s v="Home Entertainment Software"/>
  </r>
  <r>
    <s v="ATVI"/>
    <x v="3"/>
    <x v="3"/>
    <n v="4664000000"/>
    <n v="1585000000"/>
    <n v="1114000000"/>
    <n v="646000000"/>
    <s v=" $-   "/>
    <x v="2"/>
    <s v="Home Entertainment Software"/>
  </r>
  <r>
    <s v="AVGO"/>
    <x v="0"/>
    <x v="33"/>
    <n v="6824000000"/>
    <n v="3271000000"/>
    <n v="486000000"/>
    <n v="1049000000"/>
    <n v="249000000"/>
    <x v="2"/>
    <s v="Semiconductors"/>
  </r>
  <r>
    <s v="AVGO"/>
    <x v="1"/>
    <x v="32"/>
    <n v="13240000000"/>
    <n v="7300000000"/>
    <n v="806000000"/>
    <n v="2674000000"/>
    <n v="1873000000"/>
    <x v="2"/>
    <s v="Semiconductors"/>
  </r>
  <r>
    <s v="AVY"/>
    <x v="0"/>
    <x v="0"/>
    <n v="5863500000"/>
    <n v="4335300000"/>
    <n v="1148900000"/>
    <s v=" $-   "/>
    <s v=" $-   "/>
    <x v="8"/>
    <s v="Paper Packaging"/>
  </r>
  <r>
    <s v="AVY"/>
    <x v="1"/>
    <x v="5"/>
    <n v="6140000000"/>
    <n v="4502300000"/>
    <n v="1174200000"/>
    <s v=" $-   "/>
    <s v=" $-   "/>
    <x v="8"/>
    <s v="Paper Packaging"/>
  </r>
  <r>
    <s v="AVY"/>
    <x v="2"/>
    <x v="6"/>
    <n v="6330300000"/>
    <n v="4679100000"/>
    <n v="1158900000"/>
    <s v=" $-   "/>
    <s v=" $-   "/>
    <x v="8"/>
    <s v="Paper Packaging"/>
  </r>
  <r>
    <s v="AVY"/>
    <x v="3"/>
    <x v="7"/>
    <n v="5966900000"/>
    <n v="4321100000"/>
    <n v="1108100000"/>
    <s v=" $-   "/>
    <s v=" $-   "/>
    <x v="8"/>
    <s v="Paper Packaging"/>
  </r>
  <r>
    <s v="AWK"/>
    <x v="0"/>
    <x v="0"/>
    <n v="2853926000"/>
    <n v="1329500000"/>
    <n v="220758000"/>
    <s v=" $-   "/>
    <n v="380402000"/>
    <x v="5"/>
    <s v="Water Utilities"/>
  </r>
  <r>
    <s v="AWK"/>
    <x v="1"/>
    <x v="1"/>
    <n v="2879000000"/>
    <n v="1289000000"/>
    <n v="234000000"/>
    <s v=" $-   "/>
    <n v="407000000"/>
    <x v="5"/>
    <s v="Water Utilities"/>
  </r>
  <r>
    <s v="AWK"/>
    <x v="2"/>
    <x v="2"/>
    <n v="3011000000"/>
    <n v="1350000000"/>
    <n v="236000000"/>
    <s v=" $-   "/>
    <n v="424000000"/>
    <x v="5"/>
    <s v="Water Utilities"/>
  </r>
  <r>
    <s v="AWK"/>
    <x v="3"/>
    <x v="3"/>
    <n v="3159000000"/>
    <n v="1404000000"/>
    <n v="243000000"/>
    <s v=" $-   "/>
    <n v="440000000"/>
    <x v="5"/>
    <s v="Water Utilities"/>
  </r>
  <r>
    <s v="AXP"/>
    <x v="0"/>
    <x v="0"/>
    <n v="33781000000"/>
    <n v="480000000"/>
    <n v="23392000000"/>
    <s v=" $-   "/>
    <n v="1712000000"/>
    <x v="6"/>
    <s v="Consumer Finance"/>
  </r>
  <r>
    <s v="AXP"/>
    <x v="1"/>
    <x v="1"/>
    <n v="34828000000"/>
    <n v="442000000"/>
    <n v="23150000000"/>
    <s v=" $-   "/>
    <n v="1832000000"/>
    <x v="6"/>
    <s v="Consumer Finance"/>
  </r>
  <r>
    <s v="AXP"/>
    <x v="2"/>
    <x v="2"/>
    <n v="35895000000"/>
    <n v="373000000"/>
    <n v="23153000000"/>
    <s v=" $-   "/>
    <n v="2044000000"/>
    <x v="6"/>
    <s v="Consumer Finance"/>
  </r>
  <r>
    <s v="AXP"/>
    <x v="3"/>
    <x v="3"/>
    <n v="34441000000"/>
    <n v="475000000"/>
    <n v="22892000000"/>
    <s v=" $-   "/>
    <n v="1988000000"/>
    <x v="6"/>
    <s v="Consumer Finance"/>
  </r>
  <r>
    <s v="AYI"/>
    <x v="0"/>
    <x v="34"/>
    <n v="2089100000"/>
    <n v="1251500000"/>
    <n v="607600000"/>
    <s v=" $-   "/>
    <s v=" $-   "/>
    <x v="0"/>
    <s v="Electrical Components &amp; Equipment"/>
  </r>
  <r>
    <s v="AYI"/>
    <x v="1"/>
    <x v="35"/>
    <n v="2393500000"/>
    <n v="1414300000"/>
    <n v="680300000"/>
    <s v=" $-   "/>
    <s v=" $-   "/>
    <x v="0"/>
    <s v="Electrical Components &amp; Equipment"/>
  </r>
  <r>
    <s v="AYI"/>
    <x v="2"/>
    <x v="36"/>
    <n v="2706700000"/>
    <n v="1561100000"/>
    <n v="756900000"/>
    <s v=" $-   "/>
    <s v=" $-   "/>
    <x v="0"/>
    <s v="Electrical Components &amp; Equipment"/>
  </r>
  <r>
    <s v="AYI"/>
    <x v="3"/>
    <x v="37"/>
    <n v="3291300000"/>
    <n v="1855100000"/>
    <n v="946000000"/>
    <s v=" $-   "/>
    <s v=" $-   "/>
    <x v="0"/>
    <s v="Electrical Components &amp; Equipment"/>
  </r>
  <r>
    <s v="AZO"/>
    <x v="0"/>
    <x v="34"/>
    <n v="9147530000"/>
    <n v="4406595000"/>
    <n v="2967837000"/>
    <s v=" $-   "/>
    <s v=" $-   "/>
    <x v="1"/>
    <s v="Specialty Stores"/>
  </r>
  <r>
    <s v="AZO"/>
    <x v="1"/>
    <x v="38"/>
    <n v="9475313000"/>
    <n v="4540406000"/>
    <n v="3104684000"/>
    <s v=" $-   "/>
    <s v=" $-   "/>
    <x v="1"/>
    <s v="Specialty Stores"/>
  </r>
  <r>
    <s v="AZO"/>
    <x v="2"/>
    <x v="39"/>
    <n v="10187340000"/>
    <n v="4860309000"/>
    <n v="3373980000"/>
    <s v=" $-   "/>
    <s v=" $-   "/>
    <x v="1"/>
    <s v="Specialty Stores"/>
  </r>
  <r>
    <s v="AZO"/>
    <x v="3"/>
    <x v="40"/>
    <n v="10635676000"/>
    <n v="5026940000"/>
    <n v="3548341000"/>
    <s v=" $-   "/>
    <s v=" $-   "/>
    <x v="1"/>
    <s v="Specialty Stores"/>
  </r>
  <r>
    <s v="BA"/>
    <x v="0"/>
    <x v="1"/>
    <n v="86623000000"/>
    <n v="73268000000"/>
    <n v="3742000000"/>
    <n v="3071000000"/>
    <s v=" $-   "/>
    <x v="0"/>
    <s v="Aerospace &amp; Defense"/>
  </r>
  <r>
    <s v="BA"/>
    <x v="1"/>
    <x v="2"/>
    <n v="90762000000"/>
    <n v="76752000000"/>
    <n v="3480000000"/>
    <n v="3047000000"/>
    <s v=" $-   "/>
    <x v="0"/>
    <s v="Aerospace &amp; Defense"/>
  </r>
  <r>
    <s v="BA"/>
    <x v="2"/>
    <x v="3"/>
    <n v="96114000000"/>
    <n v="82088000000"/>
    <n v="3251000000"/>
    <n v="3331000000"/>
    <s v=" $-   "/>
    <x v="0"/>
    <s v="Aerospace &amp; Defense"/>
  </r>
  <r>
    <s v="BA"/>
    <x v="3"/>
    <x v="28"/>
    <n v="94571000000"/>
    <n v="80790000000"/>
    <n v="3313000000"/>
    <n v="4627000000"/>
    <s v=" $-   "/>
    <x v="0"/>
    <s v="Aerospace &amp; Defense"/>
  </r>
  <r>
    <s v="BAC"/>
    <x v="0"/>
    <x v="0"/>
    <n v="100078000000"/>
    <n v="3753000000"/>
    <n v="70829000000"/>
    <s v=" $-   "/>
    <n v="9433000000"/>
    <x v="6"/>
    <s v="Banks"/>
  </r>
  <r>
    <s v="BAC"/>
    <x v="1"/>
    <x v="1"/>
    <n v="101697000000"/>
    <n v="3034000000"/>
    <n v="68128000000"/>
    <s v=" $-   "/>
    <n v="4642000000"/>
    <x v="6"/>
    <s v="Banks"/>
  </r>
  <r>
    <s v="BAC"/>
    <x v="2"/>
    <x v="2"/>
    <n v="95181000000"/>
    <n v="2656000000"/>
    <n v="74181000000"/>
    <s v=" $-   "/>
    <n v="3211000000"/>
    <x v="6"/>
    <s v="Banks"/>
  </r>
  <r>
    <s v="BAC"/>
    <x v="3"/>
    <x v="3"/>
    <n v="93056000000"/>
    <n v="2204000000"/>
    <n v="56358000000"/>
    <s v=" $-   "/>
    <n v="3995000000"/>
    <x v="6"/>
    <s v="Banks"/>
  </r>
  <r>
    <s v="BAX"/>
    <x v="0"/>
    <x v="0"/>
    <n v="13936000000"/>
    <n v="6802000000"/>
    <n v="3283000000"/>
    <n v="1081000000"/>
    <s v=" $-   "/>
    <x v="3"/>
    <s v="Health Care Equipment"/>
  </r>
  <r>
    <s v="BAX"/>
    <x v="1"/>
    <x v="1"/>
    <n v="9413000000"/>
    <n v="5251000000"/>
    <n v="3084000000"/>
    <n v="582000000"/>
    <s v=" $-   "/>
    <x v="3"/>
    <s v="Health Care Equipment"/>
  </r>
  <r>
    <s v="BAX"/>
    <x v="2"/>
    <x v="2"/>
    <n v="10719000000"/>
    <n v="6138000000"/>
    <n v="3315000000"/>
    <n v="610000000"/>
    <s v=" $-   "/>
    <x v="3"/>
    <s v="Health Care Equipment"/>
  </r>
  <r>
    <s v="BAX"/>
    <x v="3"/>
    <x v="3"/>
    <n v="9968000000"/>
    <n v="5822000000"/>
    <n v="3094000000"/>
    <n v="603000000"/>
    <s v=" $-   "/>
    <x v="3"/>
    <s v="Health Care Equipment"/>
  </r>
  <r>
    <s v="BBBY"/>
    <x v="0"/>
    <x v="41"/>
    <n v="10914585000"/>
    <n v="6525830000"/>
    <n v="2750537000"/>
    <s v=" $-   "/>
    <s v=" $-   "/>
    <x v="1"/>
    <s v="Specialty Stores"/>
  </r>
  <r>
    <s v="BBBY"/>
    <x v="1"/>
    <x v="42"/>
    <n v="11503963000"/>
    <n v="6938381000"/>
    <n v="2950995000"/>
    <s v=" $-   "/>
    <s v=" $-   "/>
    <x v="1"/>
    <s v="Specialty Stores"/>
  </r>
  <r>
    <s v="BBBY"/>
    <x v="2"/>
    <x v="43"/>
    <n v="11881176000"/>
    <n v="7261397000"/>
    <n v="3065486000"/>
    <s v=" $-   "/>
    <s v=" $-   "/>
    <x v="1"/>
    <s v="Specialty Stores"/>
  </r>
  <r>
    <s v="BBBY"/>
    <x v="3"/>
    <x v="44"/>
    <n v="12103887000"/>
    <n v="7483577000"/>
    <n v="3205407000"/>
    <s v=" $-   "/>
    <s v=" $-   "/>
    <x v="1"/>
    <s v="Specialty Stores"/>
  </r>
  <r>
    <s v="BBT"/>
    <x v="0"/>
    <x v="0"/>
    <n v="10737000000"/>
    <n v="429000000"/>
    <n v="5650000000"/>
    <s v=" $-   "/>
    <n v="1167000000"/>
    <x v="6"/>
    <s v="Banks"/>
  </r>
  <r>
    <s v="BBT"/>
    <x v="1"/>
    <x v="1"/>
    <n v="10543000000"/>
    <n v="301000000"/>
    <n v="5625000000"/>
    <s v=" $-   "/>
    <n v="698000000"/>
    <x v="6"/>
    <s v="Banks"/>
  </r>
  <r>
    <s v="BBT"/>
    <x v="2"/>
    <x v="2"/>
    <n v="9998000000"/>
    <n v="239000000"/>
    <n v="5715000000"/>
    <s v=" $-   "/>
    <n v="342000000"/>
    <x v="6"/>
    <s v="Banks"/>
  </r>
  <r>
    <s v="BBT"/>
    <x v="3"/>
    <x v="3"/>
    <n v="10346000000"/>
    <n v="233000000"/>
    <n v="5996000000"/>
    <s v=" $-   "/>
    <n v="533000000"/>
    <x v="6"/>
    <s v="Banks"/>
  </r>
  <r>
    <s v="BBY"/>
    <x v="0"/>
    <x v="45"/>
    <n v="45457000000"/>
    <n v="34473000000"/>
    <n v="8755000000"/>
    <s v=" $-   "/>
    <s v=" $-   "/>
    <x v="1"/>
    <s v="Computer &amp; Electronics Retail"/>
  </r>
  <r>
    <s v="BBY"/>
    <x v="1"/>
    <x v="46"/>
    <n v="40611000000"/>
    <n v="31212000000"/>
    <n v="8106000000"/>
    <s v=" $-   "/>
    <s v=" $-   "/>
    <x v="1"/>
    <s v="Computer &amp; Electronics Retail"/>
  </r>
  <r>
    <s v="BBY"/>
    <x v="2"/>
    <x v="26"/>
    <n v="40339000000"/>
    <n v="31292000000"/>
    <n v="7592000000"/>
    <s v=" $-   "/>
    <s v=" $-   "/>
    <x v="1"/>
    <s v="Computer &amp; Electronics Retail"/>
  </r>
  <r>
    <s v="BBY"/>
    <x v="3"/>
    <x v="47"/>
    <n v="39528000000"/>
    <n v="30337000000"/>
    <n v="7618000000"/>
    <s v=" $-   "/>
    <s v=" $-   "/>
    <x v="1"/>
    <s v="Computer &amp; Electronics Retail"/>
  </r>
  <r>
    <s v="BCR"/>
    <x v="0"/>
    <x v="1"/>
    <n v="3049500000"/>
    <n v="1194400000"/>
    <n v="920300000"/>
    <n v="295700000"/>
    <s v=" $-   "/>
    <x v="3"/>
    <s v="Health Care Equipment"/>
  </r>
  <r>
    <s v="BCR"/>
    <x v="1"/>
    <x v="2"/>
    <n v="3323600000"/>
    <n v="1258600000"/>
    <n v="981500000"/>
    <n v="302000000"/>
    <s v=" $-   "/>
    <x v="3"/>
    <s v="Health Care Equipment"/>
  </r>
  <r>
    <s v="BCR"/>
    <x v="2"/>
    <x v="3"/>
    <n v="3416000000"/>
    <n v="1301200000"/>
    <n v="1012100000"/>
    <n v="259200000"/>
    <s v=" $-   "/>
    <x v="3"/>
    <s v="Health Care Equipment"/>
  </r>
  <r>
    <s v="BCR"/>
    <x v="3"/>
    <x v="28"/>
    <n v="3714000000"/>
    <n v="1371700000"/>
    <n v="1101900000"/>
    <n v="292800000"/>
    <s v=" $-   "/>
    <x v="3"/>
    <s v="Health Care Equipment"/>
  </r>
  <r>
    <s v="BDX"/>
    <x v="0"/>
    <x v="12"/>
    <n v="8054000000"/>
    <n v="3883000000"/>
    <n v="2422000000"/>
    <n v="494000000"/>
    <s v=" $-   "/>
    <x v="3"/>
    <s v="Health Care Equipment"/>
  </r>
  <r>
    <s v="BDX"/>
    <x v="1"/>
    <x v="13"/>
    <n v="8446000000"/>
    <n v="4145000000"/>
    <n v="2145000000"/>
    <n v="550000000"/>
    <s v=" $-   "/>
    <x v="3"/>
    <s v="Health Care Equipment"/>
  </r>
  <r>
    <s v="BDX"/>
    <x v="2"/>
    <x v="14"/>
    <n v="10282000000"/>
    <n v="5587000000"/>
    <n v="2563000000"/>
    <n v="632000000"/>
    <s v=" $-   "/>
    <x v="3"/>
    <s v="Health Care Equipment"/>
  </r>
  <r>
    <s v="BDX"/>
    <x v="3"/>
    <x v="15"/>
    <n v="12483000000"/>
    <n v="6492000000"/>
    <n v="3005000000"/>
    <n v="828000000"/>
    <s v=" $-   "/>
    <x v="3"/>
    <s v="Health Care Equipment"/>
  </r>
  <r>
    <s v="BHI"/>
    <x v="0"/>
    <x v="1"/>
    <n v="22364000000"/>
    <n v="18553000000"/>
    <n v="1306000000"/>
    <n v="556000000"/>
    <s v=" $-   "/>
    <x v="9"/>
    <s v="Oil &amp; Gas Equipment &amp; Services"/>
  </r>
  <r>
    <s v="BHI"/>
    <x v="1"/>
    <x v="2"/>
    <n v="24551000000"/>
    <n v="19746000000"/>
    <n v="1333000000"/>
    <n v="613000000"/>
    <s v=" $-   "/>
    <x v="9"/>
    <s v="Oil &amp; Gas Equipment &amp; Services"/>
  </r>
  <r>
    <s v="BHI"/>
    <x v="2"/>
    <x v="3"/>
    <n v="15742000000"/>
    <n v="14415000000"/>
    <n v="969000000"/>
    <n v="466000000"/>
    <s v=" $-   "/>
    <x v="9"/>
    <s v="Oil &amp; Gas Equipment &amp; Services"/>
  </r>
  <r>
    <s v="BHI"/>
    <x v="3"/>
    <x v="28"/>
    <n v="9841000000"/>
    <n v="9973000000"/>
    <n v="815000000"/>
    <n v="384000000"/>
    <s v=" $-   "/>
    <x v="9"/>
    <s v="Oil &amp; Gas Equipment &amp; Services"/>
  </r>
  <r>
    <s v="BIIB"/>
    <x v="0"/>
    <x v="1"/>
    <n v="6932200000"/>
    <n v="857700000"/>
    <n v="1797000000"/>
    <n v="1444100000"/>
    <n v="342900000"/>
    <x v="3"/>
    <s v="Biotechnology"/>
  </r>
  <r>
    <s v="BIIB"/>
    <x v="1"/>
    <x v="2"/>
    <n v="9703300000"/>
    <n v="1171000000"/>
    <n v="2193400000"/>
    <n v="1893400000"/>
    <n v="489800000"/>
    <x v="3"/>
    <s v="Biotechnology"/>
  </r>
  <r>
    <s v="BIIB"/>
    <x v="2"/>
    <x v="3"/>
    <n v="10763800000"/>
    <n v="1240400000"/>
    <n v="2143600000"/>
    <n v="2012800000"/>
    <n v="382600000"/>
    <x v="3"/>
    <s v="Biotechnology"/>
  </r>
  <r>
    <s v="BIIB"/>
    <x v="3"/>
    <x v="28"/>
    <n v="11448800000"/>
    <n v="1478700000"/>
    <n v="1972900000"/>
    <n v="1973300000"/>
    <n v="385600000"/>
    <x v="3"/>
    <s v="Biotechnology"/>
  </r>
  <r>
    <s v="BLL"/>
    <x v="0"/>
    <x v="0"/>
    <n v="8735700000"/>
    <n v="7174000000"/>
    <n v="488300000"/>
    <s v=" $-   "/>
    <n v="282900000"/>
    <x v="8"/>
    <s v="Metal &amp; Glass Containers"/>
  </r>
  <r>
    <s v="BLL"/>
    <x v="1"/>
    <x v="1"/>
    <n v="8468100000"/>
    <n v="6875400000"/>
    <n v="497400000"/>
    <s v=" $-   "/>
    <n v="299900000"/>
    <x v="8"/>
    <s v="Metal &amp; Glass Containers"/>
  </r>
  <r>
    <s v="BLL"/>
    <x v="2"/>
    <x v="2"/>
    <n v="8570000000"/>
    <n v="6903500000"/>
    <n v="547000000"/>
    <s v=" $-   "/>
    <n v="280900000"/>
    <x v="8"/>
    <s v="Metal &amp; Glass Containers"/>
  </r>
  <r>
    <s v="BLL"/>
    <x v="3"/>
    <x v="3"/>
    <n v="7997000000"/>
    <n v="6460300000"/>
    <n v="646000000"/>
    <s v=" $-   "/>
    <n v="285500000"/>
    <x v="8"/>
    <s v="Metal &amp; Glass Containers"/>
  </r>
  <r>
    <s v="BMY"/>
    <x v="0"/>
    <x v="0"/>
    <n v="17621000000"/>
    <n v="4610000000"/>
    <n v="5017000000"/>
    <n v="3904000000"/>
    <s v=" $-   "/>
    <x v="3"/>
    <s v="Health Care Distributors"/>
  </r>
  <r>
    <s v="BMY"/>
    <x v="1"/>
    <x v="1"/>
    <n v="16385000000"/>
    <n v="4619000000"/>
    <n v="4939000000"/>
    <n v="3731000000"/>
    <s v=" $-   "/>
    <x v="3"/>
    <s v="Health Care Distributors"/>
  </r>
  <r>
    <s v="BMY"/>
    <x v="2"/>
    <x v="2"/>
    <n v="15879000000"/>
    <n v="3932000000"/>
    <n v="4822000000"/>
    <n v="4534000000"/>
    <s v=" $-   "/>
    <x v="3"/>
    <s v="Health Care Distributors"/>
  </r>
  <r>
    <s v="BMY"/>
    <x v="3"/>
    <x v="3"/>
    <n v="16560000000"/>
    <n v="3909000000"/>
    <n v="4841000000"/>
    <n v="5920000000"/>
    <s v=" $-   "/>
    <x v="3"/>
    <s v="Health Care Distributors"/>
  </r>
  <r>
    <s v="BSX"/>
    <x v="0"/>
    <x v="0"/>
    <n v="7249000000"/>
    <n v="2349000000"/>
    <n v="2529000000"/>
    <n v="886000000"/>
    <n v="395000000"/>
    <x v="3"/>
    <s v="Health Care Equipment"/>
  </r>
  <r>
    <s v="BSX"/>
    <x v="1"/>
    <x v="1"/>
    <n v="7143000000"/>
    <n v="2174000000"/>
    <n v="2678000000"/>
    <n v="861000000"/>
    <n v="410000000"/>
    <x v="3"/>
    <s v="Health Care Equipment"/>
  </r>
  <r>
    <s v="BSX"/>
    <x v="2"/>
    <x v="2"/>
    <n v="7380000000"/>
    <n v="2210000000"/>
    <n v="2817000000"/>
    <n v="817000000"/>
    <n v="438000000"/>
    <x v="3"/>
    <s v="Health Care Equipment"/>
  </r>
  <r>
    <s v="BSX"/>
    <x v="3"/>
    <x v="3"/>
    <n v="7477000000"/>
    <n v="2173000000"/>
    <n v="2996000000"/>
    <n v="876000000"/>
    <n v="495000000"/>
    <x v="3"/>
    <s v="Health Care Equipment"/>
  </r>
  <r>
    <s v="BWA"/>
    <x v="0"/>
    <x v="1"/>
    <n v="7436600000"/>
    <n v="5879100000"/>
    <n v="702300000"/>
    <s v=" $-   "/>
    <s v=" $-   "/>
    <x v="1"/>
    <s v="Auto Parts &amp; Equipment"/>
  </r>
  <r>
    <s v="BWA"/>
    <x v="1"/>
    <x v="2"/>
    <n v="8305100000"/>
    <n v="6548700000"/>
    <n v="792700000"/>
    <s v=" $-   "/>
    <s v=" $-   "/>
    <x v="1"/>
    <s v="Auto Parts &amp; Equipment"/>
  </r>
  <r>
    <s v="BWA"/>
    <x v="2"/>
    <x v="3"/>
    <n v="8023200000"/>
    <n v="6320100000"/>
    <n v="763400000"/>
    <s v=" $-   "/>
    <s v=" $-   "/>
    <x v="1"/>
    <s v="Auto Parts &amp; Equipment"/>
  </r>
  <r>
    <s v="BWA"/>
    <x v="3"/>
    <x v="28"/>
    <n v="9071000000"/>
    <n v="7137900000"/>
    <n v="1707200000"/>
    <s v=" $-   "/>
    <s v=" $-   "/>
    <x v="1"/>
    <s v="Auto Parts &amp; Equipment"/>
  </r>
  <r>
    <s v="BXP"/>
    <x v="0"/>
    <x v="0"/>
    <n v="1847186000"/>
    <n v="667208000"/>
    <n v="93782000"/>
    <s v=" $-   "/>
    <n v="445875000"/>
    <x v="7"/>
    <s v="REITs"/>
  </r>
  <r>
    <s v="BXP"/>
    <x v="1"/>
    <x v="1"/>
    <n v="2135539000"/>
    <n v="771403000"/>
    <n v="117073000"/>
    <s v=" $-   "/>
    <n v="560637000"/>
    <x v="7"/>
    <s v="REITs"/>
  </r>
  <r>
    <s v="BXP"/>
    <x v="2"/>
    <x v="2"/>
    <n v="2396998000"/>
    <n v="864526000"/>
    <n v="102077000"/>
    <s v=" $-   "/>
    <n v="628573000"/>
    <x v="7"/>
    <s v="REITs"/>
  </r>
  <r>
    <s v="BXP"/>
    <x v="3"/>
    <x v="3"/>
    <n v="2490821000"/>
    <n v="904336000"/>
    <n v="97578000"/>
    <s v=" $-   "/>
    <n v="639542000"/>
    <x v="7"/>
    <s v="REITs"/>
  </r>
  <r>
    <s v="CAG"/>
    <x v="0"/>
    <x v="48"/>
    <n v="13469300000"/>
    <n v="10104400000"/>
    <n v="2065900000"/>
    <s v=" $-   "/>
    <s v=" $-   "/>
    <x v="4"/>
    <s v="Packaged Foods &amp; Meats"/>
  </r>
  <r>
    <s v="CAG"/>
    <x v="1"/>
    <x v="49"/>
    <n v="11838200000"/>
    <n v="8910800000"/>
    <n v="1778900000"/>
    <s v=" $-   "/>
    <s v=" $-   "/>
    <x v="4"/>
    <s v="Packaged Foods &amp; Meats"/>
  </r>
  <r>
    <s v="CAG"/>
    <x v="2"/>
    <x v="50"/>
    <n v="11937000000"/>
    <n v="9061400000"/>
    <n v="1545300000"/>
    <s v=" $-   "/>
    <s v=" $-   "/>
    <x v="4"/>
    <s v="Packaged Foods &amp; Meats"/>
  </r>
  <r>
    <s v="CAG"/>
    <x v="3"/>
    <x v="51"/>
    <n v="11642900000"/>
    <n v="8552100000"/>
    <n v="2209400000"/>
    <s v=" $-   "/>
    <s v=" $-   "/>
    <x v="4"/>
    <s v="Packaged Foods &amp; Meats"/>
  </r>
  <r>
    <s v="CAH"/>
    <x v="0"/>
    <x v="52"/>
    <n v="101093000000"/>
    <n v="96172000000"/>
    <n v="2875000000"/>
    <s v=" $-   "/>
    <n v="158000000"/>
    <x v="3"/>
    <s v="Health Care Distributors"/>
  </r>
  <r>
    <s v="CAH"/>
    <x v="1"/>
    <x v="53"/>
    <n v="91084000000"/>
    <n v="85923000000"/>
    <n v="3028000000"/>
    <s v=" $-   "/>
    <n v="223000000"/>
    <x v="3"/>
    <s v="Health Care Distributors"/>
  </r>
  <r>
    <s v="CAH"/>
    <x v="2"/>
    <x v="54"/>
    <n v="102531000000"/>
    <n v="96819000000"/>
    <n v="3240000000"/>
    <s v=" $-   "/>
    <n v="281000000"/>
    <x v="3"/>
    <s v="Health Care Distributors"/>
  </r>
  <r>
    <s v="CAH"/>
    <x v="3"/>
    <x v="55"/>
    <n v="121546000000"/>
    <n v="115003000000"/>
    <n v="3648000000"/>
    <s v=" $-   "/>
    <n v="459000000"/>
    <x v="3"/>
    <s v="Health Care Distributors"/>
  </r>
  <r>
    <s v="CAT"/>
    <x v="0"/>
    <x v="1"/>
    <n v="55656000000"/>
    <n v="41454000000"/>
    <n v="6528000000"/>
    <n v="2046000000"/>
    <s v=" $-   "/>
    <x v="0"/>
    <s v="Construction &amp; Farm Machinery &amp; Heavy Trucks"/>
  </r>
  <r>
    <s v="CAT"/>
    <x v="1"/>
    <x v="2"/>
    <n v="55184000000"/>
    <n v="41342000000"/>
    <n v="8148000000"/>
    <n v="2380000000"/>
    <s v=" $-   "/>
    <x v="0"/>
    <s v="Construction &amp; Farm Machinery &amp; Heavy Trucks"/>
  </r>
  <r>
    <s v="CAT"/>
    <x v="2"/>
    <x v="3"/>
    <n v="47011000000"/>
    <n v="34133000000"/>
    <n v="6974000000"/>
    <n v="2119000000"/>
    <s v=" $-   "/>
    <x v="0"/>
    <s v="Construction &amp; Farm Machinery &amp; Heavy Trucks"/>
  </r>
  <r>
    <s v="CAT"/>
    <x v="3"/>
    <x v="28"/>
    <n v="38537000000"/>
    <n v="28905000000"/>
    <n v="6588000000"/>
    <n v="1951000000"/>
    <s v=" $-   "/>
    <x v="0"/>
    <s v="Construction &amp; Farm Machinery &amp; Heavy Trucks"/>
  </r>
  <r>
    <s v="CB"/>
    <x v="0"/>
    <x v="0"/>
    <n v="17936000000"/>
    <n v="12620000000"/>
    <n v="2096000000"/>
    <s v=" $-   "/>
    <n v="-6000000"/>
    <x v="6"/>
    <s v="Property &amp; Casualty Insurance"/>
  </r>
  <r>
    <s v="CB"/>
    <x v="1"/>
    <x v="1"/>
    <n v="19261000000"/>
    <n v="12522000000"/>
    <n v="2211000000"/>
    <s v=" $-   "/>
    <n v="15000000"/>
    <x v="6"/>
    <s v="Property &amp; Casualty Insurance"/>
  </r>
  <r>
    <s v="CB"/>
    <x v="2"/>
    <x v="2"/>
    <n v="19171000000"/>
    <n v="13241000000"/>
    <n v="2245000000"/>
    <s v=" $-   "/>
    <n v="-82000000"/>
    <x v="6"/>
    <s v="Property &amp; Casualty Insurance"/>
  </r>
  <r>
    <s v="CB"/>
    <x v="3"/>
    <x v="3"/>
    <n v="18987000000"/>
    <n v="12968000000"/>
    <n v="2270000000"/>
    <s v=" $-   "/>
    <n v="120000000"/>
    <x v="6"/>
    <s v="Property &amp; Casualty Insurance"/>
  </r>
  <r>
    <s v="CBG"/>
    <x v="0"/>
    <x v="0"/>
    <n v="6514099000"/>
    <n v="5745428000"/>
    <s v=" $-   "/>
    <s v=" $-   "/>
    <n v="169645000"/>
    <x v="7"/>
    <s v="Real Estate Services"/>
  </r>
  <r>
    <s v="CBG"/>
    <x v="1"/>
    <x v="1"/>
    <n v="7184794000"/>
    <n v="6293699000"/>
    <s v=" $-   "/>
    <s v=" $-   "/>
    <n v="190390000"/>
    <x v="7"/>
    <s v="Real Estate Services"/>
  </r>
  <r>
    <s v="CBG"/>
    <x v="2"/>
    <x v="2"/>
    <n v="9049918000"/>
    <n v="8050222000"/>
    <s v=" $-   "/>
    <s v=" $-   "/>
    <n v="265101000"/>
    <x v="7"/>
    <s v="Real Estate Services"/>
  </r>
  <r>
    <s v="CBG"/>
    <x v="3"/>
    <x v="3"/>
    <n v="10855810000"/>
    <n v="9716541000"/>
    <s v=" $-   "/>
    <s v=" $-   "/>
    <n v="314096000"/>
    <x v="7"/>
    <s v="Real Estate Services"/>
  </r>
  <r>
    <s v="CCI"/>
    <x v="0"/>
    <x v="0"/>
    <n v="2432680000"/>
    <n v="728989000"/>
    <n v="212572000"/>
    <s v=" $-   "/>
    <n v="622592000"/>
    <x v="7"/>
    <s v="REITs"/>
  </r>
  <r>
    <s v="CCI"/>
    <x v="1"/>
    <x v="1"/>
    <n v="2865751000"/>
    <n v="991017000"/>
    <n v="213519000"/>
    <s v=" $-   "/>
    <n v="741342000"/>
    <x v="7"/>
    <s v="REITs"/>
  </r>
  <r>
    <s v="CCI"/>
    <x v="2"/>
    <x v="2"/>
    <n v="3538756000"/>
    <n v="1306606000"/>
    <n v="257296000"/>
    <s v=" $-   "/>
    <n v="985781000"/>
    <x v="7"/>
    <s v="REITs"/>
  </r>
  <r>
    <s v="CCI"/>
    <x v="3"/>
    <x v="3"/>
    <n v="3663851000"/>
    <n v="1321426000"/>
    <n v="310921000"/>
    <s v=" $-   "/>
    <n v="1036178000"/>
    <x v="7"/>
    <s v="REITs"/>
  </r>
  <r>
    <s v="CCL"/>
    <x v="0"/>
    <x v="56"/>
    <n v="15456000000"/>
    <n v="10645000000"/>
    <n v="1879000000"/>
    <s v=" $-   "/>
    <n v="1590000000"/>
    <x v="1"/>
    <s v="Hotels, Resorts &amp; Cruise Lines"/>
  </r>
  <r>
    <s v="CCL"/>
    <x v="1"/>
    <x v="57"/>
    <n v="15884000000"/>
    <n v="10421000000"/>
    <n v="2054000000"/>
    <s v=" $-   "/>
    <n v="1637000000"/>
    <x v="1"/>
    <s v="Hotels, Resorts &amp; Cruise Lines"/>
  </r>
  <r>
    <s v="CCL"/>
    <x v="2"/>
    <x v="58"/>
    <n v="15714000000"/>
    <n v="9447000000"/>
    <n v="2067000000"/>
    <s v=" $-   "/>
    <n v="1626000000"/>
    <x v="1"/>
    <s v="Hotels, Resorts &amp; Cruise Lines"/>
  </r>
  <r>
    <s v="CCL"/>
    <x v="3"/>
    <x v="59"/>
    <n v="16389000000"/>
    <n v="9383000000"/>
    <n v="2197000000"/>
    <s v=" $-   "/>
    <n v="1738000000"/>
    <x v="1"/>
    <s v="Hotels, Resorts &amp; Cruise Lines"/>
  </r>
  <r>
    <s v="CELG"/>
    <x v="0"/>
    <x v="1"/>
    <n v="6493900000"/>
    <n v="340400000"/>
    <n v="1684500000"/>
    <n v="2226200000"/>
    <n v="262800000"/>
    <x v="3"/>
    <s v="Biotechnology"/>
  </r>
  <r>
    <s v="CELG"/>
    <x v="1"/>
    <x v="2"/>
    <n v="7670400000"/>
    <n v="385900000"/>
    <n v="2027900000"/>
    <n v="2430600000"/>
    <n v="258300000"/>
    <x v="3"/>
    <s v="Biotechnology"/>
  </r>
  <r>
    <s v="CELG"/>
    <x v="2"/>
    <x v="3"/>
    <n v="9256000000"/>
    <n v="420100000"/>
    <n v="2305400000"/>
    <n v="3697300000"/>
    <n v="279000000"/>
    <x v="3"/>
    <s v="Biotechnology"/>
  </r>
  <r>
    <s v="CELG"/>
    <x v="3"/>
    <x v="28"/>
    <n v="11229200000"/>
    <n v="438000000"/>
    <n v="2657700000"/>
    <n v="4470100000"/>
    <n v="459000000"/>
    <x v="3"/>
    <s v="Biotechnology"/>
  </r>
  <r>
    <s v="CERN"/>
    <x v="0"/>
    <x v="5"/>
    <n v="2910748000"/>
    <n v="514722000"/>
    <n v="1468434000"/>
    <n v="338786000"/>
    <n v="12794000"/>
    <x v="3"/>
    <s v="Health Care Technology"/>
  </r>
  <r>
    <s v="CERN"/>
    <x v="1"/>
    <x v="6"/>
    <n v="3402703000"/>
    <n v="604377000"/>
    <n v="1628961000"/>
    <n v="392805000"/>
    <n v="13476000"/>
    <x v="3"/>
    <s v="Health Care Technology"/>
  </r>
  <r>
    <s v="CERN"/>
    <x v="2"/>
    <x v="7"/>
    <n v="4425267000"/>
    <n v="750781000"/>
    <n v="2262024000"/>
    <n v="539799000"/>
    <n v="91527000"/>
    <x v="3"/>
    <s v="Health Care Technology"/>
  </r>
  <r>
    <s v="CERN"/>
    <x v="3"/>
    <x v="28"/>
    <n v="4796473000"/>
    <n v="779116000"/>
    <n v="2464380000"/>
    <n v="551418000"/>
    <n v="90546000"/>
    <x v="3"/>
    <s v="Health Care Technology"/>
  </r>
  <r>
    <s v="CF"/>
    <x v="0"/>
    <x v="0"/>
    <n v="6104000000"/>
    <n v="2990700000"/>
    <n v="200900000"/>
    <s v=" $-   "/>
    <s v=" $-   "/>
    <x v="8"/>
    <s v="Fertilizers &amp; Agricultural Chemicals"/>
  </r>
  <r>
    <s v="CF"/>
    <x v="1"/>
    <x v="1"/>
    <n v="5474700000"/>
    <n v="2954500000"/>
    <n v="150200000"/>
    <s v=" $-   "/>
    <s v=" $-   "/>
    <x v="8"/>
    <s v="Fertilizers &amp; Agricultural Chemicals"/>
  </r>
  <r>
    <s v="CF"/>
    <x v="2"/>
    <x v="2"/>
    <n v="4743200000"/>
    <n v="2964700000"/>
    <n v="205200000"/>
    <s v=" $-   "/>
    <s v=" $-   "/>
    <x v="8"/>
    <s v="Fertilizers &amp; Agricultural Chemicals"/>
  </r>
  <r>
    <s v="CF"/>
    <x v="3"/>
    <x v="3"/>
    <n v="4308300000"/>
    <n v="2761200000"/>
    <n v="319000000"/>
    <s v=" $-   "/>
    <s v=" $-   "/>
    <x v="8"/>
    <s v="Fertilizers &amp; Agricultural Chemicals"/>
  </r>
  <r>
    <s v="CFG"/>
    <x v="0"/>
    <x v="0"/>
    <n v="5513000000"/>
    <n v="375000000"/>
    <n v="3380000000"/>
    <s v=" $-   "/>
    <n v="490000000"/>
    <x v="6"/>
    <s v="Regional Banks"/>
  </r>
  <r>
    <s v="CFG"/>
    <x v="1"/>
    <x v="1"/>
    <n v="5133000000"/>
    <n v="216000000"/>
    <n v="3142000000"/>
    <s v=" $-   "/>
    <n v="581000000"/>
    <x v="6"/>
    <s v="Regional Banks"/>
  </r>
  <r>
    <s v="CFG"/>
    <x v="2"/>
    <x v="2"/>
    <n v="5342000000"/>
    <n v="160000000"/>
    <n v="3247000000"/>
    <s v=" $-   "/>
    <n v="464000000"/>
    <x v="6"/>
    <s v="Regional Banks"/>
  </r>
  <r>
    <s v="CFG"/>
    <x v="3"/>
    <x v="3"/>
    <n v="5276000000"/>
    <n v="237000000"/>
    <n v="3113000000"/>
    <s v=" $-   "/>
    <n v="448000000"/>
    <x v="6"/>
    <s v="Regional Banks"/>
  </r>
  <r>
    <s v="CHD"/>
    <x v="0"/>
    <x v="0"/>
    <n v="2921900000"/>
    <n v="1630500000"/>
    <n v="746300000"/>
    <s v=" $-   "/>
    <s v=" $-   "/>
    <x v="4"/>
    <s v="Household Products"/>
  </r>
  <r>
    <s v="CHD"/>
    <x v="1"/>
    <x v="1"/>
    <n v="3194300000"/>
    <n v="1756300000"/>
    <n v="815800000"/>
    <s v=" $-   "/>
    <s v=" $-   "/>
    <x v="4"/>
    <s v="Household Products"/>
  </r>
  <r>
    <s v="CHD"/>
    <x v="2"/>
    <x v="2"/>
    <n v="3297600000"/>
    <n v="1844700000"/>
    <n v="811700000"/>
    <s v=" $-   "/>
    <s v=" $-   "/>
    <x v="4"/>
    <s v="Household Products"/>
  </r>
  <r>
    <s v="CHD"/>
    <x v="3"/>
    <x v="3"/>
    <n v="3394800000"/>
    <n v="1883000000"/>
    <n v="837600000"/>
    <s v=" $-   "/>
    <s v=" $-   "/>
    <x v="4"/>
    <s v="Household Products"/>
  </r>
  <r>
    <s v="CHK"/>
    <x v="0"/>
    <x v="0"/>
    <n v="12316000000"/>
    <n v="7081000000"/>
    <n v="723000000"/>
    <s v=" $-   "/>
    <n v="2811000000"/>
    <x v="9"/>
    <s v="Integrated Oil &amp; Gas"/>
  </r>
  <r>
    <s v="CHK"/>
    <x v="1"/>
    <x v="1"/>
    <n v="19080000000"/>
    <n v="12930000000"/>
    <n v="686000000"/>
    <s v=" $-   "/>
    <n v="2903000000"/>
    <x v="9"/>
    <s v="Integrated Oil &amp; Gas"/>
  </r>
  <r>
    <s v="CHK"/>
    <x v="2"/>
    <x v="2"/>
    <n v="23125000000"/>
    <n v="16049000000"/>
    <n v="554000000"/>
    <s v=" $-   "/>
    <n v="2915000000"/>
    <x v="9"/>
    <s v="Integrated Oil &amp; Gas"/>
  </r>
  <r>
    <s v="CHK"/>
    <x v="3"/>
    <x v="3"/>
    <n v="12764000000"/>
    <n v="10295000000"/>
    <n v="334000000"/>
    <s v=" $-   "/>
    <n v="2229000000"/>
    <x v="9"/>
    <s v="Integrated Oil &amp; Gas"/>
  </r>
  <r>
    <s v="CHRW"/>
    <x v="0"/>
    <x v="0"/>
    <n v="11359113000"/>
    <n v="9641542000"/>
    <n v="1042251000"/>
    <s v=" $-   "/>
    <s v=" $-   "/>
    <x v="0"/>
    <s v="Air Freight &amp; Logistics"/>
  </r>
  <r>
    <s v="CHRW"/>
    <x v="1"/>
    <x v="1"/>
    <n v="12752076000"/>
    <n v="10915981000"/>
    <n v="1153445000"/>
    <s v=" $-   "/>
    <s v=" $-   "/>
    <x v="0"/>
    <s v="Air Freight &amp; Logistics"/>
  </r>
  <r>
    <s v="CHRW"/>
    <x v="2"/>
    <x v="2"/>
    <n v="13470067000"/>
    <n v="11462415000"/>
    <n v="1259234000"/>
    <s v=" $-   "/>
    <s v=" $-   "/>
    <x v="0"/>
    <s v="Air Freight &amp; Logistics"/>
  </r>
  <r>
    <s v="CHRW"/>
    <x v="3"/>
    <x v="3"/>
    <n v="13476084000"/>
    <n v="11207604000"/>
    <n v="1410170000"/>
    <s v=" $-   "/>
    <s v=" $-   "/>
    <x v="0"/>
    <s v="Air Freight &amp; Logistics"/>
  </r>
  <r>
    <s v="CHTR"/>
    <x v="0"/>
    <x v="1"/>
    <n v="8155000000"/>
    <n v="5345000000"/>
    <n v="47000000"/>
    <s v=" $-   "/>
    <n v="1854000000"/>
    <x v="1"/>
    <s v="Cable &amp; Satellite"/>
  </r>
  <r>
    <s v="CHTR"/>
    <x v="1"/>
    <x v="2"/>
    <n v="9108000000"/>
    <n v="5973000000"/>
    <n v="62000000"/>
    <s v=" $-   "/>
    <n v="2102000000"/>
    <x v="1"/>
    <s v="Cable &amp; Satellite"/>
  </r>
  <r>
    <s v="CHTR"/>
    <x v="2"/>
    <x v="3"/>
    <n v="9754000000"/>
    <n v="6426000000"/>
    <n v="89000000"/>
    <s v=" $-   "/>
    <n v="2125000000"/>
    <x v="1"/>
    <s v="Cable &amp; Satellite"/>
  </r>
  <r>
    <s v="CHTR"/>
    <x v="3"/>
    <x v="28"/>
    <n v="29003000000"/>
    <n v="18655000000"/>
    <n v="86000000"/>
    <s v=" $-   "/>
    <n v="6907000000"/>
    <x v="1"/>
    <s v="Cable &amp; Satellite"/>
  </r>
  <r>
    <s v="CI"/>
    <x v="0"/>
    <x v="0"/>
    <n v="29119000000"/>
    <n v="17900000000"/>
    <s v=" $-   "/>
    <s v=" $-   "/>
    <n v="8742000000"/>
    <x v="3"/>
    <s v="Managed Health Care"/>
  </r>
  <r>
    <s v="CI"/>
    <x v="1"/>
    <x v="1"/>
    <n v="32380000000"/>
    <n v="20865000000"/>
    <s v=" $-   "/>
    <s v=" $-   "/>
    <n v="9339000000"/>
    <x v="3"/>
    <s v="Managed Health Care"/>
  </r>
  <r>
    <s v="CI"/>
    <x v="2"/>
    <x v="2"/>
    <n v="34914000000"/>
    <n v="21334000000"/>
    <s v=" $-   "/>
    <s v=" $-   "/>
    <n v="10276000000"/>
    <x v="3"/>
    <s v="Managed Health Care"/>
  </r>
  <r>
    <s v="CI"/>
    <x v="3"/>
    <x v="3"/>
    <n v="37876000000"/>
    <n v="23290000000"/>
    <s v=" $-   "/>
    <s v=" $-   "/>
    <n v="11259000000"/>
    <x v="3"/>
    <s v="Managed Health Care"/>
  </r>
  <r>
    <s v="CINF"/>
    <x v="0"/>
    <x v="0"/>
    <n v="4111000000"/>
    <n v="3477000000"/>
    <s v=" $-   "/>
    <s v=" $-   "/>
    <n v="14000000"/>
    <x v="6"/>
    <s v="Property &amp; Casualty Insurance"/>
  </r>
  <r>
    <s v="CINF"/>
    <x v="1"/>
    <x v="1"/>
    <n v="4531000000"/>
    <n v="3748000000"/>
    <s v=" $-   "/>
    <s v=" $-   "/>
    <n v="15000000"/>
    <x v="6"/>
    <s v="Property &amp; Casualty Insurance"/>
  </r>
  <r>
    <s v="CINF"/>
    <x v="2"/>
    <x v="2"/>
    <n v="4945000000"/>
    <n v="4157000000"/>
    <s v=" $-   "/>
    <s v=" $-   "/>
    <n v="14000000"/>
    <x v="6"/>
    <s v="Property &amp; Casualty Insurance"/>
  </r>
  <r>
    <s v="CINF"/>
    <x v="3"/>
    <x v="3"/>
    <n v="5142000000"/>
    <n v="4195000000"/>
    <s v=" $-   "/>
    <s v=" $-   "/>
    <n v="13000000"/>
    <x v="6"/>
    <s v="Property &amp; Casualty Insurance"/>
  </r>
  <r>
    <s v="CL"/>
    <x v="0"/>
    <x v="0"/>
    <n v="17085000000"/>
    <n v="7153000000"/>
    <n v="6043000000"/>
    <s v=" $-   "/>
    <s v=" $-   "/>
    <x v="4"/>
    <s v="Household Products"/>
  </r>
  <r>
    <s v="CL"/>
    <x v="1"/>
    <x v="1"/>
    <n v="17420000000"/>
    <n v="7219000000"/>
    <n v="6645000000"/>
    <s v=" $-   "/>
    <s v=" $-   "/>
    <x v="4"/>
    <s v="Household Products"/>
  </r>
  <r>
    <s v="CL"/>
    <x v="2"/>
    <x v="2"/>
    <n v="17277000000"/>
    <n v="7168000000"/>
    <n v="6552000000"/>
    <s v=" $-   "/>
    <s v=" $-   "/>
    <x v="4"/>
    <s v="Household Products"/>
  </r>
  <r>
    <s v="CL"/>
    <x v="3"/>
    <x v="3"/>
    <n v="16034000000"/>
    <n v="6635000000"/>
    <n v="6610000000"/>
    <s v=" $-   "/>
    <s v=" $-   "/>
    <x v="4"/>
    <s v="Household Products"/>
  </r>
  <r>
    <s v="CLX"/>
    <x v="0"/>
    <x v="52"/>
    <n v="5533000000"/>
    <n v="3142000000"/>
    <n v="1291000000"/>
    <n v="130000000"/>
    <s v=" $-   "/>
    <x v="4"/>
    <s v="Household Products"/>
  </r>
  <r>
    <s v="CLX"/>
    <x v="1"/>
    <x v="53"/>
    <n v="5514000000"/>
    <n v="3158000000"/>
    <n v="1254000000"/>
    <n v="125000000"/>
    <s v=" $-   "/>
    <x v="4"/>
    <s v="Household Products"/>
  </r>
  <r>
    <s v="CLX"/>
    <x v="2"/>
    <x v="54"/>
    <n v="5655000000"/>
    <n v="3190000000"/>
    <n v="1321000000"/>
    <n v="136000000"/>
    <s v=" $-   "/>
    <x v="4"/>
    <s v="Household Products"/>
  </r>
  <r>
    <s v="CLX"/>
    <x v="3"/>
    <x v="55"/>
    <n v="5761000000"/>
    <n v="3163000000"/>
    <n v="1393000000"/>
    <n v="141000000"/>
    <s v=" $-   "/>
    <x v="4"/>
    <s v="Household Products"/>
  </r>
  <r>
    <s v="CMA"/>
    <x v="0"/>
    <x v="1"/>
    <n v="2666000000"/>
    <n v="55000000"/>
    <n v="1670000000"/>
    <s v=" $-   "/>
    <n v="46000000"/>
    <x v="6"/>
    <s v="Regional Banks"/>
  </r>
  <r>
    <s v="CMA"/>
    <x v="1"/>
    <x v="2"/>
    <n v="2607000000"/>
    <n v="45000000"/>
    <n v="1611000000"/>
    <s v=" $-   "/>
    <n v="27000000"/>
    <x v="6"/>
    <s v="Regional Banks"/>
  </r>
  <r>
    <s v="CMA"/>
    <x v="2"/>
    <x v="3"/>
    <n v="2819000000"/>
    <n v="43000000"/>
    <n v="1859000000"/>
    <s v=" $-   "/>
    <n v="147000000"/>
    <x v="6"/>
    <s v="Regional Banks"/>
  </r>
  <r>
    <s v="CMA"/>
    <x v="3"/>
    <x v="28"/>
    <n v="2960000000"/>
    <n v="40000000"/>
    <n v="1836000000"/>
    <s v=" $-   "/>
    <n v="248000000"/>
    <x v="6"/>
    <s v="Regional Banks"/>
  </r>
  <r>
    <s v="CMG"/>
    <x v="0"/>
    <x v="1"/>
    <n v="3214591000"/>
    <n v="2359822000"/>
    <n v="203733000"/>
    <s v=" $-   "/>
    <n v="96054000"/>
    <x v="1"/>
    <s v="Restaurants"/>
  </r>
  <r>
    <s v="CMG"/>
    <x v="1"/>
    <x v="2"/>
    <n v="4108269000"/>
    <n v="2990513000"/>
    <n v="273897000"/>
    <s v=" $-   "/>
    <n v="110474000"/>
    <x v="1"/>
    <s v="Restaurants"/>
  </r>
  <r>
    <s v="CMG"/>
    <x v="2"/>
    <x v="3"/>
    <n v="4501223000"/>
    <n v="3326936000"/>
    <n v="250214000"/>
    <s v=" $-   "/>
    <n v="130368000"/>
    <x v="1"/>
    <s v="Restaurants"/>
  </r>
  <r>
    <s v="CMG"/>
    <x v="3"/>
    <x v="28"/>
    <n v="3904384000"/>
    <n v="3406170000"/>
    <n v="276240000"/>
    <s v=" $-   "/>
    <n v="146368000"/>
    <x v="1"/>
    <s v="Restaurants"/>
  </r>
  <r>
    <s v="CMI"/>
    <x v="0"/>
    <x v="1"/>
    <n v="17301000000"/>
    <n v="13021000000"/>
    <n v="1827000000"/>
    <n v="713000000"/>
    <s v=" $-   "/>
    <x v="0"/>
    <s v="Industrial Machinery"/>
  </r>
  <r>
    <s v="CMI"/>
    <x v="1"/>
    <x v="2"/>
    <n v="19221000000"/>
    <n v="14360000000"/>
    <n v="2112000000"/>
    <n v="754000000"/>
    <s v=" $-   "/>
    <x v="0"/>
    <s v="Industrial Machinery"/>
  </r>
  <r>
    <s v="CMI"/>
    <x v="2"/>
    <x v="3"/>
    <n v="19110000000"/>
    <n v="14163000000"/>
    <n v="2169000000"/>
    <n v="735000000"/>
    <s v=" $-   "/>
    <x v="0"/>
    <s v="Industrial Machinery"/>
  </r>
  <r>
    <s v="CMI"/>
    <x v="3"/>
    <x v="28"/>
    <n v="17509000000"/>
    <n v="13057000000"/>
    <n v="2189000000"/>
    <n v="636000000"/>
    <s v=" $-   "/>
    <x v="0"/>
    <s v="Industrial Machinery"/>
  </r>
  <r>
    <s v="CMS"/>
    <x v="0"/>
    <x v="1"/>
    <n v="6566000000"/>
    <n v="4562000000"/>
    <n v="234000000"/>
    <s v=" $-   "/>
    <n v="628000000"/>
    <x v="5"/>
    <s v="MultiUtilities"/>
  </r>
  <r>
    <s v="CMS"/>
    <x v="1"/>
    <x v="2"/>
    <n v="7179000000"/>
    <n v="5090000000"/>
    <n v="252000000"/>
    <s v=" $-   "/>
    <n v="685000000"/>
    <x v="5"/>
    <s v="MultiUtilities"/>
  </r>
  <r>
    <s v="CMS"/>
    <x v="2"/>
    <x v="3"/>
    <n v="6456000000"/>
    <n v="4281000000"/>
    <n v="262000000"/>
    <s v=" $-   "/>
    <n v="750000000"/>
    <x v="5"/>
    <s v="MultiUtilities"/>
  </r>
  <r>
    <s v="CMS"/>
    <x v="3"/>
    <x v="28"/>
    <n v="6399000000"/>
    <n v="4010000000"/>
    <n v="281000000"/>
    <s v=" $-   "/>
    <n v="811000000"/>
    <x v="5"/>
    <s v="MultiUtilities"/>
  </r>
  <r>
    <s v="CNC"/>
    <x v="0"/>
    <x v="0"/>
    <n v="8110000000"/>
    <n v="6781000000"/>
    <n v="1105000000"/>
    <s v=" $-   "/>
    <n v="88000000"/>
    <x v="3"/>
    <s v="Managed Health Care"/>
  </r>
  <r>
    <s v="CNC"/>
    <x v="1"/>
    <x v="1"/>
    <n v="10863000000"/>
    <n v="8995000000"/>
    <n v="1264000000"/>
    <s v=" $-   "/>
    <n v="327000000"/>
    <x v="3"/>
    <s v="Managed Health Care"/>
  </r>
  <r>
    <s v="CNC"/>
    <x v="2"/>
    <x v="2"/>
    <n v="16560000000"/>
    <n v="12678000000"/>
    <n v="2012000000"/>
    <s v=" $-   "/>
    <n v="1406000000"/>
    <x v="3"/>
    <s v="Managed Health Care"/>
  </r>
  <r>
    <s v="CNC"/>
    <x v="3"/>
    <x v="3"/>
    <n v="22760000000"/>
    <n v="17242000000"/>
    <n v="2977000000"/>
    <s v=" $-   "/>
    <n v="1836000000"/>
    <x v="3"/>
    <s v="Managed Health Care"/>
  </r>
  <r>
    <s v="CNP"/>
    <x v="0"/>
    <x v="0"/>
    <n v="7452000000"/>
    <n v="4747000000"/>
    <n v="365000000"/>
    <s v=" $-   "/>
    <n v="1050000000"/>
    <x v="5"/>
    <s v="MultiUtilities"/>
  </r>
  <r>
    <s v="CNP"/>
    <x v="1"/>
    <x v="1"/>
    <n v="8106000000"/>
    <n v="5755000000"/>
    <n v="387000000"/>
    <s v=" $-   "/>
    <n v="954000000"/>
    <x v="5"/>
    <s v="MultiUtilities"/>
  </r>
  <r>
    <s v="CNP"/>
    <x v="2"/>
    <x v="2"/>
    <n v="9226000000"/>
    <n v="6890000000"/>
    <n v="388000000"/>
    <s v=" $-   "/>
    <n v="1013000000"/>
    <x v="5"/>
    <s v="MultiUtilities"/>
  </r>
  <r>
    <s v="CNP"/>
    <x v="3"/>
    <x v="3"/>
    <n v="7386000000"/>
    <n v="5109000000"/>
    <n v="374000000"/>
    <s v=" $-   "/>
    <n v="970000000"/>
    <x v="5"/>
    <s v="MultiUtilities"/>
  </r>
  <r>
    <s v="COF"/>
    <x v="0"/>
    <x v="0"/>
    <n v="23771000000"/>
    <n v="1403000000"/>
    <n v="11188000000"/>
    <s v=" $-   "/>
    <n v="5024000000"/>
    <x v="6"/>
    <s v="Consumer Finance"/>
  </r>
  <r>
    <s v="COF"/>
    <x v="1"/>
    <x v="1"/>
    <n v="24176000000"/>
    <n v="1241000000"/>
    <n v="11682000000"/>
    <s v=" $-   "/>
    <n v="4124000000"/>
    <x v="6"/>
    <s v="Consumer Finance"/>
  </r>
  <r>
    <s v="COF"/>
    <x v="2"/>
    <x v="2"/>
    <n v="23869000000"/>
    <n v="1088000000"/>
    <n v="11648000000"/>
    <s v=" $-   "/>
    <n v="4073000000"/>
    <x v="6"/>
    <s v="Consumer Finance"/>
  </r>
  <r>
    <s v="COF"/>
    <x v="3"/>
    <x v="3"/>
    <n v="25038000000"/>
    <n v="1091000000"/>
    <n v="12566000000"/>
    <s v=" $-   "/>
    <n v="4966000000"/>
    <x v="6"/>
    <s v="Consumer Finance"/>
  </r>
  <r>
    <s v="COG"/>
    <x v="0"/>
    <x v="0"/>
    <n v="1204546000"/>
    <n v="290054000"/>
    <n v="170113000"/>
    <s v=" $-   "/>
    <n v="451405000"/>
    <x v="9"/>
    <s v="Oil &amp; Gas Exploration &amp; Production"/>
  </r>
  <r>
    <s v="COG"/>
    <x v="1"/>
    <x v="1"/>
    <n v="1746278000"/>
    <n v="400281000"/>
    <n v="147651000"/>
    <s v=" $-   "/>
    <n v="651052000"/>
    <x v="9"/>
    <s v="Oil &amp; Gas Exploration &amp; Production"/>
  </r>
  <r>
    <s v="COG"/>
    <x v="2"/>
    <x v="2"/>
    <n v="2173011000"/>
    <n v="524880000"/>
    <n v="129602000"/>
    <s v=" $-   "/>
    <n v="632760000"/>
    <x v="9"/>
    <s v="Oil &amp; Gas Exploration &amp; Production"/>
  </r>
  <r>
    <s v="COG"/>
    <x v="3"/>
    <x v="3"/>
    <n v="1357150000"/>
    <n v="580994000"/>
    <n v="112253000"/>
    <s v=" $-   "/>
    <n v="622211000"/>
    <x v="9"/>
    <s v="Oil &amp; Gas Exploration &amp; Production"/>
  </r>
  <r>
    <s v="COL"/>
    <x v="0"/>
    <x v="12"/>
    <n v="4474000000"/>
    <n v="3103000000"/>
    <n v="495000000"/>
    <s v=" $-   "/>
    <s v=" $-   "/>
    <x v="0"/>
    <s v="Industrial Conglomerates"/>
  </r>
  <r>
    <s v="COL"/>
    <x v="1"/>
    <x v="13"/>
    <n v="4979000000"/>
    <n v="3469000000"/>
    <n v="594000000"/>
    <s v=" $-   "/>
    <s v=" $-   "/>
    <x v="0"/>
    <s v="Industrial Conglomerates"/>
  </r>
  <r>
    <s v="COL"/>
    <x v="2"/>
    <x v="14"/>
    <n v="5244000000"/>
    <n v="3630000000"/>
    <n v="606000000"/>
    <s v=" $-   "/>
    <s v=" $-   "/>
    <x v="0"/>
    <s v="Industrial Conglomerates"/>
  </r>
  <r>
    <s v="COL"/>
    <x v="3"/>
    <x v="15"/>
    <n v="5259000000"/>
    <n v="3642000000"/>
    <n v="638000000"/>
    <s v=" $-   "/>
    <s v=" $-   "/>
    <x v="0"/>
    <s v="Industrial Conglomerates"/>
  </r>
  <r>
    <s v="COO"/>
    <x v="0"/>
    <x v="60"/>
    <n v="1587725000"/>
    <n v="560917000"/>
    <n v="610735000"/>
    <n v="58827000"/>
    <n v="30239000"/>
    <x v="3"/>
    <s v="Health Care Supplies"/>
  </r>
  <r>
    <s v="COO"/>
    <x v="1"/>
    <x v="61"/>
    <n v="1717776000"/>
    <n v="626206000"/>
    <n v="683115000"/>
    <n v="66259000"/>
    <n v="35710000"/>
    <x v="3"/>
    <s v="Health Care Supplies"/>
  </r>
  <r>
    <s v="COO"/>
    <x v="2"/>
    <x v="22"/>
    <n v="1797060000"/>
    <n v="726798000"/>
    <n v="712543000"/>
    <n v="69589000"/>
    <n v="51459000"/>
    <x v="3"/>
    <s v="Health Care Supplies"/>
  </r>
  <r>
    <s v="COO"/>
    <x v="3"/>
    <x v="62"/>
    <n v="1966814000"/>
    <n v="793735000"/>
    <n v="722798000"/>
    <n v="65411000"/>
    <n v="60790000"/>
    <x v="3"/>
    <s v="Health Care Supplies"/>
  </r>
  <r>
    <s v="COST"/>
    <x v="0"/>
    <x v="63"/>
    <n v="105156000000"/>
    <n v="91948000000"/>
    <n v="10104000000"/>
    <s v=" $-   "/>
    <s v=" $-   "/>
    <x v="4"/>
    <s v="Hypermarkets &amp; Super Centers"/>
  </r>
  <r>
    <s v="COST"/>
    <x v="1"/>
    <x v="35"/>
    <n v="112640000000"/>
    <n v="98458000000"/>
    <n v="10899000000"/>
    <s v=" $-   "/>
    <s v=" $-   "/>
    <x v="4"/>
    <s v="Hypermarkets &amp; Super Centers"/>
  </r>
  <r>
    <s v="COST"/>
    <x v="2"/>
    <x v="64"/>
    <n v="116199000000"/>
    <n v="101065000000"/>
    <n v="11445000000"/>
    <s v=" $-   "/>
    <s v=" $-   "/>
    <x v="4"/>
    <s v="Hypermarkets &amp; Super Centers"/>
  </r>
  <r>
    <s v="COST"/>
    <x v="3"/>
    <x v="65"/>
    <n v="118719000000"/>
    <n v="102901000000"/>
    <n v="12068000000"/>
    <s v=" $-   "/>
    <s v=" $-   "/>
    <x v="4"/>
    <s v="Hypermarkets &amp; Super Centers"/>
  </r>
  <r>
    <s v="COTY"/>
    <x v="0"/>
    <x v="66"/>
    <n v="1577000"/>
    <n v="258000"/>
    <n v="2410000"/>
    <n v="65000"/>
    <s v=" $-   "/>
    <x v="4"/>
    <s v="Personal Products"/>
  </r>
  <r>
    <s v="COTY"/>
    <x v="1"/>
    <x v="67"/>
    <n v="1514000"/>
    <n v="142000"/>
    <n v="3940000"/>
    <n v="30000"/>
    <n v="163000"/>
    <x v="4"/>
    <s v="Personal Products"/>
  </r>
  <r>
    <s v="COTY"/>
    <x v="2"/>
    <x v="68"/>
    <n v="79562000"/>
    <n v="75508000"/>
    <n v="15359000"/>
    <s v=" $-   "/>
    <s v=" $-   "/>
    <x v="4"/>
    <s v="Personal Products"/>
  </r>
  <r>
    <s v="COTY"/>
    <x v="3"/>
    <x v="69"/>
    <n v="99642000"/>
    <n v="84477000"/>
    <n v="25853000"/>
    <s v=" $-   "/>
    <s v=" $-   "/>
    <x v="4"/>
    <s v="Personal Products"/>
  </r>
  <r>
    <s v="CPB"/>
    <x v="0"/>
    <x v="70"/>
    <n v="8052000000"/>
    <n v="5140000000"/>
    <n v="1653000000"/>
    <n v="128000000"/>
    <s v=" $-   "/>
    <x v="4"/>
    <s v="Packaged Foods &amp; Meats"/>
  </r>
  <r>
    <s v="CPB"/>
    <x v="1"/>
    <x v="71"/>
    <n v="8268000000"/>
    <n v="5297000000"/>
    <n v="1527000000"/>
    <n v="122000000"/>
    <s v=" $-   "/>
    <x v="4"/>
    <s v="Packaged Foods &amp; Meats"/>
  </r>
  <r>
    <s v="CPB"/>
    <x v="2"/>
    <x v="72"/>
    <n v="8082000000"/>
    <n v="5300000000"/>
    <n v="1509000000"/>
    <n v="117000000"/>
    <s v=" $-   "/>
    <x v="4"/>
    <s v="Packaged Foods &amp; Meats"/>
  </r>
  <r>
    <s v="CPB"/>
    <x v="3"/>
    <x v="73"/>
    <n v="7961000000"/>
    <n v="5181000000"/>
    <n v="1665000000"/>
    <n v="124000000"/>
    <s v=" $-   "/>
    <x v="4"/>
    <s v="Packaged Foods &amp; Meats"/>
  </r>
  <r>
    <s v="CRM"/>
    <x v="0"/>
    <x v="24"/>
    <n v="3050195000"/>
    <n v="683579000"/>
    <n v="2047847000"/>
    <n v="429479000"/>
    <s v=" $-   "/>
    <x v="2"/>
    <s v="Internet Software &amp; Services"/>
  </r>
  <r>
    <s v="CRM"/>
    <x v="1"/>
    <x v="25"/>
    <n v="4071003000"/>
    <n v="968428000"/>
    <n v="2764851000"/>
    <n v="623798000"/>
    <s v=" $-   "/>
    <x v="2"/>
    <s v="Internet Software &amp; Services"/>
  </r>
  <r>
    <s v="CRM"/>
    <x v="2"/>
    <x v="26"/>
    <n v="5373586000"/>
    <n v="1289270000"/>
    <n v="3437032000"/>
    <n v="792917000"/>
    <s v=" $-   "/>
    <x v="2"/>
    <s v="Internet Software &amp; Services"/>
  </r>
  <r>
    <s v="CRM"/>
    <x v="3"/>
    <x v="27"/>
    <n v="6667216000"/>
    <n v="1654548000"/>
    <n v="3951445000"/>
    <n v="946300000"/>
    <s v=" $-   "/>
    <x v="2"/>
    <s v="Internet Software &amp; Services"/>
  </r>
  <r>
    <s v="CSCO"/>
    <x v="0"/>
    <x v="74"/>
    <n v="48607000000"/>
    <n v="19167000000"/>
    <n v="11802000000"/>
    <n v="5942000000"/>
    <n v="395000000"/>
    <x v="2"/>
    <s v="Networking Equipment"/>
  </r>
  <r>
    <s v="CSCO"/>
    <x v="1"/>
    <x v="75"/>
    <n v="47142000000"/>
    <n v="19373000000"/>
    <n v="11437000000"/>
    <n v="6294000000"/>
    <n v="275000000"/>
    <x v="2"/>
    <s v="Networking Equipment"/>
  </r>
  <r>
    <s v="CSCO"/>
    <x v="2"/>
    <x v="76"/>
    <n v="49161000000"/>
    <n v="19480000000"/>
    <n v="11861000000"/>
    <n v="6207000000"/>
    <n v="359000000"/>
    <x v="2"/>
    <s v="Networking Equipment"/>
  </r>
  <r>
    <s v="CSCO"/>
    <x v="3"/>
    <x v="77"/>
    <n v="49247000000"/>
    <n v="18287000000"/>
    <n v="11433000000"/>
    <n v="6296000000"/>
    <n v="303000000"/>
    <x v="2"/>
    <s v="Networking Equipment"/>
  </r>
  <r>
    <s v="CSRA"/>
    <x v="0"/>
    <x v="78"/>
    <n v="4069746000"/>
    <n v="3282301000"/>
    <n v="194207000"/>
    <s v=" $-   "/>
    <n v="137058000"/>
    <x v="2"/>
    <s v="IT Consulting &amp; Other Services"/>
  </r>
  <r>
    <s v="CSRA"/>
    <x v="1"/>
    <x v="79"/>
    <n v="4250447000"/>
    <n v="3575631000"/>
    <n v="187244000"/>
    <s v=" $-   "/>
    <n v="182242000"/>
    <x v="2"/>
    <s v="IT Consulting &amp; Other Services"/>
  </r>
  <r>
    <s v="CSX"/>
    <x v="0"/>
    <x v="1"/>
    <n v="12026000000"/>
    <n v="3931000000"/>
    <n v="3518000000"/>
    <s v=" $-   "/>
    <n v="1104000000"/>
    <x v="0"/>
    <s v="Railroads"/>
  </r>
  <r>
    <s v="CSX"/>
    <x v="1"/>
    <x v="80"/>
    <n v="12669000000"/>
    <n v="4100000000"/>
    <n v="3805000000"/>
    <s v=" $-   "/>
    <n v="1151000000"/>
    <x v="0"/>
    <s v="Railroads"/>
  </r>
  <r>
    <s v="CSX"/>
    <x v="2"/>
    <x v="81"/>
    <n v="11811000000"/>
    <n v="3293000000"/>
    <n v="3726000000"/>
    <s v=" $-   "/>
    <n v="1208000000"/>
    <x v="0"/>
    <s v="Railroads"/>
  </r>
  <r>
    <s v="CSX"/>
    <x v="3"/>
    <x v="82"/>
    <n v="11069000000"/>
    <n v="2782000000"/>
    <n v="3597000000"/>
    <s v=" $-   "/>
    <n v="1301000000"/>
    <x v="0"/>
    <s v="Railroads"/>
  </r>
  <r>
    <s v="CTAS"/>
    <x v="0"/>
    <x v="83"/>
    <n v="4245964000"/>
    <n v="2492655000"/>
    <n v="1187331000"/>
    <s v=" $-   "/>
    <s v=" $-   "/>
    <x v="0"/>
    <s v="Diversified Support Services"/>
  </r>
  <r>
    <s v="CTAS"/>
    <x v="1"/>
    <x v="84"/>
    <n v="4193844000"/>
    <n v="2444085000"/>
    <n v="1147039000"/>
    <s v=" $-   "/>
    <s v=" $-   "/>
    <x v="0"/>
    <s v="Diversified Support Services"/>
  </r>
  <r>
    <s v="CTAS"/>
    <x v="2"/>
    <x v="50"/>
    <n v="4476886000"/>
    <n v="2555549000"/>
    <n v="1224930000"/>
    <s v=" $-   "/>
    <s v=" $-   "/>
    <x v="0"/>
    <s v="Diversified Support Services"/>
  </r>
  <r>
    <s v="CTAS"/>
    <x v="3"/>
    <x v="85"/>
    <n v="4905458000"/>
    <n v="2775588000"/>
    <n v="1348122000"/>
    <s v=" $-   "/>
    <s v=" $-   "/>
    <x v="0"/>
    <s v="Diversified Support Services"/>
  </r>
  <r>
    <s v="CTL"/>
    <x v="0"/>
    <x v="0"/>
    <n v="18376000000"/>
    <n v="7639000000"/>
    <n v="3244000000"/>
    <s v=" $-   "/>
    <n v="4780000000"/>
    <x v="10"/>
    <s v="Integrated Telecommunications Services"/>
  </r>
  <r>
    <s v="CTL"/>
    <x v="1"/>
    <x v="1"/>
    <n v="18095000000"/>
    <n v="7507000000"/>
    <n v="3502000000"/>
    <s v=" $-   "/>
    <n v="4541000000"/>
    <x v="10"/>
    <s v="Integrated Telecommunications Services"/>
  </r>
  <r>
    <s v="CTL"/>
    <x v="2"/>
    <x v="2"/>
    <n v="18031000000"/>
    <n v="7846000000"/>
    <n v="3347000000"/>
    <s v=" $-   "/>
    <n v="4428000000"/>
    <x v="10"/>
    <s v="Integrated Telecommunications Services"/>
  </r>
  <r>
    <s v="CTL"/>
    <x v="3"/>
    <x v="3"/>
    <n v="17900000000"/>
    <n v="7778000000"/>
    <n v="3328000000"/>
    <s v=" $-   "/>
    <n v="4189000000"/>
    <x v="10"/>
    <s v="Integrated Telecommunications Services"/>
  </r>
  <r>
    <s v="CTSH"/>
    <x v="0"/>
    <x v="0"/>
    <n v="7346472000"/>
    <n v="4278241000"/>
    <n v="1557646000"/>
    <s v=" $-   "/>
    <n v="149089000"/>
    <x v="2"/>
    <s v="IT Consulting &amp; Other Services"/>
  </r>
  <r>
    <s v="CTSH"/>
    <x v="1"/>
    <x v="1"/>
    <n v="8843200000"/>
    <n v="5265500000"/>
    <n v="1727600000"/>
    <s v=" $-   "/>
    <n v="172200000"/>
    <x v="2"/>
    <s v="IT Consulting &amp; Other Services"/>
  </r>
  <r>
    <s v="CTSH"/>
    <x v="2"/>
    <x v="2"/>
    <n v="10262700000"/>
    <n v="6141100000"/>
    <n v="2037000000"/>
    <s v=" $-   "/>
    <n v="199700000"/>
    <x v="2"/>
    <s v="IT Consulting &amp; Other Services"/>
  </r>
  <r>
    <s v="CTSH"/>
    <x v="3"/>
    <x v="3"/>
    <n v="12416000000"/>
    <n v="7440200000"/>
    <n v="2508600000"/>
    <s v=" $-   "/>
    <n v="325200000"/>
    <x v="2"/>
    <s v="IT Consulting &amp; Other Services"/>
  </r>
  <r>
    <s v="CTXS"/>
    <x v="0"/>
    <x v="1"/>
    <n v="2918434000"/>
    <n v="502795000"/>
    <n v="1476916000"/>
    <n v="516338000"/>
    <n v="41668000"/>
    <x v="2"/>
    <s v="Internet Software &amp; Services"/>
  </r>
  <r>
    <s v="CTXS"/>
    <x v="1"/>
    <x v="2"/>
    <n v="3142856000"/>
    <n v="620219000"/>
    <n v="1600187000"/>
    <n v="553817000"/>
    <n v="39577000"/>
    <x v="2"/>
    <s v="Internet Software &amp; Services"/>
  </r>
  <r>
    <s v="CTXS"/>
    <x v="2"/>
    <x v="3"/>
    <n v="3275594000"/>
    <n v="614364000"/>
    <n v="1538027000"/>
    <n v="563975000"/>
    <n v="41595000"/>
    <x v="2"/>
    <s v="Internet Software &amp; Services"/>
  </r>
  <r>
    <s v="CTXS"/>
    <x v="3"/>
    <x v="28"/>
    <n v="3418265000"/>
    <n v="559541000"/>
    <n v="1620006000"/>
    <n v="489265000"/>
    <n v="29173000"/>
    <x v="2"/>
    <s v="Internet Software &amp; Services"/>
  </r>
  <r>
    <s v="CVS"/>
    <x v="0"/>
    <x v="1"/>
    <n v="126761000000"/>
    <n v="102978000000"/>
    <s v=" $-   "/>
    <s v=" $-   "/>
    <s v=" $-   "/>
    <x v="4"/>
    <s v="Drug Retail"/>
  </r>
  <r>
    <s v="CVS"/>
    <x v="1"/>
    <x v="2"/>
    <n v="139367000000"/>
    <n v="114000000000"/>
    <s v=" $-   "/>
    <s v=" $-   "/>
    <s v=" $-   "/>
    <x v="4"/>
    <s v="Drug Retail"/>
  </r>
  <r>
    <s v="CVS"/>
    <x v="2"/>
    <x v="3"/>
    <n v="153290000000"/>
    <n v="126762000000"/>
    <s v=" $-   "/>
    <s v=" $-   "/>
    <s v=" $-   "/>
    <x v="4"/>
    <s v="Drug Retail"/>
  </r>
  <r>
    <s v="CVS"/>
    <x v="3"/>
    <x v="28"/>
    <n v="177526000000"/>
    <n v="148669000000"/>
    <s v=" $-   "/>
    <s v=" $-   "/>
    <s v=" $-   "/>
    <x v="4"/>
    <s v="Drug Retail"/>
  </r>
  <r>
    <s v="CVX"/>
    <x v="0"/>
    <x v="0"/>
    <n v="230590000000"/>
    <n v="163336000000"/>
    <n v="17100000000"/>
    <s v=" $-   "/>
    <n v="13413000000"/>
    <x v="9"/>
    <s v="Integrated Oil &amp; Gas"/>
  </r>
  <r>
    <s v="CVX"/>
    <x v="1"/>
    <x v="1"/>
    <n v="220156000000"/>
    <n v="159323000000"/>
    <n v="17573000000"/>
    <s v=" $-   "/>
    <n v="14186000000"/>
    <x v="9"/>
    <s v="Integrated Oil &amp; Gas"/>
  </r>
  <r>
    <s v="CVX"/>
    <x v="2"/>
    <x v="2"/>
    <n v="200494000000"/>
    <n v="144956000000"/>
    <n v="17034000000"/>
    <s v=" $-   "/>
    <n v="16793000000"/>
    <x v="9"/>
    <s v="Integrated Oil &amp; Gas"/>
  </r>
  <r>
    <s v="CVX"/>
    <x v="3"/>
    <x v="3"/>
    <n v="129925000000"/>
    <n v="92785000000"/>
    <n v="16473000000"/>
    <s v=" $-   "/>
    <n v="21037000000"/>
    <x v="9"/>
    <s v="Integrated Oil &amp; Gas"/>
  </r>
  <r>
    <s v="CXO"/>
    <x v="0"/>
    <x v="0"/>
    <n v="1819814000"/>
    <n v="343743000"/>
    <n v="133796000"/>
    <s v=" $-   "/>
    <n v="579315000"/>
    <x v="9"/>
    <s v="Oil &amp; Gas Exploration &amp; Production"/>
  </r>
  <r>
    <s v="CXO"/>
    <x v="1"/>
    <x v="1"/>
    <n v="2319919000"/>
    <n v="455436000"/>
    <n v="169815000"/>
    <s v=" $-   "/>
    <n v="778655000"/>
    <x v="9"/>
    <s v="Oil &amp; Gas Exploration &amp; Production"/>
  </r>
  <r>
    <s v="CXO"/>
    <x v="2"/>
    <x v="2"/>
    <n v="2660147000"/>
    <n v="538374000"/>
    <n v="204161000"/>
    <s v=" $-   "/>
    <n v="986812000"/>
    <x v="9"/>
    <s v="Oil &amp; Gas Exploration &amp; Production"/>
  </r>
  <r>
    <s v="CXO"/>
    <x v="3"/>
    <x v="3"/>
    <n v="1803573000"/>
    <n v="541359000"/>
    <n v="230734000"/>
    <s v=" $-   "/>
    <n v="1230853000"/>
    <x v="9"/>
    <s v="Oil &amp; Gas Exploration &amp; Production"/>
  </r>
  <r>
    <s v="D"/>
    <x v="0"/>
    <x v="0"/>
    <n v="12835000000"/>
    <n v="8300000000"/>
    <n v="550000000"/>
    <s v=" $-   "/>
    <n v="1127000000"/>
    <x v="5"/>
    <s v="Electric Utilities"/>
  </r>
  <r>
    <s v="D"/>
    <x v="1"/>
    <x v="1"/>
    <n v="13120000000"/>
    <n v="8033000000"/>
    <n v="563000000"/>
    <s v=" $-   "/>
    <n v="1208000000"/>
    <x v="5"/>
    <s v="Electric Utilities"/>
  </r>
  <r>
    <s v="D"/>
    <x v="2"/>
    <x v="2"/>
    <n v="12436000000"/>
    <n v="7881000000"/>
    <n v="542000000"/>
    <s v=" $-   "/>
    <n v="1292000000"/>
    <x v="5"/>
    <s v="Electric Utilities"/>
  </r>
  <r>
    <s v="D"/>
    <x v="3"/>
    <x v="3"/>
    <n v="11683000000"/>
    <n v="6201000000"/>
    <n v="551000000"/>
    <s v=" $-   "/>
    <n v="1395000000"/>
    <x v="5"/>
    <s v="Electric Utilities"/>
  </r>
  <r>
    <s v="DAL"/>
    <x v="0"/>
    <x v="1"/>
    <n v="37773000000"/>
    <n v="20964000000"/>
    <n v="11349000000"/>
    <s v=" $-   "/>
    <n v="1658000000"/>
    <x v="0"/>
    <s v="Airlines"/>
  </r>
  <r>
    <s v="DAL"/>
    <x v="1"/>
    <x v="2"/>
    <n v="40362000000"/>
    <n v="22967000000"/>
    <n v="12702000000"/>
    <s v=" $-   "/>
    <n v="1771000000"/>
    <x v="0"/>
    <s v="Airlines"/>
  </r>
  <r>
    <s v="DAL"/>
    <x v="2"/>
    <x v="3"/>
    <n v="40704000000"/>
    <n v="17096000000"/>
    <n v="13936000000"/>
    <s v=" $-   "/>
    <n v="1835000000"/>
    <x v="0"/>
    <s v="Airlines"/>
  </r>
  <r>
    <s v="DAL"/>
    <x v="3"/>
    <x v="28"/>
    <n v="39639000000"/>
    <n v="15940000000"/>
    <n v="14845000000"/>
    <s v=" $-   "/>
    <n v="1902000000"/>
    <x v="0"/>
    <s v="Airlines"/>
  </r>
  <r>
    <s v="DD"/>
    <x v="0"/>
    <x v="1"/>
    <n v="28998000000"/>
    <n v="17642000000"/>
    <n v="6564000000"/>
    <n v="2037000000"/>
    <s v=" $-   "/>
    <x v="8"/>
    <s v="Diversified Chemicals"/>
  </r>
  <r>
    <s v="DD"/>
    <x v="1"/>
    <x v="2"/>
    <n v="28406000000"/>
    <n v="17023000000"/>
    <n v="5536000000"/>
    <n v="1958000000"/>
    <s v=" $-   "/>
    <x v="8"/>
    <s v="Diversified Chemicals"/>
  </r>
  <r>
    <s v="DD"/>
    <x v="2"/>
    <x v="3"/>
    <n v="25130000000"/>
    <n v="15112000000"/>
    <n v="5074000000"/>
    <n v="1898000000"/>
    <s v=" $-   "/>
    <x v="8"/>
    <s v="Diversified Chemicals"/>
  </r>
  <r>
    <s v="DD"/>
    <x v="3"/>
    <x v="28"/>
    <n v="24594000000"/>
    <n v="14469000000"/>
    <n v="5005000000"/>
    <n v="1641000000"/>
    <s v=" $-   "/>
    <x v="8"/>
    <s v="Diversified Chemicals"/>
  </r>
  <r>
    <s v="DE"/>
    <x v="0"/>
    <x v="60"/>
    <n v="37795400000"/>
    <n v="25667300000"/>
    <n v="4426100000"/>
    <n v="1477300000"/>
    <s v=" $-   "/>
    <x v="0"/>
    <s v="Construction &amp; Farm Machinery &amp; Heavy Trucks"/>
  </r>
  <r>
    <s v="DE"/>
    <x v="1"/>
    <x v="61"/>
    <n v="36066900000"/>
    <n v="24775800000"/>
    <n v="4377700000"/>
    <n v="1452000000"/>
    <s v=" $-   "/>
    <x v="0"/>
    <s v="Construction &amp; Farm Machinery &amp; Heavy Trucks"/>
  </r>
  <r>
    <s v="DE"/>
    <x v="2"/>
    <x v="22"/>
    <n v="28862800000"/>
    <n v="20143200000"/>
    <n v="3834400000"/>
    <n v="1425100000"/>
    <s v=" $-   "/>
    <x v="0"/>
    <s v="Construction &amp; Farm Machinery &amp; Heavy Trucks"/>
  </r>
  <r>
    <s v="DE"/>
    <x v="3"/>
    <x v="62"/>
    <n v="26644000000"/>
    <n v="18248900000"/>
    <n v="4018300000"/>
    <n v="1389100000"/>
    <s v=" $-   "/>
    <x v="0"/>
    <s v="Construction &amp; Farm Machinery &amp; Heavy Trucks"/>
  </r>
  <r>
    <s v="DFS"/>
    <x v="0"/>
    <x v="86"/>
    <n v="8984000000"/>
    <n v="845000000"/>
    <n v="3052000000"/>
    <s v=" $-   "/>
    <n v="848000000"/>
    <x v="6"/>
    <s v="Consumer Finance"/>
  </r>
  <r>
    <s v="DFS"/>
    <x v="1"/>
    <x v="1"/>
    <n v="9370000000"/>
    <n v="698000000"/>
    <n v="3194000000"/>
    <s v=" $-   "/>
    <n v="1086000000"/>
    <x v="6"/>
    <s v="Consumer Finance"/>
  </r>
  <r>
    <s v="DFS"/>
    <x v="2"/>
    <x v="2"/>
    <n v="9611000000"/>
    <n v="614000000"/>
    <n v="3340000000"/>
    <s v=" $-   "/>
    <n v="1443000000"/>
    <x v="6"/>
    <s v="Consumer Finance"/>
  </r>
  <r>
    <s v="DFS"/>
    <x v="3"/>
    <x v="3"/>
    <n v="10002000000"/>
    <n v="623000000"/>
    <n v="3615000000"/>
    <s v=" $-   "/>
    <n v="1512000000"/>
    <x v="6"/>
    <s v="Consumer Finance"/>
  </r>
  <r>
    <s v="DG"/>
    <x v="0"/>
    <x v="87"/>
    <n v="16022128000"/>
    <n v="10936727000"/>
    <n v="3430125000"/>
    <s v=" $-   "/>
    <s v=" $-   "/>
    <x v="1"/>
    <s v="General Merchandise Stores"/>
  </r>
  <r>
    <s v="DG"/>
    <x v="1"/>
    <x v="25"/>
    <n v="17504167000"/>
    <n v="12068425000"/>
    <n v="3699557000"/>
    <s v=" $-   "/>
    <s v=" $-   "/>
    <x v="1"/>
    <s v="General Merchandise Stores"/>
  </r>
  <r>
    <s v="DG"/>
    <x v="2"/>
    <x v="88"/>
    <n v="18909588000"/>
    <n v="13107081000"/>
    <n v="4033414000"/>
    <s v=" $-   "/>
    <s v=" $-   "/>
    <x v="1"/>
    <s v="General Merchandise Stores"/>
  </r>
  <r>
    <s v="DG"/>
    <x v="3"/>
    <x v="89"/>
    <n v="20368562000"/>
    <n v="14062471000"/>
    <n v="4365797000"/>
    <s v=" $-   "/>
    <s v=" $-   "/>
    <x v="1"/>
    <s v="General Merchandise Stores"/>
  </r>
  <r>
    <s v="DGX"/>
    <x v="0"/>
    <x v="0"/>
    <n v="7383000000"/>
    <n v="4365000000"/>
    <n v="1742000000"/>
    <s v=" $-   "/>
    <n v="75000000"/>
    <x v="3"/>
    <s v="Health Care Facilities"/>
  </r>
  <r>
    <s v="DGX"/>
    <x v="1"/>
    <x v="1"/>
    <n v="7146000000"/>
    <n v="4326000000"/>
    <n v="1740000000"/>
    <s v=" $-   "/>
    <n v="79000000"/>
    <x v="3"/>
    <s v="Health Care Facilities"/>
  </r>
  <r>
    <s v="DGX"/>
    <x v="2"/>
    <x v="2"/>
    <n v="7435000000"/>
    <n v="4637000000"/>
    <n v="1721000000"/>
    <s v=" $-   "/>
    <n v="94000000"/>
    <x v="3"/>
    <s v="Health Care Facilities"/>
  </r>
  <r>
    <s v="DGX"/>
    <x v="3"/>
    <x v="3"/>
    <n v="7493000000"/>
    <n v="4657000000"/>
    <n v="1356000000"/>
    <s v=" $-   "/>
    <n v="81000000"/>
    <x v="3"/>
    <s v="Health Care Facilities"/>
  </r>
  <r>
    <s v="DHI"/>
    <x v="0"/>
    <x v="12"/>
    <n v="6259300000"/>
    <n v="4853500000"/>
    <n v="649900000"/>
    <s v=" $-   "/>
    <s v=" $-   "/>
    <x v="1"/>
    <s v="Homebuilding"/>
  </r>
  <r>
    <s v="DHI"/>
    <x v="1"/>
    <x v="13"/>
    <n v="8024900000"/>
    <n v="6268600000"/>
    <n v="826900000"/>
    <s v=" $-   "/>
    <s v=" $-   "/>
    <x v="1"/>
    <s v="Homebuilding"/>
  </r>
  <r>
    <s v="DHI"/>
    <x v="2"/>
    <x v="14"/>
    <n v="10824000000"/>
    <n v="8535700000"/>
    <n v="1003000000"/>
    <s v=" $-   "/>
    <s v=" $-   "/>
    <x v="1"/>
    <s v="Homebuilding"/>
  </r>
  <r>
    <s v="DHI"/>
    <x v="3"/>
    <x v="15"/>
    <n v="12157400000"/>
    <n v="9502600000"/>
    <n v="1100300000"/>
    <s v=" $-   "/>
    <s v=" $-   "/>
    <x v="1"/>
    <s v="Homebuilding"/>
  </r>
  <r>
    <s v="DHR"/>
    <x v="0"/>
    <x v="0"/>
    <n v="18260400000"/>
    <n v="8846100000"/>
    <n v="5181200000"/>
    <n v="1137900000"/>
    <s v=" $-   "/>
    <x v="0"/>
    <s v="Industrial Conglomerates"/>
  </r>
  <r>
    <s v="DHR"/>
    <x v="1"/>
    <x v="1"/>
    <n v="18283100000"/>
    <n v="8941100000"/>
    <n v="5117100000"/>
    <n v="1104400000"/>
    <s v=" $-   "/>
    <x v="0"/>
    <s v="Industrial Conglomerates"/>
  </r>
  <r>
    <s v="DHR"/>
    <x v="2"/>
    <x v="2"/>
    <n v="19154000000"/>
    <n v="9261400000"/>
    <n v="5389000000"/>
    <n v="1157000000"/>
    <s v=" $-   "/>
    <x v="0"/>
    <s v="Industrial Conglomerates"/>
  </r>
  <r>
    <s v="DHR"/>
    <x v="3"/>
    <x v="3"/>
    <n v="20563100000"/>
    <n v="9800600000"/>
    <n v="6054300000"/>
    <n v="1239100000"/>
    <s v=" $-   "/>
    <x v="0"/>
    <s v="Industrial Conglomerates"/>
  </r>
  <r>
    <s v="DIS"/>
    <x v="0"/>
    <x v="8"/>
    <n v="45041000000"/>
    <n v="25034000000"/>
    <n v="8365000000"/>
    <s v=" $-   "/>
    <n v="2192000000"/>
    <x v="1"/>
    <s v="Broadcasting &amp; Cable TV"/>
  </r>
  <r>
    <s v="DIS"/>
    <x v="1"/>
    <x v="9"/>
    <n v="48813000000"/>
    <n v="26420000000"/>
    <n v="8565000000"/>
    <s v=" $-   "/>
    <n v="2288000000"/>
    <x v="1"/>
    <s v="Broadcasting &amp; Cable TV"/>
  </r>
  <r>
    <s v="DIS"/>
    <x v="2"/>
    <x v="90"/>
    <n v="52465000000"/>
    <n v="28364000000"/>
    <n v="8523000000"/>
    <s v=" $-   "/>
    <n v="2354000000"/>
    <x v="1"/>
    <s v="Broadcasting &amp; Cable TV"/>
  </r>
  <r>
    <s v="DIS"/>
    <x v="3"/>
    <x v="91"/>
    <n v="55632000000"/>
    <n v="29993000000"/>
    <n v="8754000000"/>
    <s v=" $-   "/>
    <n v="2527000000"/>
    <x v="1"/>
    <s v="Broadcasting &amp; Cable TV"/>
  </r>
  <r>
    <s v="DISCA"/>
    <x v="0"/>
    <x v="1"/>
    <n v="5535000000"/>
    <n v="1689000000"/>
    <n v="1598000000"/>
    <s v=" $-   "/>
    <n v="276000000"/>
    <x v="1"/>
    <s v="Cable &amp; Satellite"/>
  </r>
  <r>
    <s v="DISCA"/>
    <x v="1"/>
    <x v="2"/>
    <n v="6265000000"/>
    <n v="2124000000"/>
    <n v="1692000000"/>
    <s v=" $-   "/>
    <n v="329000000"/>
    <x v="1"/>
    <s v="Cable &amp; Satellite"/>
  </r>
  <r>
    <s v="DISCA"/>
    <x v="2"/>
    <x v="3"/>
    <n v="6394000000"/>
    <n v="2343000000"/>
    <n v="1669000000"/>
    <s v=" $-   "/>
    <n v="330000000"/>
    <x v="1"/>
    <s v="Cable &amp; Satellite"/>
  </r>
  <r>
    <s v="DISCA"/>
    <x v="3"/>
    <x v="28"/>
    <n v="6497000000"/>
    <n v="2432000000"/>
    <n v="1690000000"/>
    <s v=" $-   "/>
    <n v="322000000"/>
    <x v="1"/>
    <s v="Cable &amp; Satellite"/>
  </r>
  <r>
    <s v="DISCK"/>
    <x v="0"/>
    <x v="1"/>
    <n v="5535000000"/>
    <n v="1689000000"/>
    <n v="1598000000"/>
    <s v=" $-   "/>
    <n v="276000000"/>
    <x v="1"/>
    <s v="Cable &amp; Satellite"/>
  </r>
  <r>
    <s v="DISCK"/>
    <x v="1"/>
    <x v="2"/>
    <n v="6265000000"/>
    <n v="2124000000"/>
    <n v="1692000000"/>
    <s v=" $-   "/>
    <n v="329000000"/>
    <x v="1"/>
    <s v="Cable &amp; Satellite"/>
  </r>
  <r>
    <s v="DISCK"/>
    <x v="2"/>
    <x v="3"/>
    <n v="6394000000"/>
    <n v="2343000000"/>
    <n v="1669000000"/>
    <s v=" $-   "/>
    <n v="330000000"/>
    <x v="1"/>
    <s v="Cable &amp; Satellite"/>
  </r>
  <r>
    <s v="DISCK"/>
    <x v="3"/>
    <x v="28"/>
    <n v="6497000000"/>
    <n v="2432000000"/>
    <n v="1690000000"/>
    <s v=" $-   "/>
    <n v="322000000"/>
    <x v="1"/>
    <s v="Cable &amp; Satellite"/>
  </r>
  <r>
    <s v="DLPH"/>
    <x v="0"/>
    <x v="1"/>
    <n v="15051000000"/>
    <n v="12274000000"/>
    <n v="916000000"/>
    <s v=" $-   "/>
    <n v="97000000"/>
    <x v="1"/>
    <s v="Auto Parts &amp; Equipment"/>
  </r>
  <r>
    <s v="DLPH"/>
    <x v="1"/>
    <x v="2"/>
    <n v="15499000000"/>
    <n v="12471000000"/>
    <n v="1036000000"/>
    <s v=" $-   "/>
    <n v="94000000"/>
    <x v="1"/>
    <s v="Auto Parts &amp; Equipment"/>
  </r>
  <r>
    <s v="DLPH"/>
    <x v="2"/>
    <x v="3"/>
    <n v="15165000000"/>
    <n v="12155000000"/>
    <n v="1017000000"/>
    <s v=" $-   "/>
    <n v="93000000"/>
    <x v="1"/>
    <s v="Auto Parts &amp; Equipment"/>
  </r>
  <r>
    <s v="DLPH"/>
    <x v="3"/>
    <x v="28"/>
    <n v="16661000000"/>
    <n v="13107000000"/>
    <n v="1145000000"/>
    <s v=" $-   "/>
    <n v="134000000"/>
    <x v="1"/>
    <s v="Auto Parts &amp; Equipment"/>
  </r>
  <r>
    <s v="DLR"/>
    <x v="0"/>
    <x v="0"/>
    <n v="1279067000"/>
    <n v="461898000"/>
    <n v="68538000"/>
    <s v=" $-   "/>
    <n v="382553000"/>
    <x v="7"/>
    <s v="Specialized REITs"/>
  </r>
  <r>
    <s v="DLR"/>
    <x v="1"/>
    <x v="1"/>
    <n v="1482259000"/>
    <n v="555660000"/>
    <n v="69323000"/>
    <s v=" $-   "/>
    <n v="475464000"/>
    <x v="7"/>
    <s v="Specialized REITs"/>
  </r>
  <r>
    <s v="DLR"/>
    <x v="2"/>
    <x v="2"/>
    <n v="1616438000"/>
    <n v="603321000"/>
    <n v="89468000"/>
    <s v=" $-   "/>
    <n v="538513000"/>
    <x v="7"/>
    <s v="Specialized REITs"/>
  </r>
  <r>
    <s v="DLR"/>
    <x v="3"/>
    <x v="3"/>
    <n v="1763336000"/>
    <n v="651282000"/>
    <n v="139616000"/>
    <s v=" $-   "/>
    <n v="570527000"/>
    <x v="7"/>
    <s v="Specialized REITs"/>
  </r>
  <r>
    <s v="DLTR"/>
    <x v="0"/>
    <x v="92"/>
    <n v="7394500000"/>
    <n v="4741800000"/>
    <n v="1732600000"/>
    <s v=" $-   "/>
    <s v=" $-   "/>
    <x v="1"/>
    <s v="General Merchandise Stores"/>
  </r>
  <r>
    <s v="DLTR"/>
    <x v="1"/>
    <x v="46"/>
    <n v="7840300000"/>
    <n v="5050500000"/>
    <n v="1819500000"/>
    <s v=" $-   "/>
    <s v=" $-   "/>
    <x v="1"/>
    <s v="General Merchandise Stores"/>
  </r>
  <r>
    <s v="DLTR"/>
    <x v="2"/>
    <x v="26"/>
    <n v="8602200000"/>
    <n v="5568200000"/>
    <n v="1993800000"/>
    <s v=" $-   "/>
    <s v=" $-   "/>
    <x v="1"/>
    <s v="General Merchandise Stores"/>
  </r>
  <r>
    <s v="DLTR"/>
    <x v="3"/>
    <x v="47"/>
    <n v="15498400000"/>
    <n v="10841700000"/>
    <n v="3607000000"/>
    <s v=" $-   "/>
    <s v=" $-   "/>
    <x v="1"/>
    <s v="General Merchandise Stores"/>
  </r>
  <r>
    <s v="DNB"/>
    <x v="0"/>
    <x v="0"/>
    <n v="1663000000"/>
    <s v=" $-   "/>
    <n v="1123200000"/>
    <s v=" $-   "/>
    <n v="78300000"/>
    <x v="0"/>
    <s v="Research &amp; Consulting Services"/>
  </r>
  <r>
    <s v="DNB"/>
    <x v="1"/>
    <x v="1"/>
    <n v="1558400000"/>
    <s v=" $-   "/>
    <n v="1058000000"/>
    <s v=" $-   "/>
    <n v="60400000"/>
    <x v="0"/>
    <s v="Research &amp; Consulting Services"/>
  </r>
  <r>
    <s v="DNB"/>
    <x v="2"/>
    <x v="2"/>
    <n v="1584500000"/>
    <s v=" $-   "/>
    <n v="1105700000"/>
    <s v=" $-   "/>
    <n v="52500000"/>
    <x v="0"/>
    <s v="Research &amp; Consulting Services"/>
  </r>
  <r>
    <s v="DNB"/>
    <x v="3"/>
    <x v="3"/>
    <n v="1637100000"/>
    <s v=" $-   "/>
    <n v="1209100000"/>
    <s v=" $-   "/>
    <n v="58700000"/>
    <x v="0"/>
    <s v="Research &amp; Consulting Services"/>
  </r>
  <r>
    <s v="DOV"/>
    <x v="0"/>
    <x v="1"/>
    <n v="7155096000"/>
    <n v="4376505000"/>
    <n v="1616921000"/>
    <s v=" $-   "/>
    <s v=" $-   "/>
    <x v="0"/>
    <s v="Industrial Machinery"/>
  </r>
  <r>
    <s v="DOV"/>
    <x v="1"/>
    <x v="2"/>
    <n v="7752728000"/>
    <n v="4778479000"/>
    <n v="1758765000"/>
    <s v=" $-   "/>
    <s v=" $-   "/>
    <x v="0"/>
    <s v="Industrial Machinery"/>
  </r>
  <r>
    <s v="DOV"/>
    <x v="2"/>
    <x v="3"/>
    <n v="6956311000"/>
    <n v="4388167000"/>
    <n v="1647382000"/>
    <s v=" $-   "/>
    <s v=" $-   "/>
    <x v="0"/>
    <s v="Industrial Machinery"/>
  </r>
  <r>
    <s v="DOV"/>
    <x v="3"/>
    <x v="28"/>
    <n v="6794342000"/>
    <n v="4322373000"/>
    <n v="1757523000"/>
    <s v=" $-   "/>
    <s v=" $-   "/>
    <x v="0"/>
    <s v="Industrial Machinery"/>
  </r>
  <r>
    <s v="DPS"/>
    <x v="0"/>
    <x v="1"/>
    <n v="5997000000"/>
    <n v="2499000000"/>
    <n v="2337000000"/>
    <s v=" $-   "/>
    <n v="115000000"/>
    <x v="4"/>
    <s v="Soft Drinks"/>
  </r>
  <r>
    <s v="DPS"/>
    <x v="1"/>
    <x v="2"/>
    <n v="6121000000"/>
    <n v="2491000000"/>
    <n v="2335000000"/>
    <s v=" $-   "/>
    <n v="115000000"/>
    <x v="4"/>
    <s v="Soft Drinks"/>
  </r>
  <r>
    <s v="DPS"/>
    <x v="2"/>
    <x v="3"/>
    <n v="6282000000"/>
    <n v="2559000000"/>
    <n v="2320000000"/>
    <s v=" $-   "/>
    <n v="105000000"/>
    <x v="4"/>
    <s v="Soft Drinks"/>
  </r>
  <r>
    <s v="DPS"/>
    <x v="3"/>
    <x v="28"/>
    <n v="6440000000"/>
    <n v="2582000000"/>
    <n v="2326000000"/>
    <s v=" $-   "/>
    <n v="99000000"/>
    <x v="4"/>
    <s v="Soft Drinks"/>
  </r>
  <r>
    <s v="DRI"/>
    <x v="0"/>
    <x v="48"/>
    <n v="5921000000"/>
    <n v="4616600000"/>
    <n v="625200000"/>
    <s v=" $-   "/>
    <n v="278300000"/>
    <x v="1"/>
    <s v="Restaurants"/>
  </r>
  <r>
    <s v="DRI"/>
    <x v="1"/>
    <x v="49"/>
    <n v="6285600000"/>
    <n v="4990500000"/>
    <n v="665400000"/>
    <s v=" $-   "/>
    <n v="304400000"/>
    <x v="1"/>
    <s v="Restaurants"/>
  </r>
  <r>
    <s v="DRI"/>
    <x v="2"/>
    <x v="50"/>
    <n v="6764000000"/>
    <n v="5341500000"/>
    <n v="673500000"/>
    <s v=" $-   "/>
    <n v="319300000"/>
    <x v="1"/>
    <s v="Restaurants"/>
  </r>
  <r>
    <s v="DRI"/>
    <x v="3"/>
    <x v="51"/>
    <n v="6933500000"/>
    <n v="5392400000"/>
    <n v="622900000"/>
    <s v=" $-   "/>
    <n v="290200000"/>
    <x v="1"/>
    <s v="Restaurants"/>
  </r>
  <r>
    <s v="DUK"/>
    <x v="0"/>
    <x v="0"/>
    <n v="17912000000"/>
    <n v="11235000000"/>
    <n v="965000000"/>
    <s v=" $-   "/>
    <n v="2145000000"/>
    <x v="5"/>
    <s v="Electric Utilities"/>
  </r>
  <r>
    <s v="DUK"/>
    <x v="1"/>
    <x v="1"/>
    <n v="22756000000"/>
    <n v="13545000000"/>
    <n v="1274000000"/>
    <s v=" $-   "/>
    <n v="2668000000"/>
    <x v="5"/>
    <s v="Electric Utilities"/>
  </r>
  <r>
    <s v="DUK"/>
    <x v="2"/>
    <x v="2"/>
    <n v="23925000000"/>
    <n v="14323000000"/>
    <n v="1213000000"/>
    <s v=" $-   "/>
    <n v="3066000000"/>
    <x v="5"/>
    <s v="Electric Utilities"/>
  </r>
  <r>
    <s v="DUK"/>
    <x v="3"/>
    <x v="3"/>
    <n v="23459000000"/>
    <n v="13728000000"/>
    <n v="1135000000"/>
    <s v=" $-   "/>
    <n v="3144000000"/>
    <x v="5"/>
    <s v="Electric Utilities"/>
  </r>
  <r>
    <s v="DVA"/>
    <x v="0"/>
    <x v="0"/>
    <n v="8186280000"/>
    <n v="5583549000"/>
    <n v="889879000"/>
    <s v=" $-   "/>
    <n v="341969000"/>
    <x v="3"/>
    <s v="Health Care Facilities"/>
  </r>
  <r>
    <s v="DVA"/>
    <x v="1"/>
    <x v="1"/>
    <n v="11764050000"/>
    <n v="8198377000"/>
    <n v="1516508000"/>
    <s v=" $-   "/>
    <n v="528737000"/>
    <x v="3"/>
    <s v="Health Care Facilities"/>
  </r>
  <r>
    <s v="DVA"/>
    <x v="2"/>
    <x v="2"/>
    <n v="12795106000"/>
    <n v="9119305000"/>
    <n v="1278506000"/>
    <s v=" $-   "/>
    <n v="590935000"/>
    <x v="3"/>
    <s v="Health Care Facilities"/>
  </r>
  <r>
    <s v="DVA"/>
    <x v="3"/>
    <x v="3"/>
    <n v="13781837000"/>
    <n v="9824834000"/>
    <n v="1947135000"/>
    <s v=" $-   "/>
    <n v="638024000"/>
    <x v="3"/>
    <s v="Health Care Facilities"/>
  </r>
  <r>
    <s v="DVN"/>
    <x v="0"/>
    <x v="1"/>
    <n v="10397000000"/>
    <n v="2268000000"/>
    <n v="2743000000"/>
    <s v=" $-   "/>
    <n v="2780000000"/>
    <x v="9"/>
    <s v="Oil &amp; Gas Exploration &amp; Production"/>
  </r>
  <r>
    <s v="DVN"/>
    <x v="1"/>
    <x v="2"/>
    <n v="20638000000"/>
    <n v="2332000000"/>
    <n v="8290000000"/>
    <s v=" $-   "/>
    <n v="3319000000"/>
    <x v="9"/>
    <s v="Oil &amp; Gas Exploration &amp; Production"/>
  </r>
  <r>
    <s v="DVN"/>
    <x v="2"/>
    <x v="3"/>
    <n v="13145000000"/>
    <n v="2104000000"/>
    <n v="7741000000"/>
    <s v=" $-   "/>
    <n v="3129000000"/>
    <x v="9"/>
    <s v="Oil &amp; Gas Exploration &amp; Production"/>
  </r>
  <r>
    <s v="DVN"/>
    <x v="3"/>
    <x v="28"/>
    <n v="12197000000"/>
    <n v="1582000000"/>
    <n v="6476000000"/>
    <s v=" $-   "/>
    <n v="1792000000"/>
    <x v="9"/>
    <s v="Oil &amp; Gas Exploration &amp; Production"/>
  </r>
  <r>
    <s v="EA"/>
    <x v="0"/>
    <x v="93"/>
    <n v="3797000000"/>
    <n v="1388000000"/>
    <n v="1078000000"/>
    <n v="1153000000"/>
    <n v="30000000"/>
    <x v="2"/>
    <s v="Home Entertainment Software"/>
  </r>
  <r>
    <s v="EA"/>
    <x v="1"/>
    <x v="94"/>
    <n v="3575000000"/>
    <n v="1347000000"/>
    <n v="1055000000"/>
    <n v="1125000000"/>
    <n v="16000000"/>
    <x v="2"/>
    <s v="Home Entertainment Software"/>
  </r>
  <r>
    <s v="EA"/>
    <x v="2"/>
    <x v="95"/>
    <n v="4515000000"/>
    <n v="1429000000"/>
    <n v="1030000000"/>
    <n v="1094000000"/>
    <n v="14000000"/>
    <x v="2"/>
    <s v="Home Entertainment Software"/>
  </r>
  <r>
    <s v="EA"/>
    <x v="3"/>
    <x v="96"/>
    <n v="4396000000"/>
    <n v="1354000000"/>
    <n v="1028000000"/>
    <n v="1109000000"/>
    <n v="7000000"/>
    <x v="2"/>
    <s v="Home Entertainment Software"/>
  </r>
  <r>
    <s v="EBAY"/>
    <x v="0"/>
    <x v="1"/>
    <n v="8257000000"/>
    <n v="1492000000"/>
    <n v="3260000000"/>
    <n v="915000000"/>
    <n v="136000000"/>
    <x v="2"/>
    <s v="Internet Software &amp; Services"/>
  </r>
  <r>
    <s v="EBAY"/>
    <x v="1"/>
    <x v="2"/>
    <n v="8790000000"/>
    <n v="1663000000"/>
    <n v="3593000000"/>
    <n v="983000000"/>
    <n v="75000000"/>
    <x v="2"/>
    <s v="Internet Software &amp; Services"/>
  </r>
  <r>
    <s v="EBAY"/>
    <x v="2"/>
    <x v="3"/>
    <n v="8592000000"/>
    <n v="1771000000"/>
    <n v="3660000000"/>
    <n v="923000000"/>
    <n v="41000000"/>
    <x v="2"/>
    <s v="Internet Software &amp; Services"/>
  </r>
  <r>
    <s v="EBAY"/>
    <x v="3"/>
    <x v="28"/>
    <n v="8979000000"/>
    <n v="2007000000"/>
    <n v="3499000000"/>
    <n v="1114000000"/>
    <n v="34000000"/>
    <x v="2"/>
    <s v="Internet Software &amp; Services"/>
  </r>
  <r>
    <s v="ECL"/>
    <x v="0"/>
    <x v="0"/>
    <n v="11838700000"/>
    <n v="6385400000"/>
    <n v="4018300000"/>
    <s v=" $-   "/>
    <s v=" $-   "/>
    <x v="8"/>
    <s v="Specialty Chemicals"/>
  </r>
  <r>
    <s v="ECL"/>
    <x v="1"/>
    <x v="1"/>
    <n v="13253400000"/>
    <n v="7161200000"/>
    <n v="4360300000"/>
    <s v=" $-   "/>
    <s v=" $-   "/>
    <x v="8"/>
    <s v="Specialty Chemicals"/>
  </r>
  <r>
    <s v="ECL"/>
    <x v="2"/>
    <x v="2"/>
    <n v="14280500000"/>
    <n v="7679100000"/>
    <n v="4577600000"/>
    <s v=" $-   "/>
    <s v=" $-   "/>
    <x v="8"/>
    <s v="Specialty Chemicals"/>
  </r>
  <r>
    <s v="ECL"/>
    <x v="3"/>
    <x v="3"/>
    <n v="13545100000"/>
    <n v="7223500000"/>
    <n v="4345500000"/>
    <s v=" $-   "/>
    <s v=" $-   "/>
    <x v="8"/>
    <s v="Specialty Chemicals"/>
  </r>
  <r>
    <s v="ED"/>
    <x v="0"/>
    <x v="1"/>
    <n v="12354000000"/>
    <n v="7191000000"/>
    <n v="1895000000"/>
    <s v=" $-   "/>
    <n v="1024000000"/>
    <x v="5"/>
    <s v="Electric Utilities"/>
  </r>
  <r>
    <s v="ED"/>
    <x v="1"/>
    <x v="2"/>
    <n v="12919000000"/>
    <n v="7807000000"/>
    <n v="1877000000"/>
    <s v=" $-   "/>
    <n v="1071000000"/>
    <x v="5"/>
    <s v="Electric Utilities"/>
  </r>
  <r>
    <s v="ED"/>
    <x v="2"/>
    <x v="3"/>
    <n v="12554000000"/>
    <n v="7060000000"/>
    <n v="1937000000"/>
    <s v=" $-   "/>
    <n v="1130000000"/>
    <x v="5"/>
    <s v="Electric Utilities"/>
  </r>
  <r>
    <s v="ED"/>
    <x v="3"/>
    <x v="28"/>
    <n v="12075000000"/>
    <n v="6357000000"/>
    <n v="2031000000"/>
    <s v=" $-   "/>
    <n v="1216000000"/>
    <x v="5"/>
    <s v="Electric Utilities"/>
  </r>
  <r>
    <s v="EFX"/>
    <x v="0"/>
    <x v="0"/>
    <n v="2073000000"/>
    <n v="759500000"/>
    <n v="673500000"/>
    <s v=" $-   "/>
    <n v="160000000"/>
    <x v="0"/>
    <s v="Research &amp; Consulting Services"/>
  </r>
  <r>
    <s v="EFX"/>
    <x v="1"/>
    <x v="1"/>
    <n v="2303900000"/>
    <n v="787300000"/>
    <n v="715800000"/>
    <s v=" $-   "/>
    <n v="189600000"/>
    <x v="0"/>
    <s v="Research &amp; Consulting Services"/>
  </r>
  <r>
    <s v="EFX"/>
    <x v="2"/>
    <x v="2"/>
    <n v="2436400000"/>
    <n v="844700000"/>
    <n v="751700000"/>
    <s v=" $-   "/>
    <n v="201800000"/>
    <x v="0"/>
    <s v="Research &amp; Consulting Services"/>
  </r>
  <r>
    <s v="EFX"/>
    <x v="3"/>
    <x v="3"/>
    <n v="2663600000"/>
    <n v="887400000"/>
    <n v="884300000"/>
    <s v=" $-   "/>
    <n v="198000000"/>
    <x v="0"/>
    <s v="Research &amp; Consulting Services"/>
  </r>
  <r>
    <s v="EIX"/>
    <x v="0"/>
    <x v="0"/>
    <n v="11862000000"/>
    <n v="7747000000"/>
    <n v="296000000"/>
    <s v=" $-   "/>
    <n v="1562000000"/>
    <x v="5"/>
    <s v="Electric Utilities"/>
  </r>
  <r>
    <s v="EIX"/>
    <x v="1"/>
    <x v="1"/>
    <n v="12581000000"/>
    <n v="8364000000"/>
    <n v="309000000"/>
    <s v=" $-   "/>
    <n v="1622000000"/>
    <x v="5"/>
    <s v="Electric Utilities"/>
  </r>
  <r>
    <s v="EIX"/>
    <x v="2"/>
    <x v="2"/>
    <n v="13413000000"/>
    <n v="8742000000"/>
    <n v="322000000"/>
    <s v=" $-   "/>
    <n v="1720000000"/>
    <x v="5"/>
    <s v="Electric Utilities"/>
  </r>
  <r>
    <s v="EIX"/>
    <x v="3"/>
    <x v="3"/>
    <n v="11524000000"/>
    <n v="7256000000"/>
    <n v="336000000"/>
    <s v=" $-   "/>
    <n v="1919000000"/>
    <x v="5"/>
    <s v="Electric Utilities"/>
  </r>
  <r>
    <s v="EL"/>
    <x v="0"/>
    <x v="52"/>
    <n v="10181700000"/>
    <n v="2025900000"/>
    <n v="6597000000"/>
    <s v=" $-   "/>
    <s v=" $-   "/>
    <x v="4"/>
    <s v="Personal Products"/>
  </r>
  <r>
    <s v="EL"/>
    <x v="1"/>
    <x v="53"/>
    <n v="10968800000"/>
    <n v="2158200000"/>
    <n v="6985900000"/>
    <s v=" $-   "/>
    <s v=" $-   "/>
    <x v="4"/>
    <s v="Personal Products"/>
  </r>
  <r>
    <s v="EL"/>
    <x v="2"/>
    <x v="54"/>
    <n v="10780400000"/>
    <n v="2100600000"/>
    <n v="7073500000"/>
    <s v=" $-   "/>
    <s v=" $-   "/>
    <x v="4"/>
    <s v="Personal Products"/>
  </r>
  <r>
    <s v="EL"/>
    <x v="3"/>
    <x v="55"/>
    <n v="11262300000"/>
    <n v="2181100000"/>
    <n v="7337800000"/>
    <s v=" $-   "/>
    <s v=" $-   "/>
    <x v="4"/>
    <s v="Personal Products"/>
  </r>
  <r>
    <s v="EMN"/>
    <x v="0"/>
    <x v="0"/>
    <n v="8102000000"/>
    <n v="6340000000"/>
    <n v="644000000"/>
    <n v="198000000"/>
    <s v=" $-   "/>
    <x v="8"/>
    <s v="Diversified Chemicals"/>
  </r>
  <r>
    <s v="EMN"/>
    <x v="1"/>
    <x v="1"/>
    <n v="9350000000"/>
    <n v="6574000000"/>
    <n v="645000000"/>
    <n v="193000000"/>
    <s v=" $-   "/>
    <x v="8"/>
    <s v="Diversified Chemicals"/>
  </r>
  <r>
    <s v="EMN"/>
    <x v="2"/>
    <x v="2"/>
    <n v="9527000000"/>
    <n v="7306000000"/>
    <n v="755000000"/>
    <n v="227000000"/>
    <s v=" $-   "/>
    <x v="8"/>
    <s v="Diversified Chemicals"/>
  </r>
  <r>
    <s v="EMN"/>
    <x v="3"/>
    <x v="3"/>
    <n v="9648000000"/>
    <n v="7068000000"/>
    <n v="762000000"/>
    <n v="251000000"/>
    <s v=" $-   "/>
    <x v="8"/>
    <s v="Diversified Chemicals"/>
  </r>
  <r>
    <s v="EMR"/>
    <x v="0"/>
    <x v="12"/>
    <n v="24669000000"/>
    <n v="14717000000"/>
    <n v="6010000000"/>
    <s v=" $-   "/>
    <s v=" $-   "/>
    <x v="0"/>
    <s v="Industrial Conglomerates"/>
  </r>
  <r>
    <s v="EMR"/>
    <x v="1"/>
    <x v="13"/>
    <n v="17733000000"/>
    <n v="9971000000"/>
    <n v="4375000000"/>
    <s v=" $-   "/>
    <s v=" $-   "/>
    <x v="0"/>
    <s v="Industrial Conglomerates"/>
  </r>
  <r>
    <s v="EMR"/>
    <x v="2"/>
    <x v="14"/>
    <n v="16249000000"/>
    <n v="9241000000"/>
    <n v="4065000000"/>
    <s v=" $-   "/>
    <s v=" $-   "/>
    <x v="0"/>
    <s v="Industrial Conglomerates"/>
  </r>
  <r>
    <s v="EMR"/>
    <x v="3"/>
    <x v="15"/>
    <n v="14522000000"/>
    <n v="8260000000"/>
    <n v="3758000000"/>
    <s v=" $-   "/>
    <s v=" $-   "/>
    <x v="0"/>
    <s v="Industrial Conglomerates"/>
  </r>
  <r>
    <s v="EOG"/>
    <x v="0"/>
    <x v="0"/>
    <n v="11682636000"/>
    <n v="1699428000"/>
    <n v="3862434000"/>
    <s v=" $-   "/>
    <n v="3169703000"/>
    <x v="9"/>
    <s v="Oil &amp; Gas Exploration &amp; Production"/>
  </r>
  <r>
    <s v="EOG"/>
    <x v="1"/>
    <x v="1"/>
    <n v="14487118000"/>
    <n v="2066893000"/>
    <n v="4621096000"/>
    <s v=" $-   "/>
    <n v="3600976000"/>
    <x v="9"/>
    <s v="Oil &amp; Gas Exploration &amp; Production"/>
  </r>
  <r>
    <s v="EOG"/>
    <x v="2"/>
    <x v="2"/>
    <n v="18035340000"/>
    <n v="2534389000"/>
    <n v="5285634000"/>
    <s v=" $-   "/>
    <n v="3997041000"/>
    <x v="9"/>
    <s v="Oil &amp; Gas Exploration &amp; Production"/>
  </r>
  <r>
    <s v="EOG"/>
    <x v="3"/>
    <x v="3"/>
    <n v="8757428000"/>
    <n v="2177757000"/>
    <n v="3174320000"/>
    <s v=" $-   "/>
    <n v="3313644000"/>
    <x v="9"/>
    <s v="Oil &amp; Gas Exploration &amp; Production"/>
  </r>
  <r>
    <s v="EQIX"/>
    <x v="0"/>
    <x v="0"/>
    <n v="1887376000"/>
    <n v="944617000"/>
    <n v="531180000"/>
    <s v=" $-   "/>
    <s v=" $-   "/>
    <x v="7"/>
    <s v="REITs"/>
  </r>
  <r>
    <s v="EQIX"/>
    <x v="1"/>
    <x v="1"/>
    <n v="2152766000"/>
    <n v="1064403000"/>
    <n v="621413000"/>
    <s v=" $-   "/>
    <s v=" $-   "/>
    <x v="7"/>
    <s v="REITs"/>
  </r>
  <r>
    <s v="EQIX"/>
    <x v="2"/>
    <x v="2"/>
    <n v="2443776000"/>
    <n v="1197885000"/>
    <n v="734119000"/>
    <s v=" $-   "/>
    <s v=" $-   "/>
    <x v="7"/>
    <s v="REITs"/>
  </r>
  <r>
    <s v="EQIX"/>
    <x v="3"/>
    <x v="3"/>
    <n v="2725867000"/>
    <n v="1291506000"/>
    <n v="825296000"/>
    <s v=" $-   "/>
    <s v=" $-   "/>
    <x v="7"/>
    <s v="REITs"/>
  </r>
  <r>
    <s v="EQR"/>
    <x v="0"/>
    <x v="0"/>
    <n v="1747502000"/>
    <n v="625507000"/>
    <n v="47233000"/>
    <s v=" $-   "/>
    <n v="560669000"/>
    <x v="7"/>
    <s v="REITs"/>
  </r>
  <r>
    <s v="EQR"/>
    <x v="1"/>
    <x v="1"/>
    <n v="2387702000"/>
    <n v="834228000"/>
    <n v="62179000"/>
    <s v=" $-   "/>
    <n v="978973000"/>
    <x v="7"/>
    <s v="REITs"/>
  </r>
  <r>
    <s v="EQR"/>
    <x v="2"/>
    <x v="2"/>
    <n v="2614748000"/>
    <n v="883564000"/>
    <n v="50948000"/>
    <s v=" $-   "/>
    <n v="758861000"/>
    <x v="7"/>
    <s v="REITs"/>
  </r>
  <r>
    <s v="EQR"/>
    <x v="3"/>
    <x v="3"/>
    <n v="2744965000"/>
    <n v="905168000"/>
    <n v="65082000"/>
    <s v=" $-   "/>
    <n v="765895000"/>
    <x v="7"/>
    <s v="REITs"/>
  </r>
  <r>
    <s v="EQT"/>
    <x v="0"/>
    <x v="1"/>
    <n v="1859177000"/>
    <n v="354561000"/>
    <n v="200849000"/>
    <s v=" $-   "/>
    <n v="653132000"/>
    <x v="9"/>
    <s v="Oil &amp; Gas Exploration &amp; Production"/>
  </r>
  <r>
    <s v="EQT"/>
    <x v="1"/>
    <x v="2"/>
    <n v="2388768000"/>
    <n v="443974000"/>
    <n v="238134000"/>
    <s v=" $-   "/>
    <n v="679298000"/>
    <x v="9"/>
    <s v="Oil &amp; Gas Exploration &amp; Production"/>
  </r>
  <r>
    <s v="EQT"/>
    <x v="2"/>
    <x v="3"/>
    <n v="1954000000"/>
    <n v="523043000"/>
    <n v="249925000"/>
    <s v=" $-   "/>
    <n v="819216000"/>
    <x v="9"/>
    <s v="Oil &amp; Gas Exploration &amp; Production"/>
  </r>
  <r>
    <s v="EQT"/>
    <x v="3"/>
    <x v="28"/>
    <n v="1857339000"/>
    <n v="613909000"/>
    <n v="272747000"/>
    <s v=" $-   "/>
    <n v="927920000"/>
    <x v="9"/>
    <s v="Oil &amp; Gas Exploration &amp; Production"/>
  </r>
  <r>
    <s v="ES"/>
    <x v="0"/>
    <x v="0"/>
    <n v="6273787000"/>
    <n v="3667434000"/>
    <n v="747356000"/>
    <s v=" $-   "/>
    <n v="740791000"/>
    <x v="5"/>
    <s v="MultiUtilities"/>
  </r>
  <r>
    <s v="ES"/>
    <x v="1"/>
    <x v="1"/>
    <n v="7301204000"/>
    <n v="3997940000"/>
    <n v="914149000"/>
    <s v=" $-   "/>
    <n v="859680000"/>
    <x v="5"/>
    <s v="MultiUtilities"/>
  </r>
  <r>
    <s v="ES"/>
    <x v="2"/>
    <x v="2"/>
    <n v="7741856000"/>
    <n v="4449139000"/>
    <n v="1034507000"/>
    <s v=" $-   "/>
    <n v="625361000"/>
    <x v="5"/>
    <s v="MultiUtilities"/>
  </r>
  <r>
    <s v="ES"/>
    <x v="3"/>
    <x v="3"/>
    <n v="7954827000"/>
    <n v="4416194000"/>
    <n v="1086274000"/>
    <s v=" $-   "/>
    <n v="688195000"/>
    <x v="5"/>
    <s v="MultiUtilities"/>
  </r>
  <r>
    <s v="ESS"/>
    <x v="0"/>
    <x v="0"/>
    <n v="535153000"/>
    <n v="172167000"/>
    <n v="24573000"/>
    <s v=" $-   "/>
    <n v="169173000"/>
    <x v="7"/>
    <s v="Residential REITs"/>
  </r>
  <r>
    <s v="ESS"/>
    <x v="1"/>
    <x v="1"/>
    <n v="610590000"/>
    <n v="197336000"/>
    <n v="26684000"/>
    <s v=" $-   "/>
    <n v="192420000"/>
    <x v="7"/>
    <s v="Residential REITs"/>
  </r>
  <r>
    <s v="ESS"/>
    <x v="2"/>
    <x v="2"/>
    <n v="970938000"/>
    <n v="312546000"/>
    <n v="40878000"/>
    <s v=" $-   "/>
    <n v="360592000"/>
    <x v="7"/>
    <s v="Residential REITs"/>
  </r>
  <r>
    <s v="ESS"/>
    <x v="3"/>
    <x v="3"/>
    <n v="1194407000"/>
    <n v="363508000"/>
    <n v="40090000"/>
    <s v=" $-   "/>
    <n v="453423000"/>
    <x v="7"/>
    <s v="Residential REITs"/>
  </r>
  <r>
    <s v="ETFC"/>
    <x v="0"/>
    <x v="0"/>
    <n v="1365000000"/>
    <s v=" $-   "/>
    <n v="921000000"/>
    <s v=" $-   "/>
    <n v="471000000"/>
    <x v="6"/>
    <s v="Investment Banking &amp; Brokerage"/>
  </r>
  <r>
    <s v="ETFC"/>
    <x v="1"/>
    <x v="1"/>
    <n v="1466000000"/>
    <s v=" $-   "/>
    <n v="888000000"/>
    <s v=" $-   "/>
    <n v="256000000"/>
    <x v="6"/>
    <s v="Investment Banking &amp; Brokerage"/>
  </r>
  <r>
    <s v="ETFC"/>
    <x v="2"/>
    <x v="2"/>
    <n v="1665000000"/>
    <s v=" $-   "/>
    <n v="958000000"/>
    <s v=" $-   "/>
    <n v="136000000"/>
    <x v="6"/>
    <s v="Investment Banking &amp; Brokerage"/>
  </r>
  <r>
    <s v="ETFC"/>
    <x v="3"/>
    <x v="3"/>
    <n v="1403000000"/>
    <s v=" $-   "/>
    <n v="1048000000"/>
    <s v=" $-   "/>
    <n v="61000000"/>
    <x v="6"/>
    <s v="Investment Banking &amp; Brokerage"/>
  </r>
  <r>
    <s v="ETN"/>
    <x v="0"/>
    <x v="0"/>
    <n v="16311000000"/>
    <n v="11448000000"/>
    <n v="2894000000"/>
    <n v="439000000"/>
    <s v=" $-   "/>
    <x v="0"/>
    <s v="Industrial Conglomerates"/>
  </r>
  <r>
    <s v="ETN"/>
    <x v="1"/>
    <x v="1"/>
    <n v="22046000000"/>
    <n v="15369000000"/>
    <n v="3886000000"/>
    <n v="644000000"/>
    <s v=" $-   "/>
    <x v="0"/>
    <s v="Industrial Conglomerates"/>
  </r>
  <r>
    <s v="ETN"/>
    <x v="2"/>
    <x v="2"/>
    <n v="22552000000"/>
    <n v="15646000000"/>
    <n v="3810000000"/>
    <n v="647000000"/>
    <s v=" $-   "/>
    <x v="0"/>
    <s v="Industrial Conglomerates"/>
  </r>
  <r>
    <s v="ETN"/>
    <x v="3"/>
    <x v="3"/>
    <n v="20855000000"/>
    <n v="14292000000"/>
    <n v="3596000000"/>
    <n v="625000000"/>
    <s v=" $-   "/>
    <x v="0"/>
    <s v="Industrial Conglomerates"/>
  </r>
  <r>
    <s v="ETR"/>
    <x v="0"/>
    <x v="0"/>
    <n v="10302079000"/>
    <n v="6583627000"/>
    <n v="917162000"/>
    <s v=" $-   "/>
    <n v="1144585000"/>
    <x v="5"/>
    <s v="Electric Utilities"/>
  </r>
  <r>
    <s v="ETR"/>
    <x v="1"/>
    <x v="1"/>
    <n v="11390947000"/>
    <n v="7588885000"/>
    <n v="888051000"/>
    <s v=" $-   "/>
    <n v="1261044000"/>
    <x v="5"/>
    <s v="Electric Utilities"/>
  </r>
  <r>
    <s v="ETR"/>
    <x v="2"/>
    <x v="2"/>
    <n v="12494921000"/>
    <n v="8126187000"/>
    <n v="863455000"/>
    <s v=" $-   "/>
    <n v="1318638000"/>
    <x v="5"/>
    <s v="Electric Utilities"/>
  </r>
  <r>
    <s v="ETR"/>
    <x v="3"/>
    <x v="3"/>
    <n v="11513251000"/>
    <n v="7449273000"/>
    <n v="1074998000"/>
    <s v=" $-   "/>
    <n v="1337276000"/>
    <x v="5"/>
    <s v="Electric Utilities"/>
  </r>
  <r>
    <s v="EW"/>
    <x v="0"/>
    <x v="0"/>
    <n v="1899600000"/>
    <n v="491000000"/>
    <n v="697400000"/>
    <n v="291300000"/>
    <s v=" $-   "/>
    <x v="3"/>
    <s v="Health Care Equipment"/>
  </r>
  <r>
    <s v="EW"/>
    <x v="1"/>
    <x v="1"/>
    <n v="2045500000"/>
    <n v="516600000"/>
    <n v="749700000"/>
    <n v="323000000"/>
    <s v=" $-   "/>
    <x v="3"/>
    <s v="Health Care Equipment"/>
  </r>
  <r>
    <s v="EW"/>
    <x v="2"/>
    <x v="2"/>
    <n v="2322900000"/>
    <n v="625600000"/>
    <n v="928700000"/>
    <n v="346500000"/>
    <s v=" $-   "/>
    <x v="3"/>
    <s v="Health Care Equipment"/>
  </r>
  <r>
    <s v="EW"/>
    <x v="3"/>
    <x v="3"/>
    <n v="2493700000"/>
    <n v="617200000"/>
    <n v="850700000"/>
    <n v="383100000"/>
    <s v=" $-   "/>
    <x v="3"/>
    <s v="Health Care Equipment"/>
  </r>
  <r>
    <s v="EXC"/>
    <x v="0"/>
    <x v="1"/>
    <n v="24888000000"/>
    <n v="17994000000"/>
    <n v="1095000000"/>
    <s v=" $-   "/>
    <n v="2153000000"/>
    <x v="5"/>
    <s v="MultiUtilities"/>
  </r>
  <r>
    <s v="EXC"/>
    <x v="1"/>
    <x v="2"/>
    <n v="27429000000"/>
    <n v="21571000000"/>
    <n v="1154000000"/>
    <s v=" $-   "/>
    <n v="2314000000"/>
    <x v="5"/>
    <s v="MultiUtilities"/>
  </r>
  <r>
    <s v="EXC"/>
    <x v="2"/>
    <x v="3"/>
    <n v="29447000000"/>
    <n v="21406000000"/>
    <n v="1200000000"/>
    <s v=" $-   "/>
    <n v="2450000000"/>
    <x v="5"/>
    <s v="MultiUtilities"/>
  </r>
  <r>
    <s v="EXC"/>
    <x v="3"/>
    <x v="28"/>
    <n v="31360000000"/>
    <n v="22688000000"/>
    <n v="1576000000"/>
    <s v=" $-   "/>
    <n v="3936000000"/>
    <x v="5"/>
    <s v="MultiUtilities"/>
  </r>
  <r>
    <s v="EXPD"/>
    <x v="0"/>
    <x v="0"/>
    <n v="5992215000"/>
    <n v="4156845000"/>
    <n v="1264632000"/>
    <s v=" $-   "/>
    <n v="39940000"/>
    <x v="0"/>
    <s v="Air Freight &amp; Logistics"/>
  </r>
  <r>
    <s v="EXPD"/>
    <x v="1"/>
    <x v="1"/>
    <n v="6080257000"/>
    <n v="4197404000"/>
    <n v="1282709000"/>
    <s v=" $-   "/>
    <n v="48071000"/>
    <x v="0"/>
    <s v="Air Freight &amp; Logistics"/>
  </r>
  <r>
    <s v="EXPD"/>
    <x v="2"/>
    <x v="2"/>
    <n v="6564721000"/>
    <n v="4583294000"/>
    <n v="1337487000"/>
    <s v=" $-   "/>
    <n v="49292000"/>
    <x v="0"/>
    <s v="Air Freight &amp; Logistics"/>
  </r>
  <r>
    <s v="EXPD"/>
    <x v="3"/>
    <x v="3"/>
    <n v="6616632000"/>
    <n v="4428855000"/>
    <n v="1420281000"/>
    <s v=" $-   "/>
    <n v="46012000"/>
    <x v="0"/>
    <s v="Air Freight &amp; Logistics"/>
  </r>
  <r>
    <s v="EXPE"/>
    <x v="0"/>
    <x v="1"/>
    <n v="4771259000"/>
    <n v="1038034000"/>
    <n v="3151043000"/>
    <s v=" $-   "/>
    <n v="71731000"/>
    <x v="1"/>
    <s v="Internet &amp; Direct Marketing Retail"/>
  </r>
  <r>
    <s v="EXPE"/>
    <x v="1"/>
    <x v="2"/>
    <n v="5763485000"/>
    <n v="1179081000"/>
    <n v="3919856000"/>
    <s v=" $-   "/>
    <n v="76773000"/>
    <x v="1"/>
    <s v="Internet &amp; Direct Marketing Retail"/>
  </r>
  <r>
    <s v="EXPE"/>
    <x v="2"/>
    <x v="3"/>
    <n v="6672317000"/>
    <n v="1309559000"/>
    <n v="4785243000"/>
    <s v=" $-   "/>
    <n v="156458000"/>
    <x v="1"/>
    <s v="Internet &amp; Direct Marketing Retail"/>
  </r>
  <r>
    <s v="EXPE"/>
    <x v="3"/>
    <x v="28"/>
    <n v="8773564000"/>
    <n v="1596698000"/>
    <n v="6280728000"/>
    <s v=" $-   "/>
    <n v="317141000"/>
    <x v="1"/>
    <s v="Internet &amp; Direct Marketing Retail"/>
  </r>
  <r>
    <s v="EXR"/>
    <x v="0"/>
    <x v="0"/>
    <n v="409396000"/>
    <n v="114028000"/>
    <n v="58323000"/>
    <s v=" $-   "/>
    <n v="74453000"/>
    <x v="7"/>
    <s v="Specialized REITs"/>
  </r>
  <r>
    <s v="EXR"/>
    <x v="1"/>
    <x v="1"/>
    <n v="520613000"/>
    <n v="140012000"/>
    <n v="63268000"/>
    <s v=" $-   "/>
    <n v="95232000"/>
    <x v="7"/>
    <s v="Specialized REITs"/>
  </r>
  <r>
    <s v="EXR"/>
    <x v="2"/>
    <x v="2"/>
    <n v="647155000"/>
    <n v="172416000"/>
    <n v="71369000"/>
    <s v=" $-   "/>
    <n v="115076000"/>
    <x v="7"/>
    <s v="Specialized REITs"/>
  </r>
  <r>
    <s v="EXR"/>
    <x v="3"/>
    <x v="3"/>
    <n v="782270000"/>
    <n v="203965000"/>
    <n v="80791000"/>
    <s v=" $-   "/>
    <n v="133457000"/>
    <x v="7"/>
    <s v="Specialized REITs"/>
  </r>
  <r>
    <s v="F"/>
    <x v="0"/>
    <x v="1"/>
    <n v="146917000000"/>
    <n v="123050000000"/>
    <n v="10850000000"/>
    <s v=" $-   "/>
    <s v=" $-   "/>
    <x v="1"/>
    <s v="Automobile Manufacturers"/>
  </r>
  <r>
    <s v="F"/>
    <x v="1"/>
    <x v="2"/>
    <n v="144077000000"/>
    <n v="131903000000"/>
    <n v="11842000000"/>
    <s v=" $-   "/>
    <s v=" $-   "/>
    <x v="1"/>
    <s v="Automobile Manufacturers"/>
  </r>
  <r>
    <s v="F"/>
    <x v="2"/>
    <x v="3"/>
    <n v="149558000000"/>
    <n v="131409000000"/>
    <n v="10502000000"/>
    <s v=" $-   "/>
    <s v=" $-   "/>
    <x v="1"/>
    <s v="Automobile Manufacturers"/>
  </r>
  <r>
    <s v="F"/>
    <x v="3"/>
    <x v="28"/>
    <n v="151800000000"/>
    <n v="135488000000"/>
    <n v="12196000000"/>
    <s v=" $-   "/>
    <s v=" $-   "/>
    <x v="1"/>
    <s v="Automobile Manufacturers"/>
  </r>
  <r>
    <s v="FAST"/>
    <x v="0"/>
    <x v="1"/>
    <n v="3326106000"/>
    <n v="1606661000"/>
    <n v="1007431000"/>
    <s v=" $-   "/>
    <s v=" $-   "/>
    <x v="0"/>
    <s v="Building Products"/>
  </r>
  <r>
    <s v="FAST"/>
    <x v="1"/>
    <x v="2"/>
    <n v="3733507000"/>
    <n v="1836105000"/>
    <n v="1110776000"/>
    <s v=" $-   "/>
    <s v=" $-   "/>
    <x v="0"/>
    <s v="Building Products"/>
  </r>
  <r>
    <s v="FAST"/>
    <x v="2"/>
    <x v="3"/>
    <n v="3869187000"/>
    <n v="1920253000"/>
    <n v="1121590000"/>
    <s v=" $-   "/>
    <s v=" $-   "/>
    <x v="0"/>
    <s v="Building Products"/>
  </r>
  <r>
    <s v="FAST"/>
    <x v="3"/>
    <x v="28"/>
    <n v="3962036000"/>
    <n v="1997259000"/>
    <n v="1169470000"/>
    <s v=" $-   "/>
    <s v=" $-   "/>
    <x v="0"/>
    <s v="Building Products"/>
  </r>
  <r>
    <s v="FB"/>
    <x v="0"/>
    <x v="1"/>
    <n v="7872000000"/>
    <n v="1875000000"/>
    <n v="1778000000"/>
    <n v="1415000000"/>
    <s v=" $-   "/>
    <x v="2"/>
    <s v="Internet Software &amp; Services"/>
  </r>
  <r>
    <s v="FB"/>
    <x v="1"/>
    <x v="2"/>
    <n v="12466000000"/>
    <n v="2153000000"/>
    <n v="2653000000"/>
    <n v="2666000000"/>
    <s v=" $-   "/>
    <x v="2"/>
    <s v="Internet Software &amp; Services"/>
  </r>
  <r>
    <s v="FB"/>
    <x v="2"/>
    <x v="3"/>
    <n v="17928000000"/>
    <n v="2867000000"/>
    <n v="4020000000"/>
    <n v="4816000000"/>
    <s v=" $-   "/>
    <x v="2"/>
    <s v="Internet Software &amp; Services"/>
  </r>
  <r>
    <s v="FB"/>
    <x v="3"/>
    <x v="28"/>
    <n v="27638000000"/>
    <n v="3789000000"/>
    <n v="5503000000"/>
    <n v="5919000000"/>
    <s v=" $-   "/>
    <x v="2"/>
    <s v="Internet Software &amp; Services"/>
  </r>
  <r>
    <s v="FBHS"/>
    <x v="0"/>
    <x v="0"/>
    <n v="3134800000"/>
    <n v="2093200000"/>
    <n v="873100000"/>
    <s v=" $-   "/>
    <n v="7400000"/>
    <x v="0"/>
    <s v="Building Products"/>
  </r>
  <r>
    <s v="FBHS"/>
    <x v="1"/>
    <x v="1"/>
    <n v="3703600000"/>
    <n v="2408500000"/>
    <n v="938700000"/>
    <s v=" $-   "/>
    <n v="9400000"/>
    <x v="0"/>
    <s v="Building Products"/>
  </r>
  <r>
    <s v="FBHS"/>
    <x v="2"/>
    <x v="2"/>
    <n v="4013600000"/>
    <n v="2646700000"/>
    <n v="943300000"/>
    <s v=" $-   "/>
    <n v="13100000"/>
    <x v="0"/>
    <s v="Building Products"/>
  </r>
  <r>
    <s v="FBHS"/>
    <x v="3"/>
    <x v="3"/>
    <n v="4579400000"/>
    <n v="2997500000"/>
    <n v="1047600000"/>
    <s v=" $-   "/>
    <n v="21600000"/>
    <x v="0"/>
    <s v="Building Products"/>
  </r>
  <r>
    <s v="FCX"/>
    <x v="0"/>
    <x v="0"/>
    <n v="18010000000"/>
    <n v="11561000000"/>
    <n v="431000000"/>
    <n v="285000000"/>
    <s v=" $-   "/>
    <x v="8"/>
    <s v="Copper"/>
  </r>
  <r>
    <s v="FCX"/>
    <x v="1"/>
    <x v="1"/>
    <n v="20921000000"/>
    <n v="14637000000"/>
    <n v="657000000"/>
    <n v="210000000"/>
    <s v=" $-   "/>
    <x v="8"/>
    <s v="Copper"/>
  </r>
  <r>
    <s v="FCX"/>
    <x v="2"/>
    <x v="2"/>
    <n v="21438000000"/>
    <n v="19504000000"/>
    <n v="592000000"/>
    <n v="126000000"/>
    <s v=" $-   "/>
    <x v="8"/>
    <s v="Copper"/>
  </r>
  <r>
    <s v="FCX"/>
    <x v="3"/>
    <x v="3"/>
    <n v="15877000000"/>
    <n v="28524000000"/>
    <n v="569000000"/>
    <n v="127000000"/>
    <s v=" $-   "/>
    <x v="8"/>
    <s v="Copper"/>
  </r>
  <r>
    <s v="FDX"/>
    <x v="0"/>
    <x v="83"/>
    <n v="44287000000"/>
    <n v="16448000000"/>
    <n v="20359000000"/>
    <s v=" $-   "/>
    <n v="2386000000"/>
    <x v="0"/>
    <s v="Air Freight &amp; Logistics"/>
  </r>
  <r>
    <s v="FDX"/>
    <x v="1"/>
    <x v="84"/>
    <n v="45567000000"/>
    <n v="17052000000"/>
    <n v="22113000000"/>
    <s v=" $-   "/>
    <n v="2587000000"/>
    <x v="0"/>
    <s v="Air Freight &amp; Logistics"/>
  </r>
  <r>
    <s v="FDX"/>
    <x v="2"/>
    <x v="50"/>
    <n v="47453000000"/>
    <n v="16984000000"/>
    <n v="25715000000"/>
    <s v=" $-   "/>
    <n v="2611000000"/>
    <x v="0"/>
    <s v="Air Freight &amp; Logistics"/>
  </r>
  <r>
    <s v="FDX"/>
    <x v="3"/>
    <x v="85"/>
    <n v="50365000000"/>
    <n v="17327000000"/>
    <n v="27330000000"/>
    <s v=" $-   "/>
    <n v="2631000000"/>
    <x v="0"/>
    <s v="Air Freight &amp; Logistics"/>
  </r>
  <r>
    <s v="FE"/>
    <x v="0"/>
    <x v="0"/>
    <n v="15255000000"/>
    <n v="6717000000"/>
    <n v="5353000000"/>
    <s v=" $-   "/>
    <n v="1051000000"/>
    <x v="5"/>
    <s v="Electric Utilities"/>
  </r>
  <r>
    <s v="FE"/>
    <x v="1"/>
    <x v="1"/>
    <n v="14892000000"/>
    <n v="6459000000"/>
    <n v="4315000000"/>
    <s v=" $-   "/>
    <n v="1741000000"/>
    <x v="5"/>
    <s v="Electric Utilities"/>
  </r>
  <r>
    <s v="FE"/>
    <x v="2"/>
    <x v="2"/>
    <n v="15049000000"/>
    <n v="6996000000"/>
    <n v="5759000000"/>
    <s v=" $-   "/>
    <n v="1232000000"/>
    <x v="5"/>
    <s v="Electric Utilities"/>
  </r>
  <r>
    <s v="FE"/>
    <x v="3"/>
    <x v="3"/>
    <n v="15026000000"/>
    <n v="6173000000"/>
    <n v="4969000000"/>
    <s v=" $-   "/>
    <n v="1550000000"/>
    <x v="5"/>
    <s v="Electric Utilities"/>
  </r>
  <r>
    <s v="FFIV"/>
    <x v="0"/>
    <x v="12"/>
    <n v="1481314000"/>
    <n v="253047000"/>
    <n v="587835000"/>
    <n v="209614000"/>
    <s v=" $-   "/>
    <x v="2"/>
    <s v="Networking Equipment"/>
  </r>
  <r>
    <s v="FFIV"/>
    <x v="1"/>
    <x v="13"/>
    <n v="1732046000"/>
    <n v="309959000"/>
    <n v="664738000"/>
    <n v="263792000"/>
    <s v=" $-   "/>
    <x v="2"/>
    <s v="Networking Equipment"/>
  </r>
  <r>
    <s v="FFIV"/>
    <x v="2"/>
    <x v="14"/>
    <n v="1919823000"/>
    <n v="332261000"/>
    <n v="738080000"/>
    <n v="296583000"/>
    <s v=" $-   "/>
    <x v="2"/>
    <s v="Networking Equipment"/>
  </r>
  <r>
    <s v="FFIV"/>
    <x v="3"/>
    <x v="15"/>
    <n v="1995034000"/>
    <n v="337205000"/>
    <n v="767174000"/>
    <n v="334227000"/>
    <s v=" $-   "/>
    <x v="2"/>
    <s v="Networking Equipment"/>
  </r>
  <r>
    <s v="FIS"/>
    <x v="0"/>
    <x v="0"/>
    <n v="5795800000"/>
    <n v="3956200000"/>
    <n v="763300000"/>
    <s v=" $-   "/>
    <s v=" $-   "/>
    <x v="2"/>
    <s v="Internet Software &amp; Services"/>
  </r>
  <r>
    <s v="FIS"/>
    <x v="1"/>
    <x v="1"/>
    <n v="6063400000"/>
    <n v="4092700000"/>
    <n v="907800000"/>
    <s v=" $-   "/>
    <s v=" $-   "/>
    <x v="2"/>
    <s v="Internet Software &amp; Services"/>
  </r>
  <r>
    <s v="FIS"/>
    <x v="2"/>
    <x v="2"/>
    <n v="6413800000"/>
    <n v="4328300000"/>
    <n v="814900000"/>
    <s v=" $-   "/>
    <s v=" $-   "/>
    <x v="2"/>
    <s v="Internet Software &amp; Services"/>
  </r>
  <r>
    <s v="FIS"/>
    <x v="3"/>
    <x v="3"/>
    <n v="6595200000"/>
    <n v="4393200000"/>
    <n v="1102800000"/>
    <s v=" $-   "/>
    <s v=" $-   "/>
    <x v="2"/>
    <s v="Internet Software &amp; Services"/>
  </r>
  <r>
    <s v="FISV"/>
    <x v="0"/>
    <x v="0"/>
    <n v="4436000000"/>
    <n v="2564000000"/>
    <n v="824000000"/>
    <s v=" $-   "/>
    <s v=" $-   "/>
    <x v="2"/>
    <s v="Internet Software &amp; Services"/>
  </r>
  <r>
    <s v="FISV"/>
    <x v="1"/>
    <x v="1"/>
    <n v="4814000000"/>
    <n v="2776000000"/>
    <n v="977000000"/>
    <s v=" $-   "/>
    <s v=" $-   "/>
    <x v="2"/>
    <s v="Internet Software &amp; Services"/>
  </r>
  <r>
    <s v="FISV"/>
    <x v="2"/>
    <x v="2"/>
    <n v="5066000000"/>
    <n v="2881000000"/>
    <n v="975000000"/>
    <s v=" $-   "/>
    <s v=" $-   "/>
    <x v="2"/>
    <s v="Internet Software &amp; Services"/>
  </r>
  <r>
    <s v="FISV"/>
    <x v="3"/>
    <x v="3"/>
    <n v="5254000000"/>
    <n v="2909000000"/>
    <n v="1034000000"/>
    <s v=" $-   "/>
    <s v=" $-   "/>
    <x v="2"/>
    <s v="Internet Software &amp; Services"/>
  </r>
  <r>
    <s v="FL"/>
    <x v="0"/>
    <x v="92"/>
    <n v="6182000000"/>
    <n v="4148000000"/>
    <n v="1294000000"/>
    <s v=" $-   "/>
    <n v="118000000"/>
    <x v="1"/>
    <s v="Apparel Retail"/>
  </r>
  <r>
    <s v="FL"/>
    <x v="1"/>
    <x v="46"/>
    <n v="6505000000"/>
    <n v="4372000000"/>
    <n v="1334000000"/>
    <s v=" $-   "/>
    <n v="133000000"/>
    <x v="1"/>
    <s v="Apparel Retail"/>
  </r>
  <r>
    <s v="FL"/>
    <x v="2"/>
    <x v="26"/>
    <n v="7151000000"/>
    <n v="4777000000"/>
    <n v="1426000000"/>
    <s v=" $-   "/>
    <n v="139000000"/>
    <x v="1"/>
    <s v="Apparel Retail"/>
  </r>
  <r>
    <s v="FL"/>
    <x v="3"/>
    <x v="47"/>
    <n v="7412000000"/>
    <n v="4907000000"/>
    <n v="1415000000"/>
    <s v=" $-   "/>
    <n v="148000000"/>
    <x v="1"/>
    <s v="Apparel Retail"/>
  </r>
  <r>
    <s v="FLIR"/>
    <x v="0"/>
    <x v="0"/>
    <n v="1405358000"/>
    <n v="670174000"/>
    <n v="292500000"/>
    <n v="137354000"/>
    <s v=" $-   "/>
    <x v="2"/>
    <s v="Electronic Equipment &amp; Instruments"/>
  </r>
  <r>
    <s v="FLIR"/>
    <x v="1"/>
    <x v="1"/>
    <n v="1496372000"/>
    <n v="759362000"/>
    <n v="322739000"/>
    <n v="147696000"/>
    <s v=" $-   "/>
    <x v="2"/>
    <s v="Electronic Equipment &amp; Instruments"/>
  </r>
  <r>
    <s v="FLIR"/>
    <x v="2"/>
    <x v="2"/>
    <n v="1530654000"/>
    <n v="780281000"/>
    <n v="331995000"/>
    <n v="142751000"/>
    <s v=" $-   "/>
    <x v="2"/>
    <s v="Electronic Equipment &amp; Instruments"/>
  </r>
  <r>
    <s v="FLIR"/>
    <x v="3"/>
    <x v="3"/>
    <n v="1557067000"/>
    <n v="803506000"/>
    <n v="313544000"/>
    <n v="132892000"/>
    <s v=" $-   "/>
    <x v="2"/>
    <s v="Electronic Equipment &amp; Instruments"/>
  </r>
  <r>
    <s v="FLR"/>
    <x v="0"/>
    <x v="1"/>
    <n v="27351573000"/>
    <n v="25986382000"/>
    <n v="175148000"/>
    <s v=" $-   "/>
    <s v=" $-   "/>
    <x v="0"/>
    <s v="Diversified Commercial Services"/>
  </r>
  <r>
    <s v="FLR"/>
    <x v="1"/>
    <x v="2"/>
    <n v="21531577000"/>
    <n v="20132544000"/>
    <n v="182711000"/>
    <s v=" $-   "/>
    <s v=" $-   "/>
    <x v="0"/>
    <s v="Diversified Commercial Services"/>
  </r>
  <r>
    <s v="FLR"/>
    <x v="2"/>
    <x v="3"/>
    <n v="18114048000"/>
    <n v="17019352000"/>
    <n v="408225000"/>
    <s v=" $-   "/>
    <s v=" $-   "/>
    <x v="0"/>
    <s v="Diversified Commercial Services"/>
  </r>
  <r>
    <s v="FLR"/>
    <x v="3"/>
    <x v="28"/>
    <n v="19036525000"/>
    <n v="18246209000"/>
    <n v="191073000"/>
    <s v=" $-   "/>
    <s v=" $-   "/>
    <x v="0"/>
    <s v="Diversified Commercial Services"/>
  </r>
  <r>
    <s v="FLS"/>
    <x v="0"/>
    <x v="1"/>
    <n v="4954619000"/>
    <n v="3266524000"/>
    <n v="966829000"/>
    <s v=" $-   "/>
    <s v=" $-   "/>
    <x v="0"/>
    <s v="Industrial Machinery"/>
  </r>
  <r>
    <s v="FLS"/>
    <x v="1"/>
    <x v="2"/>
    <n v="4877885000"/>
    <n v="3163268000"/>
    <n v="936900000"/>
    <s v=" $-   "/>
    <s v=" $-   "/>
    <x v="0"/>
    <s v="Industrial Machinery"/>
  </r>
  <r>
    <s v="FLS"/>
    <x v="2"/>
    <x v="3"/>
    <n v="4561030000"/>
    <n v="3073712000"/>
    <n v="971611000"/>
    <s v=" $-   "/>
    <s v=" $-   "/>
    <x v="0"/>
    <s v="Industrial Machinery"/>
  </r>
  <r>
    <s v="FLS"/>
    <x v="3"/>
    <x v="28"/>
    <n v="3991462000"/>
    <n v="2759908000"/>
    <n v="965322000"/>
    <s v=" $-   "/>
    <s v=" $-   "/>
    <x v="0"/>
    <s v="Industrial Machinery"/>
  </r>
  <r>
    <s v="FMC"/>
    <x v="0"/>
    <x v="0"/>
    <n v="3409900000"/>
    <n v="2141600000"/>
    <n v="489700000"/>
    <n v="112000000"/>
    <s v=" $-   "/>
    <x v="8"/>
    <s v="Diversified Chemicals"/>
  </r>
  <r>
    <s v="FMC"/>
    <x v="1"/>
    <x v="1"/>
    <n v="3130700000"/>
    <n v="1929800000"/>
    <n v="496100000"/>
    <n v="115600000"/>
    <s v=" $-   "/>
    <x v="8"/>
    <s v="Diversified Chemicals"/>
  </r>
  <r>
    <s v="FMC"/>
    <x v="2"/>
    <x v="2"/>
    <n v="3258700000"/>
    <n v="2047800000"/>
    <n v="589800000"/>
    <n v="126300000"/>
    <s v=" $-   "/>
    <x v="8"/>
    <s v="Diversified Chemicals"/>
  </r>
  <r>
    <s v="FMC"/>
    <x v="3"/>
    <x v="3"/>
    <n v="3276500000"/>
    <n v="2201100000"/>
    <n v="737900000"/>
    <n v="143700000"/>
    <s v=" $-   "/>
    <x v="8"/>
    <s v="Diversified Chemicals"/>
  </r>
  <r>
    <s v="FRT"/>
    <x v="0"/>
    <x v="1"/>
    <n v="637413000"/>
    <n v="190454000"/>
    <n v="31970000"/>
    <s v=" $-   "/>
    <n v="160828000"/>
    <x v="7"/>
    <s v="Retail REITs"/>
  </r>
  <r>
    <s v="FRT"/>
    <x v="1"/>
    <x v="2"/>
    <n v="686090000"/>
    <n v="211923000"/>
    <n v="32316000"/>
    <s v=" $-   "/>
    <n v="170814000"/>
    <x v="7"/>
    <s v="Retail REITs"/>
  </r>
  <r>
    <s v="FRT"/>
    <x v="2"/>
    <x v="3"/>
    <n v="744012000"/>
    <n v="233417000"/>
    <n v="35645000"/>
    <s v=" $-   "/>
    <n v="174796000"/>
    <x v="7"/>
    <s v="Retail REITs"/>
  </r>
  <r>
    <s v="FRT"/>
    <x v="3"/>
    <x v="28"/>
    <n v="801591000"/>
    <n v="253612000"/>
    <n v="33399000"/>
    <s v=" $-   "/>
    <n v="193585000"/>
    <x v="7"/>
    <s v="Retail REITs"/>
  </r>
  <r>
    <s v="FSLR"/>
    <x v="0"/>
    <x v="0"/>
    <n v="3368545000"/>
    <n v="2515796000"/>
    <n v="280928000"/>
    <n v="132460000"/>
    <s v=" $-   "/>
    <x v="2"/>
    <s v="Semiconductors"/>
  </r>
  <r>
    <s v="FSLR"/>
    <x v="1"/>
    <x v="1"/>
    <n v="3309616000"/>
    <n v="2444984000"/>
    <n v="270261000"/>
    <n v="134300000"/>
    <s v=" $-   "/>
    <x v="2"/>
    <s v="Semiconductors"/>
  </r>
  <r>
    <s v="FSLR"/>
    <x v="2"/>
    <x v="2"/>
    <n v="3391187000"/>
    <n v="2566246000"/>
    <n v="253827000"/>
    <n v="143969000"/>
    <s v=" $-   "/>
    <x v="2"/>
    <s v="Semiconductors"/>
  </r>
  <r>
    <s v="FSLR"/>
    <x v="3"/>
    <x v="3"/>
    <n v="3578995000"/>
    <n v="2659728000"/>
    <n v="255192000"/>
    <n v="130593000"/>
    <s v=" $-   "/>
    <x v="2"/>
    <s v="Semiconductors"/>
  </r>
  <r>
    <s v="FTR"/>
    <x v="0"/>
    <x v="0"/>
    <n v="5011853000"/>
    <s v=" $-   "/>
    <n v="2676141000"/>
    <s v=" $-   "/>
    <n v="1266807000"/>
    <x v="10"/>
    <s v="Integrated Telecommunications Services"/>
  </r>
  <r>
    <s v="FTR"/>
    <x v="1"/>
    <x v="1"/>
    <n v="4762000000"/>
    <s v=" $-   "/>
    <n v="2616000000"/>
    <s v=" $-   "/>
    <n v="1170000000"/>
    <x v="10"/>
    <s v="Integrated Telecommunications Services"/>
  </r>
  <r>
    <s v="FTR"/>
    <x v="2"/>
    <x v="2"/>
    <n v="4772000000"/>
    <s v=" $-   "/>
    <n v="2671000000"/>
    <s v=" $-   "/>
    <n v="1139000000"/>
    <x v="10"/>
    <s v="Integrated Telecommunications Services"/>
  </r>
  <r>
    <s v="FTR"/>
    <x v="3"/>
    <x v="3"/>
    <n v="5576000000"/>
    <s v=" $-   "/>
    <n v="3275000000"/>
    <s v=" $-   "/>
    <n v="1320000000"/>
    <x v="10"/>
    <s v="Integrated Telecommunications Services"/>
  </r>
  <r>
    <s v="GD"/>
    <x v="0"/>
    <x v="1"/>
    <n v="30930000000"/>
    <n v="25202000000"/>
    <n v="2039000000"/>
    <s v=" $-   "/>
    <s v=" $-   "/>
    <x v="0"/>
    <s v="Aerospace &amp; Defense"/>
  </r>
  <r>
    <s v="GD"/>
    <x v="1"/>
    <x v="2"/>
    <n v="30852000000"/>
    <n v="24979000000"/>
    <n v="1984000000"/>
    <s v=" $-   "/>
    <s v=" $-   "/>
    <x v="0"/>
    <s v="Aerospace &amp; Defense"/>
  </r>
  <r>
    <s v="GD"/>
    <x v="2"/>
    <x v="3"/>
    <n v="31469000000"/>
    <n v="25339000000"/>
    <n v="1952000000"/>
    <s v=" $-   "/>
    <s v=" $-   "/>
    <x v="0"/>
    <s v="Aerospace &amp; Defense"/>
  </r>
  <r>
    <s v="GD"/>
    <x v="3"/>
    <x v="28"/>
    <n v="31353000000"/>
    <n v="25104000000"/>
    <n v="1940000000"/>
    <s v=" $-   "/>
    <s v=" $-   "/>
    <x v="0"/>
    <s v="Aerospace &amp; Defense"/>
  </r>
  <r>
    <s v="GGP"/>
    <x v="0"/>
    <x v="0"/>
    <n v="2426301000"/>
    <n v="800336000"/>
    <n v="72163000"/>
    <s v=" $-   "/>
    <n v="768820000"/>
    <x v="7"/>
    <s v="Retail REITs"/>
  </r>
  <r>
    <s v="GGP"/>
    <x v="1"/>
    <x v="1"/>
    <n v="2486017000"/>
    <n v="815095000"/>
    <n v="76864000"/>
    <s v=" $-   "/>
    <n v="749722000"/>
    <x v="7"/>
    <s v="Retail REITs"/>
  </r>
  <r>
    <s v="GGP"/>
    <x v="2"/>
    <x v="2"/>
    <n v="2535559000"/>
    <n v="783602000"/>
    <n v="88705000"/>
    <s v=" $-   "/>
    <n v="708406000"/>
    <x v="7"/>
    <s v="Retail REITs"/>
  </r>
  <r>
    <s v="GGP"/>
    <x v="3"/>
    <x v="3"/>
    <n v="2403906000"/>
    <n v="747276000"/>
    <n v="72363000"/>
    <s v=" $-   "/>
    <n v="643689000"/>
    <x v="7"/>
    <s v="Retail REITs"/>
  </r>
  <r>
    <s v="GILD"/>
    <x v="0"/>
    <x v="0"/>
    <n v="9702000000"/>
    <n v="2471000000"/>
    <n v="1461000000"/>
    <n v="1760000000"/>
    <s v=" $-   "/>
    <x v="3"/>
    <s v="Biotechnology"/>
  </r>
  <r>
    <s v="GILD"/>
    <x v="1"/>
    <x v="1"/>
    <n v="11202000000"/>
    <n v="2859000000"/>
    <n v="1699000000"/>
    <n v="2120000000"/>
    <s v=" $-   "/>
    <x v="3"/>
    <s v="Biotechnology"/>
  </r>
  <r>
    <s v="GILD"/>
    <x v="2"/>
    <x v="2"/>
    <n v="24890000000"/>
    <n v="3788000000"/>
    <n v="2983000000"/>
    <n v="2854000000"/>
    <s v=" $-   "/>
    <x v="3"/>
    <s v="Biotechnology"/>
  </r>
  <r>
    <s v="GILD"/>
    <x v="3"/>
    <x v="3"/>
    <n v="32639000000"/>
    <n v="4006000000"/>
    <n v="3426000000"/>
    <n v="3014000000"/>
    <s v=" $-   "/>
    <x v="3"/>
    <s v="Biotechnology"/>
  </r>
  <r>
    <s v="GIS"/>
    <x v="0"/>
    <x v="48"/>
    <n v="17774100000"/>
    <n v="11350200000"/>
    <n v="3552300000"/>
    <s v=" $-   "/>
    <s v=" $-   "/>
    <x v="4"/>
    <s v="Packaged Foods &amp; Meats"/>
  </r>
  <r>
    <s v="GIS"/>
    <x v="1"/>
    <x v="49"/>
    <n v="17909600000"/>
    <n v="11539800000"/>
    <n v="3474300000"/>
    <s v=" $-   "/>
    <s v=" $-   "/>
    <x v="4"/>
    <s v="Packaged Foods &amp; Meats"/>
  </r>
  <r>
    <s v="GIS"/>
    <x v="2"/>
    <x v="50"/>
    <n v="17630300000"/>
    <n v="11681100000"/>
    <n v="3328000000"/>
    <s v=" $-   "/>
    <s v=" $-   "/>
    <x v="4"/>
    <s v="Packaged Foods &amp; Meats"/>
  </r>
  <r>
    <s v="GIS"/>
    <x v="3"/>
    <x v="51"/>
    <n v="16563100000"/>
    <n v="10733600000"/>
    <n v="3118900000"/>
    <s v=" $-   "/>
    <s v=" $-   "/>
    <x v="4"/>
    <s v="Packaged Foods &amp; Meats"/>
  </r>
  <r>
    <s v="GLW"/>
    <x v="0"/>
    <x v="1"/>
    <n v="7819000000"/>
    <n v="4495000000"/>
    <n v="1126000000"/>
    <n v="710000000"/>
    <n v="31000000"/>
    <x v="2"/>
    <s v="Electronic Components"/>
  </r>
  <r>
    <s v="GLW"/>
    <x v="1"/>
    <x v="2"/>
    <n v="9715000000"/>
    <n v="5663000000"/>
    <n v="1202000000"/>
    <n v="815000000"/>
    <n v="33000000"/>
    <x v="2"/>
    <s v="Electronic Components"/>
  </r>
  <r>
    <s v="GLW"/>
    <x v="2"/>
    <x v="3"/>
    <n v="9111000000"/>
    <n v="5458000000"/>
    <n v="1508000000"/>
    <n v="769000000"/>
    <n v="54000000"/>
    <x v="2"/>
    <s v="Electronic Components"/>
  </r>
  <r>
    <s v="GLW"/>
    <x v="3"/>
    <x v="28"/>
    <n v="9390000000"/>
    <n v="5644000000"/>
    <n v="1472000000"/>
    <n v="742000000"/>
    <n v="64000000"/>
    <x v="2"/>
    <s v="Electronic Components"/>
  </r>
  <r>
    <s v="GM"/>
    <x v="0"/>
    <x v="1"/>
    <n v="155427000000"/>
    <n v="137373000000"/>
    <n v="12382000000"/>
    <s v=" $-   "/>
    <s v=" $-   "/>
    <x v="1"/>
    <s v="Automobile Manufacturers"/>
  </r>
  <r>
    <s v="GM"/>
    <x v="1"/>
    <x v="2"/>
    <n v="155929000000"/>
    <n v="142121000000"/>
    <n v="12158000000"/>
    <s v=" $-   "/>
    <s v=" $-   "/>
    <x v="1"/>
    <s v="Automobile Manufacturers"/>
  </r>
  <r>
    <s v="GM"/>
    <x v="2"/>
    <x v="3"/>
    <n v="152356000000"/>
    <n v="134054000000"/>
    <n v="13405000000"/>
    <s v=" $-   "/>
    <s v=" $-   "/>
    <x v="1"/>
    <s v="Automobile Manufacturers"/>
  </r>
  <r>
    <s v="GM"/>
    <x v="3"/>
    <x v="28"/>
    <n v="166380000000"/>
    <n v="145125000000"/>
    <n v="11710000000"/>
    <s v=" $-   "/>
    <s v=" $-   "/>
    <x v="1"/>
    <s v="Automobile Manufacturers"/>
  </r>
  <r>
    <s v="GPC"/>
    <x v="0"/>
    <x v="0"/>
    <n v="13013868000"/>
    <n v="9235777000"/>
    <n v="2656530000"/>
    <s v=" $-   "/>
    <n v="98383000"/>
    <x v="1"/>
    <s v="Specialty Stores"/>
  </r>
  <r>
    <s v="GPC"/>
    <x v="1"/>
    <x v="1"/>
    <n v="14077843000"/>
    <n v="9857923000"/>
    <n v="3028028000"/>
    <s v=" $-   "/>
    <n v="133957000"/>
    <x v="1"/>
    <s v="Specialty Stores"/>
  </r>
  <r>
    <s v="GPC"/>
    <x v="2"/>
    <x v="2"/>
    <n v="15341647000"/>
    <n v="10747886000"/>
    <n v="3314030000"/>
    <s v=" $-   "/>
    <n v="148313000"/>
    <x v="1"/>
    <s v="Specialty Stores"/>
  </r>
  <r>
    <s v="GPC"/>
    <x v="3"/>
    <x v="3"/>
    <n v="15280044000"/>
    <n v="10724192000"/>
    <n v="3277390000"/>
    <s v=" $-   "/>
    <n v="141675000"/>
    <x v="1"/>
    <s v="Specialty Stores"/>
  </r>
  <r>
    <s v="GPN"/>
    <x v="0"/>
    <x v="83"/>
    <n v="2375923000"/>
    <n v="862075000"/>
    <n v="1156635000"/>
    <s v=" $-   "/>
    <s v=" $-   "/>
    <x v="2"/>
    <s v="Data Processing &amp; Outsourced Services"/>
  </r>
  <r>
    <s v="GPN"/>
    <x v="1"/>
    <x v="84"/>
    <n v="2554236000"/>
    <n v="952225000"/>
    <n v="1196512000"/>
    <s v=" $-   "/>
    <s v=" $-   "/>
    <x v="2"/>
    <s v="Data Processing &amp; Outsourced Services"/>
  </r>
  <r>
    <s v="GPN"/>
    <x v="2"/>
    <x v="50"/>
    <n v="2773718000"/>
    <n v="1022107000"/>
    <n v="1295014000"/>
    <s v=" $-   "/>
    <s v=" $-   "/>
    <x v="2"/>
    <s v="Data Processing &amp; Outsourced Services"/>
  </r>
  <r>
    <s v="GPN"/>
    <x v="3"/>
    <x v="85"/>
    <n v="2898150000"/>
    <n v="1147639000"/>
    <n v="1325567000"/>
    <s v=" $-   "/>
    <s v=" $-   "/>
    <x v="2"/>
    <s v="Data Processing &amp; Outsourced Services"/>
  </r>
  <r>
    <s v="GPS"/>
    <x v="0"/>
    <x v="92"/>
    <n v="15651000000"/>
    <n v="9480000000"/>
    <s v=" $-   "/>
    <s v=" $-   "/>
    <s v=" $-   "/>
    <x v="1"/>
    <s v="Apparel Retail"/>
  </r>
  <r>
    <s v="GPS"/>
    <x v="1"/>
    <x v="46"/>
    <n v="16148000000"/>
    <n v="9855000000"/>
    <s v=" $-   "/>
    <s v=" $-   "/>
    <s v=" $-   "/>
    <x v="1"/>
    <s v="Apparel Retail"/>
  </r>
  <r>
    <s v="GPS"/>
    <x v="2"/>
    <x v="26"/>
    <n v="16435000000"/>
    <n v="10146000000"/>
    <s v=" $-   "/>
    <s v=" $-   "/>
    <s v=" $-   "/>
    <x v="1"/>
    <s v="Apparel Retail"/>
  </r>
  <r>
    <s v="GPS"/>
    <x v="3"/>
    <x v="47"/>
    <n v="15797000000"/>
    <n v="10077000000"/>
    <s v=" $-   "/>
    <s v=" $-   "/>
    <s v=" $-   "/>
    <x v="1"/>
    <s v="Apparel Retail"/>
  </r>
  <r>
    <s v="GRMN"/>
    <x v="0"/>
    <x v="4"/>
    <n v="2715675000"/>
    <n v="1277195000"/>
    <n v="508547000"/>
    <n v="325773000"/>
    <s v=" $-   "/>
    <x v="1"/>
    <s v="Consumer Electronics"/>
  </r>
  <r>
    <s v="GRMN"/>
    <x v="1"/>
    <x v="5"/>
    <n v="2631851000"/>
    <n v="1224551000"/>
    <n v="468345000"/>
    <n v="364923000"/>
    <s v=" $-   "/>
    <x v="1"/>
    <s v="Consumer Electronics"/>
  </r>
  <r>
    <s v="GRMN"/>
    <x v="2"/>
    <x v="97"/>
    <n v="2870658000"/>
    <n v="1266246000"/>
    <n v="518665000"/>
    <n v="395121000"/>
    <s v=" $-   "/>
    <x v="1"/>
    <s v="Consumer Electronics"/>
  </r>
  <r>
    <s v="GRMN"/>
    <x v="3"/>
    <x v="98"/>
    <n v="2820270000"/>
    <n v="1281566000"/>
    <n v="562080000"/>
    <n v="427043000"/>
    <s v=" $-   "/>
    <x v="1"/>
    <s v="Consumer Electronics"/>
  </r>
  <r>
    <s v="GT"/>
    <x v="0"/>
    <x v="1"/>
    <n v="19540000000"/>
    <n v="15422000000"/>
    <n v="2816000000"/>
    <s v=" $-   "/>
    <s v=" $-   "/>
    <x v="1"/>
    <s v="Tires &amp; Rubber"/>
  </r>
  <r>
    <s v="GT"/>
    <x v="1"/>
    <x v="2"/>
    <n v="18138000000"/>
    <n v="13906000000"/>
    <n v="2815000000"/>
    <s v=" $-   "/>
    <s v=" $-   "/>
    <x v="1"/>
    <s v="Tires &amp; Rubber"/>
  </r>
  <r>
    <s v="GT"/>
    <x v="2"/>
    <x v="3"/>
    <n v="16443000000"/>
    <n v="12164000000"/>
    <n v="2728000000"/>
    <s v=" $-   "/>
    <s v=" $-   "/>
    <x v="1"/>
    <s v="Tires &amp; Rubber"/>
  </r>
  <r>
    <s v="GT"/>
    <x v="3"/>
    <x v="28"/>
    <n v="15158000000"/>
    <n v="10972000000"/>
    <n v="2617000000"/>
    <s v=" $-   "/>
    <s v=" $-   "/>
    <x v="1"/>
    <s v="Tires &amp; Rubber"/>
  </r>
  <r>
    <s v="GWW"/>
    <x v="0"/>
    <x v="0"/>
    <n v="8950045000"/>
    <n v="5033885000"/>
    <n v="2785035000"/>
    <s v=" $-   "/>
    <s v=" $-   "/>
    <x v="0"/>
    <s v="Industrial Materials"/>
  </r>
  <r>
    <s v="GWW"/>
    <x v="1"/>
    <x v="1"/>
    <n v="9437758000"/>
    <n v="5301275000"/>
    <n v="2839629000"/>
    <s v=" $-   "/>
    <s v=" $-   "/>
    <x v="0"/>
    <s v="Industrial Materials"/>
  </r>
  <r>
    <s v="GWW"/>
    <x v="2"/>
    <x v="2"/>
    <n v="9964953000"/>
    <n v="5650711000"/>
    <n v="2967125000"/>
    <s v=" $-   "/>
    <s v=" $-   "/>
    <x v="0"/>
    <s v="Industrial Materials"/>
  </r>
  <r>
    <s v="GWW"/>
    <x v="3"/>
    <x v="3"/>
    <n v="9973384000"/>
    <n v="5741956000"/>
    <n v="2931108000"/>
    <s v=" $-   "/>
    <s v=" $-   "/>
    <x v="0"/>
    <s v="Industrial Materials"/>
  </r>
  <r>
    <s v="HAL"/>
    <x v="0"/>
    <x v="1"/>
    <n v="29402000000"/>
    <n v="24931000000"/>
    <n v="1333000000"/>
    <s v=" $-   "/>
    <s v=" $-   "/>
    <x v="9"/>
    <s v="Oil &amp; Gas Equipment &amp; Services"/>
  </r>
  <r>
    <s v="HAL"/>
    <x v="1"/>
    <x v="2"/>
    <n v="32870000000"/>
    <n v="27334000000"/>
    <n v="293000000"/>
    <s v=" $-   "/>
    <s v=" $-   "/>
    <x v="9"/>
    <s v="Oil &amp; Gas Equipment &amp; Services"/>
  </r>
  <r>
    <s v="HAL"/>
    <x v="2"/>
    <x v="3"/>
    <n v="23633000000"/>
    <n v="21113000000"/>
    <n v="200000000"/>
    <s v=" $-   "/>
    <s v=" $-   "/>
    <x v="9"/>
    <s v="Oil &amp; Gas Equipment &amp; Services"/>
  </r>
  <r>
    <s v="HAL"/>
    <x v="3"/>
    <x v="28"/>
    <n v="15887000000"/>
    <n v="15023000000"/>
    <n v="228000000"/>
    <s v=" $-   "/>
    <s v=" $-   "/>
    <x v="9"/>
    <s v="Oil &amp; Gas Equipment &amp; Services"/>
  </r>
  <r>
    <s v="HAR"/>
    <x v="0"/>
    <x v="52"/>
    <n v="4297842000"/>
    <n v="3193722000"/>
    <n v="902869000"/>
    <s v=" $-   "/>
    <s v=" $-   "/>
    <x v="1"/>
    <s v="Consumer Electronics"/>
  </r>
  <r>
    <s v="HAR"/>
    <x v="1"/>
    <x v="53"/>
    <n v="5348483000"/>
    <n v="3891816000"/>
    <n v="1126940000"/>
    <s v=" $-   "/>
    <s v=" $-   "/>
    <x v="1"/>
    <s v="Consumer Electronics"/>
  </r>
  <r>
    <s v="HAR"/>
    <x v="2"/>
    <x v="54"/>
    <n v="6155297000"/>
    <n v="4338193000"/>
    <n v="1347510000"/>
    <s v=" $-   "/>
    <s v=" $-   "/>
    <x v="1"/>
    <s v="Consumer Electronics"/>
  </r>
  <r>
    <s v="HAR"/>
    <x v="3"/>
    <x v="55"/>
    <n v="6911676000"/>
    <n v="4818585000"/>
    <n v="1513064000"/>
    <s v=" $-   "/>
    <s v=" $-   "/>
    <x v="1"/>
    <s v="Consumer Electronics"/>
  </r>
  <r>
    <s v="HAS"/>
    <x v="0"/>
    <x v="0"/>
    <n v="4088983000"/>
    <n v="1671980000"/>
    <n v="1269586000"/>
    <n v="201197000"/>
    <n v="92369000"/>
    <x v="1"/>
    <s v="Leisure Products"/>
  </r>
  <r>
    <s v="HAS"/>
    <x v="1"/>
    <x v="99"/>
    <n v="4082157000"/>
    <n v="1672901000"/>
    <n v="1269777000"/>
    <n v="207591000"/>
    <n v="125876000"/>
    <x v="1"/>
    <s v="Leisure Products"/>
  </r>
  <r>
    <s v="HAS"/>
    <x v="2"/>
    <x v="100"/>
    <n v="4277207000"/>
    <n v="1698372000"/>
    <n v="1315793000"/>
    <n v="222556000"/>
    <n v="99794000"/>
    <x v="1"/>
    <s v="Leisure Products"/>
  </r>
  <r>
    <s v="HAS"/>
    <x v="3"/>
    <x v="101"/>
    <n v="4447509000"/>
    <n v="1677033000"/>
    <n v="1370183000"/>
    <n v="242944000"/>
    <n v="86171000"/>
    <x v="1"/>
    <s v="Leisure Products"/>
  </r>
  <r>
    <s v="HBAN"/>
    <x v="0"/>
    <x v="0"/>
    <n v="3036584000"/>
    <n v="162167000"/>
    <n v="1789327000"/>
    <s v=" $-   "/>
    <n v="193937000"/>
    <x v="6"/>
    <s v="Banks"/>
  </r>
  <r>
    <s v="HBAN"/>
    <x v="1"/>
    <x v="1"/>
    <n v="2872833000"/>
    <n v="116241000"/>
    <n v="1716639000"/>
    <s v=" $-   "/>
    <n v="131409000"/>
    <x v="6"/>
    <s v="Banks"/>
  </r>
  <r>
    <s v="HBAN"/>
    <x v="2"/>
    <x v="2"/>
    <n v="2955641000"/>
    <n v="86453000"/>
    <n v="1843069000"/>
    <s v=" $-   "/>
    <n v="120266000"/>
    <x v="6"/>
    <s v="Banks"/>
  </r>
  <r>
    <s v="HBAN"/>
    <x v="3"/>
    <x v="3"/>
    <n v="3153251000"/>
    <n v="82175000"/>
    <n v="1948041000"/>
    <s v=" $-   "/>
    <n v="127821000"/>
    <x v="6"/>
    <s v="Banks"/>
  </r>
  <r>
    <s v="HBI"/>
    <x v="0"/>
    <x v="5"/>
    <n v="4627802000"/>
    <n v="3016109000"/>
    <n v="1096507000"/>
    <s v=" $-   "/>
    <s v=" $-   "/>
    <x v="1"/>
    <s v="Apparel, Accessories &amp; Luxury Goods"/>
  </r>
  <r>
    <s v="HBI"/>
    <x v="1"/>
    <x v="6"/>
    <n v="5324746000"/>
    <n v="3420339000"/>
    <n v="1340453000"/>
    <s v=" $-   "/>
    <s v=" $-   "/>
    <x v="1"/>
    <s v="Apparel, Accessories &amp; Luxury Goods"/>
  </r>
  <r>
    <s v="HBI"/>
    <x v="2"/>
    <x v="7"/>
    <n v="5731549000"/>
    <n v="3595217000"/>
    <n v="1541214000"/>
    <s v=" $-   "/>
    <s v=" $-   "/>
    <x v="1"/>
    <s v="Apparel, Accessories &amp; Luxury Goods"/>
  </r>
  <r>
    <s v="HBI"/>
    <x v="3"/>
    <x v="28"/>
    <n v="6028199000"/>
    <n v="3752151000"/>
    <n v="1500399000"/>
    <s v=" $-   "/>
    <s v=" $-   "/>
    <x v="1"/>
    <s v="Apparel, Accessories &amp; Luxury Goods"/>
  </r>
  <r>
    <s v="HCA"/>
    <x v="0"/>
    <x v="0"/>
    <n v="33013000000"/>
    <n v="5717000000"/>
    <n v="20801000000"/>
    <s v=" $-   "/>
    <n v="1679000000"/>
    <x v="3"/>
    <s v="Health Care Facilities"/>
  </r>
  <r>
    <s v="HCA"/>
    <x v="1"/>
    <x v="1"/>
    <n v="34182000000"/>
    <n v="5970000000"/>
    <n v="21667000000"/>
    <s v=" $-   "/>
    <n v="1753000000"/>
    <x v="3"/>
    <s v="Health Care Facilities"/>
  </r>
  <r>
    <s v="HCA"/>
    <x v="2"/>
    <x v="2"/>
    <n v="36918000000"/>
    <n v="6262000000"/>
    <n v="23271000000"/>
    <s v=" $-   "/>
    <n v="1820000000"/>
    <x v="3"/>
    <s v="Health Care Facilities"/>
  </r>
  <r>
    <s v="HCA"/>
    <x v="3"/>
    <x v="3"/>
    <n v="39678000000"/>
    <n v="6638000000"/>
    <n v="25171000000"/>
    <s v=" $-   "/>
    <n v="1904000000"/>
    <x v="3"/>
    <s v="Health Care Facilities"/>
  </r>
  <r>
    <s v="HCN"/>
    <x v="0"/>
    <x v="0"/>
    <n v="1765979000"/>
    <n v="567989000"/>
    <n v="158950000"/>
    <s v=" $-   "/>
    <n v="506220000"/>
    <x v="7"/>
    <s v="REITs"/>
  </r>
  <r>
    <s v="HCN"/>
    <x v="1"/>
    <x v="1"/>
    <n v="2847945000"/>
    <n v="1206813000"/>
    <n v="241719000"/>
    <s v=" $-   "/>
    <n v="865800000"/>
    <x v="7"/>
    <s v="REITs"/>
  </r>
  <r>
    <s v="HCN"/>
    <x v="2"/>
    <x v="2"/>
    <n v="3305879000"/>
    <n v="1403358000"/>
    <n v="212481000"/>
    <s v=" $-   "/>
    <n v="844130000"/>
    <x v="7"/>
    <s v="REITs"/>
  </r>
  <r>
    <s v="HCN"/>
    <x v="3"/>
    <x v="3"/>
    <n v="3775685000"/>
    <n v="1622257000"/>
    <n v="258342000"/>
    <s v=" $-   "/>
    <n v="826240000"/>
    <x v="7"/>
    <s v="REITs"/>
  </r>
  <r>
    <s v="HCP"/>
    <x v="0"/>
    <x v="1"/>
    <n v="2013719000"/>
    <s v=" $-   "/>
    <n v="401324000"/>
    <s v=" $-   "/>
    <n v="423312000"/>
    <x v="7"/>
    <s v="REITs"/>
  </r>
  <r>
    <s v="HCP"/>
    <x v="1"/>
    <x v="2"/>
    <n v="1563210000"/>
    <s v=" $-   "/>
    <n v="463059000"/>
    <s v=" $-   "/>
    <n v="455016000"/>
    <x v="7"/>
    <s v="REITs"/>
  </r>
  <r>
    <s v="HCP"/>
    <x v="2"/>
    <x v="3"/>
    <n v="1828305000"/>
    <s v=" $-   "/>
    <n v="706644000"/>
    <s v=" $-   "/>
    <n v="504905000"/>
    <x v="7"/>
    <s v="REITs"/>
  </r>
  <r>
    <s v="HCP"/>
    <x v="3"/>
    <x v="28"/>
    <n v="2040486000"/>
    <s v=" $-   "/>
    <n v="842010000"/>
    <s v=" $-   "/>
    <n v="568108000"/>
    <x v="7"/>
    <s v="REITs"/>
  </r>
  <r>
    <s v="HD"/>
    <x v="0"/>
    <x v="102"/>
    <n v="74754000000"/>
    <n v="48912000000"/>
    <n v="16508000000"/>
    <s v=" $-   "/>
    <n v="1568000000"/>
    <x v="1"/>
    <s v="Home Improvement Retail"/>
  </r>
  <r>
    <s v="HD"/>
    <x v="1"/>
    <x v="103"/>
    <n v="78812000000"/>
    <n v="51897000000"/>
    <n v="16122000000"/>
    <s v=" $-   "/>
    <n v="1627000000"/>
    <x v="1"/>
    <s v="Home Improvement Retail"/>
  </r>
  <r>
    <s v="HD"/>
    <x v="2"/>
    <x v="104"/>
    <n v="83176000000"/>
    <n v="54787000000"/>
    <n v="16280000000"/>
    <s v=" $-   "/>
    <n v="1640000000"/>
    <x v="1"/>
    <s v="Home Improvement Retail"/>
  </r>
  <r>
    <s v="HD"/>
    <x v="3"/>
    <x v="27"/>
    <n v="88519000000"/>
    <n v="58254000000"/>
    <n v="16801000000"/>
    <s v=" $-   "/>
    <n v="1690000000"/>
    <x v="1"/>
    <s v="Home Improvement Retail"/>
  </r>
  <r>
    <s v="HES"/>
    <x v="0"/>
    <x v="0"/>
    <n v="12245000000"/>
    <n v="3535000000"/>
    <n v="1126000000"/>
    <s v=" $-   "/>
    <n v="2866000000"/>
    <x v="9"/>
    <s v="Integrated Oil &amp; Gas"/>
  </r>
  <r>
    <s v="HES"/>
    <x v="1"/>
    <x v="1"/>
    <n v="11905000000"/>
    <n v="3969000000"/>
    <n v="1045000000"/>
    <s v=" $-   "/>
    <n v="2687000000"/>
    <x v="9"/>
    <s v="Integrated Oil &amp; Gas"/>
  </r>
  <r>
    <s v="HES"/>
    <x v="2"/>
    <x v="2"/>
    <n v="10737000000"/>
    <n v="3753000000"/>
    <n v="863000000"/>
    <s v=" $-   "/>
    <n v="3224000000"/>
    <x v="9"/>
    <s v="Integrated Oil &amp; Gas"/>
  </r>
  <r>
    <s v="HES"/>
    <x v="3"/>
    <x v="3"/>
    <n v="6636000000"/>
    <n v="3323000000"/>
    <n v="703000000"/>
    <s v=" $-   "/>
    <n v="3955000000"/>
    <x v="9"/>
    <s v="Integrated Oil &amp; Gas"/>
  </r>
  <r>
    <s v="HIG"/>
    <x v="0"/>
    <x v="0"/>
    <n v="22086000000"/>
    <n v="13195000000"/>
    <s v=" $-   "/>
    <s v=" $-   "/>
    <n v="7080000000"/>
    <x v="6"/>
    <s v="Property &amp; Casualty Insurance"/>
  </r>
  <r>
    <s v="HIG"/>
    <x v="1"/>
    <x v="1"/>
    <n v="20673000000"/>
    <n v="11048000000"/>
    <s v=" $-   "/>
    <s v=" $-   "/>
    <n v="5970000000"/>
    <x v="6"/>
    <s v="Property &amp; Casualty Insurance"/>
  </r>
  <r>
    <s v="HIG"/>
    <x v="2"/>
    <x v="2"/>
    <n v="18614000000"/>
    <n v="10805000000"/>
    <s v=" $-   "/>
    <s v=" $-   "/>
    <n v="5757000000"/>
    <x v="6"/>
    <s v="Property &amp; Casualty Insurance"/>
  </r>
  <r>
    <s v="HIG"/>
    <x v="3"/>
    <x v="3"/>
    <n v="18377000000"/>
    <n v="10775000000"/>
    <s v=" $-   "/>
    <s v=" $-   "/>
    <n v="5274000000"/>
    <x v="6"/>
    <s v="Property &amp; Casualty Insurance"/>
  </r>
  <r>
    <s v="HOG"/>
    <x v="0"/>
    <x v="0"/>
    <n v="5580506000"/>
    <n v="3440623000"/>
    <n v="1111232000"/>
    <s v=" $-   "/>
    <s v=" $-   "/>
    <x v="1"/>
    <s v="Motorcycle Manufacturers"/>
  </r>
  <r>
    <s v="HOG"/>
    <x v="1"/>
    <x v="1"/>
    <n v="5899872000"/>
    <n v="3621417000"/>
    <n v="1124753000"/>
    <s v=" $-   "/>
    <s v=" $-   "/>
    <x v="1"/>
    <s v="Motorcycle Manufacturers"/>
  </r>
  <r>
    <s v="HOG"/>
    <x v="2"/>
    <x v="2"/>
    <n v="6228508000"/>
    <n v="3788023000"/>
    <n v="1159502000"/>
    <s v=" $-   "/>
    <s v=" $-   "/>
    <x v="1"/>
    <s v="Motorcycle Manufacturers"/>
  </r>
  <r>
    <s v="HOG"/>
    <x v="3"/>
    <x v="3"/>
    <n v="5995402000"/>
    <n v="3619612000"/>
    <n v="1220095000"/>
    <s v=" $-   "/>
    <s v=" $-   "/>
    <x v="1"/>
    <s v="Motorcycle Manufacturers"/>
  </r>
  <r>
    <s v="HOLX"/>
    <x v="0"/>
    <x v="8"/>
    <n v="2492300000"/>
    <n v="1330900000"/>
    <n v="661100000"/>
    <n v="197600000"/>
    <n v="112600000"/>
    <x v="3"/>
    <s v="Health Care Equipment"/>
  </r>
  <r>
    <s v="HOLX"/>
    <x v="1"/>
    <x v="9"/>
    <n v="2530700000"/>
    <n v="1285200000"/>
    <n v="591500000"/>
    <n v="203200000"/>
    <n v="113800000"/>
    <x v="3"/>
    <s v="Health Care Equipment"/>
  </r>
  <r>
    <s v="HOLX"/>
    <x v="2"/>
    <x v="10"/>
    <n v="2705000000"/>
    <n v="1272300000"/>
    <n v="624000000"/>
    <n v="214900000"/>
    <n v="110200000"/>
    <x v="3"/>
    <s v="Health Care Equipment"/>
  </r>
  <r>
    <s v="HOLX"/>
    <x v="3"/>
    <x v="11"/>
    <n v="2832700000"/>
    <n v="1269400000"/>
    <n v="682400000"/>
    <n v="232100000"/>
    <n v="89700000"/>
    <x v="3"/>
    <s v="Health Care Equipment"/>
  </r>
  <r>
    <s v="HON"/>
    <x v="0"/>
    <x v="1"/>
    <n v="39055000000"/>
    <n v="28364000000"/>
    <n v="5190000000"/>
    <s v=" $-   "/>
    <s v=" $-   "/>
    <x v="0"/>
    <s v="Industrial Conglomerates"/>
  </r>
  <r>
    <s v="HON"/>
    <x v="1"/>
    <x v="2"/>
    <n v="40306000000"/>
    <n v="28957000000"/>
    <n v="5518000000"/>
    <s v=" $-   "/>
    <s v=" $-   "/>
    <x v="0"/>
    <s v="Industrial Conglomerates"/>
  </r>
  <r>
    <s v="HON"/>
    <x v="2"/>
    <x v="3"/>
    <n v="38581000000"/>
    <n v="26747000000"/>
    <n v="5006000000"/>
    <s v=" $-   "/>
    <s v=" $-   "/>
    <x v="0"/>
    <s v="Industrial Conglomerates"/>
  </r>
  <r>
    <s v="HON"/>
    <x v="3"/>
    <x v="28"/>
    <n v="39302000000"/>
    <n v="27150000000"/>
    <n v="5469000000"/>
    <s v=" $-   "/>
    <s v=" $-   "/>
    <x v="0"/>
    <s v="Industrial Conglomerates"/>
  </r>
  <r>
    <s v="HP"/>
    <x v="0"/>
    <x v="12"/>
    <n v="3387614000"/>
    <n v="1852768000"/>
    <n v="126250000"/>
    <n v="15235000"/>
    <n v="455623000"/>
    <x v="9"/>
    <s v="Oil &amp; Gas Drilling"/>
  </r>
  <r>
    <s v="HP"/>
    <x v="1"/>
    <x v="13"/>
    <n v="3715968000"/>
    <n v="2006715000"/>
    <n v="116190000"/>
    <n v="15905000"/>
    <n v="523984000"/>
    <x v="9"/>
    <s v="Oil &amp; Gas Drilling"/>
  </r>
  <r>
    <s v="HP"/>
    <x v="2"/>
    <x v="14"/>
    <n v="3161702000"/>
    <n v="1703476000"/>
    <n v="122878000"/>
    <n v="16104000"/>
    <n v="608039000"/>
    <x v="9"/>
    <s v="Oil &amp; Gas Drilling"/>
  </r>
  <r>
    <s v="HP"/>
    <x v="3"/>
    <x v="15"/>
    <n v="1624232000"/>
    <n v="898805000"/>
    <n v="136287000"/>
    <n v="10269000"/>
    <n v="598587000"/>
    <x v="9"/>
    <s v="Oil &amp; Gas Drilling"/>
  </r>
  <r>
    <s v="HPE"/>
    <x v="0"/>
    <x v="61"/>
    <n v="55123000000"/>
    <n v="39486000000"/>
    <n v="8717000000"/>
    <n v="2197000000"/>
    <n v="906000000"/>
    <x v="2"/>
    <s v="Technology Hardware, Storage &amp; Peripherals"/>
  </r>
  <r>
    <s v="HPE"/>
    <x v="1"/>
    <x v="22"/>
    <n v="52107000000"/>
    <n v="37168000000"/>
    <n v="9047000000"/>
    <n v="2338000000"/>
    <n v="852000000"/>
    <x v="2"/>
    <s v="Technology Hardware, Storage &amp; Peripherals"/>
  </r>
  <r>
    <s v="HPE"/>
    <x v="2"/>
    <x v="62"/>
    <n v="50123000000"/>
    <n v="35507000000"/>
    <n v="8419000000"/>
    <n v="2298000000"/>
    <n v="755000000"/>
    <x v="2"/>
    <s v="Technology Hardware, Storage &amp; Peripherals"/>
  </r>
  <r>
    <s v="HPQ"/>
    <x v="0"/>
    <x v="60"/>
    <n v="112298000000"/>
    <n v="86380000000"/>
    <n v="13267000000"/>
    <n v="3135000000"/>
    <n v="1373000000"/>
    <x v="2"/>
    <s v="Computer Hardware"/>
  </r>
  <r>
    <s v="HPQ"/>
    <x v="1"/>
    <x v="61"/>
    <n v="56651000000"/>
    <n v="45431000000"/>
    <n v="5361000000"/>
    <n v="1298000000"/>
    <n v="129000000"/>
    <x v="2"/>
    <s v="Computer Hardware"/>
  </r>
  <r>
    <s v="HPQ"/>
    <x v="2"/>
    <x v="22"/>
    <n v="51463000000"/>
    <n v="41524000000"/>
    <n v="4663000000"/>
    <n v="1191000000"/>
    <n v="102000000"/>
    <x v="2"/>
    <s v="Computer Hardware"/>
  </r>
  <r>
    <s v="HPQ"/>
    <x v="3"/>
    <x v="62"/>
    <n v="48238000000"/>
    <n v="39240000000"/>
    <n v="4019000000"/>
    <n v="1209000000"/>
    <n v="16000000"/>
    <x v="2"/>
    <s v="Computer Hardware"/>
  </r>
  <r>
    <s v="HRB"/>
    <x v="0"/>
    <x v="105"/>
    <n v="2807114000"/>
    <n v="1123773000"/>
    <n v="828095000"/>
    <s v=" $-   "/>
    <n v="92407000"/>
    <x v="6"/>
    <s v="Consumer Finance"/>
  </r>
  <r>
    <s v="HRB"/>
    <x v="1"/>
    <x v="106"/>
    <n v="3024295000"/>
    <n v="1179405000"/>
    <n v="830789000"/>
    <s v=" $-   "/>
    <n v="115604000"/>
    <x v="6"/>
    <s v="Consumer Finance"/>
  </r>
  <r>
    <s v="HRB"/>
    <x v="2"/>
    <x v="107"/>
    <n v="3078658000"/>
    <n v="1231104000"/>
    <n v="818091000"/>
    <s v=" $-   "/>
    <n v="159804000"/>
    <x v="6"/>
    <s v="Consumer Finance"/>
  </r>
  <r>
    <s v="HRB"/>
    <x v="3"/>
    <x v="108"/>
    <n v="3038153000"/>
    <n v="1250320000"/>
    <n v="905648000"/>
    <s v=" $-   "/>
    <n v="173598000"/>
    <x v="6"/>
    <s v="Consumer Finance"/>
  </r>
  <r>
    <s v="HRL"/>
    <x v="0"/>
    <x v="29"/>
    <n v="8751654000"/>
    <n v="7338838000"/>
    <n v="627340000"/>
    <s v=" $-   "/>
    <s v=" $-   "/>
    <x v="4"/>
    <s v="Packaged Foods &amp; Meats"/>
  </r>
  <r>
    <s v="HRL"/>
    <x v="1"/>
    <x v="30"/>
    <n v="9316256000"/>
    <n v="7751273000"/>
    <n v="650948000"/>
    <s v=" $-   "/>
    <s v=" $-   "/>
    <x v="4"/>
    <s v="Packaged Foods &amp; Meats"/>
  </r>
  <r>
    <s v="HRL"/>
    <x v="2"/>
    <x v="22"/>
    <n v="9263863000"/>
    <n v="7455282000"/>
    <n v="743611000"/>
    <s v=" $-   "/>
    <s v=" $-   "/>
    <x v="4"/>
    <s v="Packaged Foods &amp; Meats"/>
  </r>
  <r>
    <s v="HRL"/>
    <x v="3"/>
    <x v="32"/>
    <n v="9523224000"/>
    <n v="7365049000"/>
    <n v="871974000"/>
    <s v=" $-   "/>
    <s v=" $-   "/>
    <x v="4"/>
    <s v="Packaged Foods &amp; Meats"/>
  </r>
  <r>
    <s v="HRS"/>
    <x v="0"/>
    <x v="109"/>
    <n v="5112000000"/>
    <n v="3385000000"/>
    <n v="914000000"/>
    <s v=" $-   "/>
    <s v=" $-   "/>
    <x v="2"/>
    <s v="Telecommunications Equipment"/>
  </r>
  <r>
    <s v="HRS"/>
    <x v="1"/>
    <x v="110"/>
    <n v="5012000000"/>
    <n v="3310000000"/>
    <n v="820000000"/>
    <s v=" $-   "/>
    <s v=" $-   "/>
    <x v="2"/>
    <s v="Telecommunications Equipment"/>
  </r>
  <r>
    <s v="HRS"/>
    <x v="2"/>
    <x v="111"/>
    <n v="5083000000"/>
    <n v="3348000000"/>
    <n v="976000000"/>
    <s v=" $-   "/>
    <s v=" $-   "/>
    <x v="2"/>
    <s v="Telecommunications Equipment"/>
  </r>
  <r>
    <s v="HRS"/>
    <x v="3"/>
    <x v="112"/>
    <n v="7467000000"/>
    <n v="5132000000"/>
    <n v="1186000000"/>
    <s v=" $-   "/>
    <s v=" $-   "/>
    <x v="2"/>
    <s v="Telecommunications Equipment"/>
  </r>
  <r>
    <s v="HSIC"/>
    <x v="0"/>
    <x v="4"/>
    <n v="8939967000"/>
    <n v="6432454000"/>
    <n v="1873360000"/>
    <s v=" $-   "/>
    <s v=" $-   "/>
    <x v="3"/>
    <s v="Health Care Distributors"/>
  </r>
  <r>
    <s v="HSIC"/>
    <x v="1"/>
    <x v="5"/>
    <n v="9560647000"/>
    <n v="6904633000"/>
    <n v="1978960000"/>
    <s v=" $-   "/>
    <s v=" $-   "/>
    <x v="3"/>
    <s v="Health Care Distributors"/>
  </r>
  <r>
    <s v="HSIC"/>
    <x v="2"/>
    <x v="97"/>
    <n v="10371390000"/>
    <n v="7460075000"/>
    <n v="2196173000"/>
    <s v=" $-   "/>
    <s v=" $-   "/>
    <x v="3"/>
    <s v="Health Care Distributors"/>
  </r>
  <r>
    <s v="HSIC"/>
    <x v="3"/>
    <x v="98"/>
    <n v="10629719000"/>
    <n v="7617460000"/>
    <n v="2243356000"/>
    <s v=" $-   "/>
    <s v=" $-   "/>
    <x v="3"/>
    <s v="Health Care Distributors"/>
  </r>
  <r>
    <s v="HST"/>
    <x v="0"/>
    <x v="0"/>
    <n v="5059000000"/>
    <n v="1885000000"/>
    <n v="2101000000"/>
    <s v=" $-   "/>
    <n v="722000000"/>
    <x v="7"/>
    <s v="REITs"/>
  </r>
  <r>
    <s v="HST"/>
    <x v="1"/>
    <x v="1"/>
    <n v="5166000000"/>
    <n v="1989000000"/>
    <n v="1968000000"/>
    <s v=" $-   "/>
    <n v="697000000"/>
    <x v="7"/>
    <s v="REITs"/>
  </r>
  <r>
    <s v="HST"/>
    <x v="2"/>
    <x v="2"/>
    <n v="5354000000"/>
    <n v="2033000000"/>
    <n v="1920000000"/>
    <s v=" $-   "/>
    <n v="701000000"/>
    <x v="7"/>
    <s v="REITs"/>
  </r>
  <r>
    <s v="HST"/>
    <x v="3"/>
    <x v="3"/>
    <n v="5387000000"/>
    <n v="2012000000"/>
    <n v="2011000000"/>
    <s v=" $-   "/>
    <n v="716000000"/>
    <x v="7"/>
    <s v="REITs"/>
  </r>
  <r>
    <s v="HSY"/>
    <x v="0"/>
    <x v="0"/>
    <n v="6644252000"/>
    <n v="3784370000"/>
    <n v="1703796000"/>
    <s v=" $-   "/>
    <s v=" $-   "/>
    <x v="4"/>
    <s v="Packaged Foods &amp; Meats"/>
  </r>
  <r>
    <s v="HSY"/>
    <x v="1"/>
    <x v="1"/>
    <n v="7146079000"/>
    <n v="3865231000"/>
    <n v="1924132000"/>
    <s v=" $-   "/>
    <s v=" $-   "/>
    <x v="4"/>
    <s v="Packaged Foods &amp; Meats"/>
  </r>
  <r>
    <s v="HSY"/>
    <x v="2"/>
    <x v="2"/>
    <n v="7421768000"/>
    <n v="4085602000"/>
    <n v="1898284000"/>
    <s v=" $-   "/>
    <s v=" $-   "/>
    <x v="4"/>
    <s v="Packaged Foods &amp; Meats"/>
  </r>
  <r>
    <s v="HSY"/>
    <x v="3"/>
    <x v="3"/>
    <n v="7386626000"/>
    <n v="4003951000"/>
    <n v="1969308000"/>
    <s v=" $-   "/>
    <s v=" $-   "/>
    <x v="4"/>
    <s v="Packaged Foods &amp; Meats"/>
  </r>
  <r>
    <s v="HUM"/>
    <x v="0"/>
    <x v="1"/>
    <n v="41313000000"/>
    <n v="32564000000"/>
    <s v=" $-   "/>
    <s v=" $-   "/>
    <n v="6688000000"/>
    <x v="3"/>
    <s v="Managed Health Care"/>
  </r>
  <r>
    <s v="HUM"/>
    <x v="1"/>
    <x v="2"/>
    <n v="48500000000"/>
    <n v="38166000000"/>
    <s v=" $-   "/>
    <s v=" $-   "/>
    <n v="7972000000"/>
    <x v="3"/>
    <s v="Managed Health Care"/>
  </r>
  <r>
    <s v="HUM"/>
    <x v="2"/>
    <x v="3"/>
    <n v="54289000000"/>
    <n v="44269000000"/>
    <s v=" $-   "/>
    <s v=" $-   "/>
    <n v="7673000000"/>
    <x v="3"/>
    <s v="Managed Health Care"/>
  </r>
  <r>
    <s v="HUM"/>
    <x v="3"/>
    <x v="28"/>
    <n v="54379000000"/>
    <n v="45007000000"/>
    <s v=" $-   "/>
    <s v=" $-   "/>
    <n v="7631000000"/>
    <x v="3"/>
    <s v="Managed Health Care"/>
  </r>
  <r>
    <s v="IBM"/>
    <x v="0"/>
    <x v="0"/>
    <n v="102874000000"/>
    <n v="52513000000"/>
    <n v="22389000000"/>
    <n v="5816000000"/>
    <s v=" $-   "/>
    <x v="2"/>
    <s v="IT Consulting &amp; Other Services"/>
  </r>
  <r>
    <s v="IBM"/>
    <x v="1"/>
    <x v="1"/>
    <n v="98367000000"/>
    <n v="49683000000"/>
    <n v="22629000000"/>
    <n v="5743000000"/>
    <s v=" $-   "/>
    <x v="2"/>
    <s v="IT Consulting &amp; Other Services"/>
  </r>
  <r>
    <s v="IBM"/>
    <x v="2"/>
    <x v="2"/>
    <n v="92793000000"/>
    <n v="46386000000"/>
    <n v="22438000000"/>
    <n v="5437000000"/>
    <s v=" $-   "/>
    <x v="2"/>
    <s v="IT Consulting &amp; Other Services"/>
  </r>
  <r>
    <s v="IBM"/>
    <x v="3"/>
    <x v="3"/>
    <n v="81741000000"/>
    <n v="41057000000"/>
    <n v="19748000000"/>
    <n v="5247000000"/>
    <s v=" $-   "/>
    <x v="2"/>
    <s v="IT Consulting &amp; Other Services"/>
  </r>
  <r>
    <s v="IDXX"/>
    <x v="0"/>
    <x v="0"/>
    <n v="1293338000"/>
    <n v="594190000"/>
    <n v="354571000"/>
    <n v="82014000"/>
    <s v=" $-   "/>
    <x v="3"/>
    <s v="Health Care Equipment"/>
  </r>
  <r>
    <s v="IDXX"/>
    <x v="1"/>
    <x v="1"/>
    <n v="1377058000"/>
    <n v="620940000"/>
    <n v="401353000"/>
    <n v="88003000"/>
    <s v=" $-   "/>
    <x v="3"/>
    <s v="Health Care Equipment"/>
  </r>
  <r>
    <s v="IDXX"/>
    <x v="2"/>
    <x v="2"/>
    <n v="1485807000"/>
    <n v="669691000"/>
    <n v="457598000"/>
    <n v="98263000"/>
    <s v=" $-   "/>
    <x v="3"/>
    <s v="Health Care Equipment"/>
  </r>
  <r>
    <s v="IDXX"/>
    <x v="3"/>
    <x v="3"/>
    <n v="1601892000"/>
    <n v="711622000"/>
    <n v="482465000"/>
    <n v="99681000"/>
    <s v=" $-   "/>
    <x v="3"/>
    <s v="Health Care Equipment"/>
  </r>
  <r>
    <s v="IFF"/>
    <x v="0"/>
    <x v="0"/>
    <n v="2821446000"/>
    <n v="1645912000"/>
    <n v="453535000"/>
    <n v="233713000"/>
    <s v=" $-   "/>
    <x v="8"/>
    <s v="Specialty Chemicals"/>
  </r>
  <r>
    <s v="IFF"/>
    <x v="1"/>
    <x v="1"/>
    <n v="2952896000"/>
    <n v="1668691000"/>
    <n v="505877000"/>
    <n v="259838000"/>
    <s v=" $-   "/>
    <x v="8"/>
    <s v="Specialty Chemicals"/>
  </r>
  <r>
    <s v="IFF"/>
    <x v="2"/>
    <x v="2"/>
    <n v="3088533000"/>
    <n v="1726383000"/>
    <n v="514891000"/>
    <n v="253640000"/>
    <s v=" $-   "/>
    <x v="8"/>
    <s v="Specialty Chemicals"/>
  </r>
  <r>
    <s v="IFF"/>
    <x v="3"/>
    <x v="3"/>
    <n v="3023189000"/>
    <n v="1671590000"/>
    <n v="509557000"/>
    <n v="246101000"/>
    <s v=" $-   "/>
    <x v="8"/>
    <s v="Specialty Chemicals"/>
  </r>
  <r>
    <s v="ILMN"/>
    <x v="0"/>
    <x v="99"/>
    <n v="1421178000"/>
    <n v="509291000"/>
    <n v="397285000"/>
    <n v="276743000"/>
    <s v=" $-   "/>
    <x v="3"/>
    <s v="Life Sciences Tools &amp; Services"/>
  </r>
  <r>
    <s v="ILMN"/>
    <x v="1"/>
    <x v="100"/>
    <n v="1861358000"/>
    <n v="563648000"/>
    <n v="471921000"/>
    <n v="388055000"/>
    <s v=" $-   "/>
    <x v="3"/>
    <s v="Life Sciences Tools &amp; Services"/>
  </r>
  <r>
    <s v="ILMN"/>
    <x v="2"/>
    <x v="113"/>
    <n v="2219762000"/>
    <n v="670472000"/>
    <n v="522046000"/>
    <n v="401527000"/>
    <s v=" $-   "/>
    <x v="3"/>
    <s v="Life Sciences Tools &amp; Services"/>
  </r>
  <r>
    <s v="ILMN"/>
    <x v="3"/>
    <x v="114"/>
    <n v="2398373000"/>
    <n v="731925000"/>
    <n v="584491000"/>
    <n v="504415000"/>
    <s v=" $-   "/>
    <x v="3"/>
    <s v="Life Sciences Tools &amp; Services"/>
  </r>
  <r>
    <s v="INTC"/>
    <x v="0"/>
    <x v="5"/>
    <n v="52708000000"/>
    <n v="21187000000"/>
    <n v="8088000000"/>
    <n v="10611000000"/>
    <n v="291000000"/>
    <x v="2"/>
    <s v="Semiconductors"/>
  </r>
  <r>
    <s v="INTC"/>
    <x v="1"/>
    <x v="97"/>
    <n v="55870000000"/>
    <n v="20261000000"/>
    <n v="8136000000"/>
    <n v="11537000000"/>
    <n v="294000000"/>
    <x v="2"/>
    <s v="Semiconductors"/>
  </r>
  <r>
    <s v="INTC"/>
    <x v="2"/>
    <x v="98"/>
    <n v="55355000000"/>
    <n v="20676000000"/>
    <n v="7930000000"/>
    <n v="12128000000"/>
    <n v="265000000"/>
    <x v="2"/>
    <s v="Semiconductors"/>
  </r>
  <r>
    <s v="INTC"/>
    <x v="3"/>
    <x v="28"/>
    <n v="59387000000"/>
    <n v="23196000000"/>
    <n v="8397000000"/>
    <n v="12740000000"/>
    <n v="294000000"/>
    <x v="2"/>
    <s v="Semiconductors"/>
  </r>
  <r>
    <s v="INTU"/>
    <x v="0"/>
    <x v="115"/>
    <n v="3946000000"/>
    <n v="527000000"/>
    <n v="1534000000"/>
    <n v="647000000"/>
    <n v="30000000"/>
    <x v="2"/>
    <s v="Internet Software &amp; Services"/>
  </r>
  <r>
    <s v="INTU"/>
    <x v="1"/>
    <x v="116"/>
    <n v="4243000000"/>
    <n v="603000000"/>
    <n v="1601000000"/>
    <n v="714000000"/>
    <n v="25000000"/>
    <x v="2"/>
    <s v="Internet Software &amp; Services"/>
  </r>
  <r>
    <s v="INTU"/>
    <x v="2"/>
    <x v="117"/>
    <n v="4192000000"/>
    <n v="695000000"/>
    <n v="1771000000"/>
    <n v="798000000"/>
    <n v="42000000"/>
    <x v="2"/>
    <s v="Internet Software &amp; Services"/>
  </r>
  <r>
    <s v="INTU"/>
    <x v="3"/>
    <x v="73"/>
    <n v="4694000000"/>
    <n v="730000000"/>
    <n v="1807000000"/>
    <n v="881000000"/>
    <n v="34000000"/>
    <x v="2"/>
    <s v="Internet Software &amp; Services"/>
  </r>
  <r>
    <s v="IP"/>
    <x v="0"/>
    <x v="0"/>
    <n v="21852000000"/>
    <n v="15287000000"/>
    <n v="3303000000"/>
    <s v=" $-   "/>
    <n v="1473000000"/>
    <x v="8"/>
    <s v="Paper Packaging"/>
  </r>
  <r>
    <s v="IP"/>
    <x v="1"/>
    <x v="1"/>
    <n v="23483000000"/>
    <n v="16282000000"/>
    <n v="3557000000"/>
    <s v=" $-   "/>
    <n v="1531000000"/>
    <x v="8"/>
    <s v="Paper Packaging"/>
  </r>
  <r>
    <s v="IP"/>
    <x v="2"/>
    <x v="2"/>
    <n v="23617000000"/>
    <n v="16254000000"/>
    <n v="3494000000"/>
    <s v=" $-   "/>
    <n v="1406000000"/>
    <x v="8"/>
    <s v="Paper Packaging"/>
  </r>
  <r>
    <s v="IP"/>
    <x v="3"/>
    <x v="3"/>
    <n v="22365000000"/>
    <n v="15468000000"/>
    <n v="3219000000"/>
    <s v=" $-   "/>
    <n v="1294000000"/>
    <x v="8"/>
    <s v="Paper Packaging"/>
  </r>
  <r>
    <s v="IPG"/>
    <x v="0"/>
    <x v="0"/>
    <n v="6956200000"/>
    <s v=" $-   "/>
    <n v="6279100000"/>
    <s v=" $-   "/>
    <s v=" $-   "/>
    <x v="1"/>
    <s v="Advertising"/>
  </r>
  <r>
    <s v="IPG"/>
    <x v="1"/>
    <x v="1"/>
    <n v="7122300000"/>
    <s v=" $-   "/>
    <n v="6463400000"/>
    <s v=" $-   "/>
    <s v=" $-   "/>
    <x v="1"/>
    <s v="Advertising"/>
  </r>
  <r>
    <s v="IPG"/>
    <x v="2"/>
    <x v="2"/>
    <n v="7537100000"/>
    <s v=" $-   "/>
    <n v="6748500000"/>
    <s v=" $-   "/>
    <s v=" $-   "/>
    <x v="1"/>
    <s v="Advertising"/>
  </r>
  <r>
    <s v="IPG"/>
    <x v="3"/>
    <x v="3"/>
    <n v="7613800000"/>
    <s v=" $-   "/>
    <n v="6742700000"/>
    <s v=" $-   "/>
    <s v=" $-   "/>
    <x v="1"/>
    <s v="Advertising"/>
  </r>
  <r>
    <s v="IRM"/>
    <x v="0"/>
    <x v="0"/>
    <n v="3003955000"/>
    <n v="1277113000"/>
    <n v="850371000"/>
    <s v=" $-   "/>
    <n v="316344000"/>
    <x v="7"/>
    <s v="REITs"/>
  </r>
  <r>
    <s v="IRM"/>
    <x v="1"/>
    <x v="1"/>
    <n v="3024623000"/>
    <n v="1288878000"/>
    <n v="924031000"/>
    <s v=" $-   "/>
    <n v="322037000"/>
    <x v="7"/>
    <s v="REITs"/>
  </r>
  <r>
    <s v="IRM"/>
    <x v="2"/>
    <x v="2"/>
    <n v="3117693000"/>
    <n v="1344636000"/>
    <n v="869572000"/>
    <s v=" $-   "/>
    <n v="353143000"/>
    <x v="7"/>
    <s v="REITs"/>
  </r>
  <r>
    <s v="IRM"/>
    <x v="3"/>
    <x v="3"/>
    <n v="3007976000"/>
    <n v="1290025000"/>
    <n v="844960000"/>
    <s v=" $-   "/>
    <n v="345464000"/>
    <x v="7"/>
    <s v="REITs"/>
  </r>
  <r>
    <s v="ISRG"/>
    <x v="0"/>
    <x v="1"/>
    <n v="2265100000"/>
    <n v="670900000"/>
    <n v="574000000"/>
    <n v="167700000"/>
    <s v=" $-   "/>
    <x v="3"/>
    <s v="Health Care Equipment"/>
  </r>
  <r>
    <s v="ISRG"/>
    <x v="1"/>
    <x v="2"/>
    <n v="2131700000"/>
    <n v="717900000"/>
    <n v="691000000"/>
    <n v="178000000"/>
    <s v=" $-   "/>
    <x v="3"/>
    <s v="Health Care Equipment"/>
  </r>
  <r>
    <s v="ISRG"/>
    <x v="2"/>
    <x v="3"/>
    <n v="2384400000"/>
    <n v="806500000"/>
    <n v="640500000"/>
    <n v="197400000"/>
    <s v=" $-   "/>
    <x v="3"/>
    <s v="Health Care Equipment"/>
  </r>
  <r>
    <s v="ISRG"/>
    <x v="3"/>
    <x v="28"/>
    <n v="2704400000"/>
    <n v="814300000"/>
    <n v="705300000"/>
    <n v="239600000"/>
    <s v=" $-   "/>
    <x v="3"/>
    <s v="Health Care Equipment"/>
  </r>
  <r>
    <s v="ITW"/>
    <x v="0"/>
    <x v="1"/>
    <n v="14135000000"/>
    <n v="8554000000"/>
    <n v="2815000000"/>
    <s v=" $-   "/>
    <n v="250000000"/>
    <x v="0"/>
    <s v="Industrial Machinery"/>
  </r>
  <r>
    <s v="ITW"/>
    <x v="1"/>
    <x v="2"/>
    <n v="14484000000"/>
    <n v="8673000000"/>
    <n v="2678000000"/>
    <s v=" $-   "/>
    <n v="245000000"/>
    <x v="0"/>
    <s v="Industrial Machinery"/>
  </r>
  <r>
    <s v="ITW"/>
    <x v="2"/>
    <x v="3"/>
    <n v="13405000000"/>
    <n v="7888000000"/>
    <n v="2417000000"/>
    <s v=" $-   "/>
    <n v="233000000"/>
    <x v="0"/>
    <s v="Industrial Machinery"/>
  </r>
  <r>
    <s v="ITW"/>
    <x v="3"/>
    <x v="28"/>
    <n v="13599000000"/>
    <n v="7896000000"/>
    <n v="2415000000"/>
    <s v=" $-   "/>
    <n v="224000000"/>
    <x v="0"/>
    <s v="Industrial Machinery"/>
  </r>
  <r>
    <s v="IVZ"/>
    <x v="0"/>
    <x v="0"/>
    <n v="4050400000"/>
    <s v=" $-   "/>
    <n v="3207800000"/>
    <s v=" $-   "/>
    <s v=" $-   "/>
    <x v="6"/>
    <s v="Asset Management &amp; Custody Banks"/>
  </r>
  <r>
    <s v="IVZ"/>
    <x v="1"/>
    <x v="1"/>
    <n v="4644600000"/>
    <s v=" $-   "/>
    <n v="3524400000"/>
    <s v=" $-   "/>
    <s v=" $-   "/>
    <x v="6"/>
    <s v="Asset Management &amp; Custody Banks"/>
  </r>
  <r>
    <s v="IVZ"/>
    <x v="2"/>
    <x v="2"/>
    <n v="5147100000"/>
    <s v=" $-   "/>
    <n v="3870200000"/>
    <s v=" $-   "/>
    <s v=" $-   "/>
    <x v="6"/>
    <s v="Asset Management &amp; Custody Banks"/>
  </r>
  <r>
    <s v="IVZ"/>
    <x v="3"/>
    <x v="3"/>
    <n v="5122900000"/>
    <s v=" $-   "/>
    <n v="3764500000"/>
    <s v=" $-   "/>
    <s v=" $-   "/>
    <x v="6"/>
    <s v="Asset Management &amp; Custody Banks"/>
  </r>
  <r>
    <s v="JBHT"/>
    <x v="0"/>
    <x v="0"/>
    <n v="5054980000"/>
    <n v="3230857000"/>
    <n v="1064757000"/>
    <s v=" $-   "/>
    <n v="229166000"/>
    <x v="0"/>
    <s v="Trucking"/>
  </r>
  <r>
    <s v="JBHT"/>
    <x v="1"/>
    <x v="1"/>
    <n v="5584571000"/>
    <n v="3570801000"/>
    <n v="1183682000"/>
    <s v=" $-   "/>
    <n v="253380000"/>
    <x v="0"/>
    <s v="Trucking"/>
  </r>
  <r>
    <s v="JBHT"/>
    <x v="2"/>
    <x v="2"/>
    <n v="6165441000"/>
    <n v="3898403000"/>
    <n v="1341000000"/>
    <s v=" $-   "/>
    <n v="294496000"/>
    <x v="0"/>
    <s v="Trucking"/>
  </r>
  <r>
    <s v="JBHT"/>
    <x v="3"/>
    <x v="3"/>
    <n v="6187646000"/>
    <n v="3665578000"/>
    <n v="1466761000"/>
    <s v=" $-   "/>
    <n v="339613000"/>
    <x v="0"/>
    <s v="Trucking"/>
  </r>
  <r>
    <s v="JEC"/>
    <x v="0"/>
    <x v="118"/>
    <n v="11818376000"/>
    <n v="9976057000"/>
    <n v="1173340000"/>
    <s v=" $-   "/>
    <s v=" $-   "/>
    <x v="0"/>
    <s v="Industrial Conglomerates"/>
  </r>
  <r>
    <s v="JEC"/>
    <x v="1"/>
    <x v="119"/>
    <n v="12695157000"/>
    <n v="10621373000"/>
    <n v="1545716000"/>
    <s v=" $-   "/>
    <s v=" $-   "/>
    <x v="0"/>
    <s v="Industrial Conglomerates"/>
  </r>
  <r>
    <s v="JEC"/>
    <x v="2"/>
    <x v="120"/>
    <n v="12114832000"/>
    <n v="10146494000"/>
    <n v="1522811000"/>
    <s v=" $-   "/>
    <s v=" $-   "/>
    <x v="0"/>
    <s v="Industrial Conglomerates"/>
  </r>
  <r>
    <s v="JEC"/>
    <x v="3"/>
    <x v="15"/>
    <n v="10964157000"/>
    <n v="9196326000"/>
    <n v="1429233000"/>
    <s v=" $-   "/>
    <s v=" $-   "/>
    <x v="0"/>
    <s v="Industrial Conglomerates"/>
  </r>
  <r>
    <s v="JNPR"/>
    <x v="0"/>
    <x v="0"/>
    <n v="4365400000"/>
    <n v="1656600000"/>
    <n v="1252300000"/>
    <n v="1101600000"/>
    <s v=" $-   "/>
    <x v="2"/>
    <s v="Networking Equipment"/>
  </r>
  <r>
    <s v="JNPR"/>
    <x v="1"/>
    <x v="1"/>
    <n v="4669100000"/>
    <n v="1727700000"/>
    <n v="1293200000"/>
    <n v="1043200000"/>
    <s v=" $-   "/>
    <x v="2"/>
    <s v="Networking Equipment"/>
  </r>
  <r>
    <s v="JNPR"/>
    <x v="2"/>
    <x v="2"/>
    <n v="4627100000"/>
    <n v="1768900000"/>
    <n v="1254700000"/>
    <n v="1006200000"/>
    <s v=" $-   "/>
    <x v="2"/>
    <s v="Networking Equipment"/>
  </r>
  <r>
    <s v="JNPR"/>
    <x v="3"/>
    <x v="3"/>
    <n v="4857800000"/>
    <n v="1779200000"/>
    <n v="1172700000"/>
    <n v="994500000"/>
    <s v=" $-   "/>
    <x v="2"/>
    <s v="Networking Equipment"/>
  </r>
  <r>
    <s v="JPM"/>
    <x v="0"/>
    <x v="0"/>
    <n v="93646000000"/>
    <s v=" $-   "/>
    <n v="64729000000"/>
    <s v=" $-   "/>
    <n v="3385000000"/>
    <x v="6"/>
    <s v="Banks"/>
  </r>
  <r>
    <s v="JPM"/>
    <x v="1"/>
    <x v="1"/>
    <n v="97142000000"/>
    <s v=" $-   "/>
    <n v="70467000000"/>
    <s v=" $-   "/>
    <n v="225000000"/>
    <x v="6"/>
    <s v="Banks"/>
  </r>
  <r>
    <s v="JPM"/>
    <x v="2"/>
    <x v="2"/>
    <n v="91973000000"/>
    <s v=" $-   "/>
    <n v="61274000000"/>
    <s v=" $-   "/>
    <n v="3139000000"/>
    <x v="6"/>
    <s v="Banks"/>
  </r>
  <r>
    <s v="JPM"/>
    <x v="3"/>
    <x v="3"/>
    <n v="89716000000"/>
    <s v=" $-   "/>
    <n v="59014000000"/>
    <s v=" $-   "/>
    <n v="3827000000"/>
    <x v="6"/>
    <s v="Banks"/>
  </r>
  <r>
    <s v="JWN"/>
    <x v="0"/>
    <x v="92"/>
    <n v="12134000000"/>
    <n v="7432000000"/>
    <n v="3357000000"/>
    <s v=" $-   "/>
    <s v=" $-   "/>
    <x v="1"/>
    <s v="Department Stores"/>
  </r>
  <r>
    <s v="JWN"/>
    <x v="1"/>
    <x v="46"/>
    <n v="12540000000"/>
    <n v="7737000000"/>
    <n v="3453000000"/>
    <s v=" $-   "/>
    <s v=" $-   "/>
    <x v="1"/>
    <s v="Department Stores"/>
  </r>
  <r>
    <s v="JWN"/>
    <x v="2"/>
    <x v="26"/>
    <n v="13506000000"/>
    <n v="8406000000"/>
    <n v="3777000000"/>
    <s v=" $-   "/>
    <s v=" $-   "/>
    <x v="1"/>
    <s v="Department Stores"/>
  </r>
  <r>
    <s v="JWN"/>
    <x v="3"/>
    <x v="47"/>
    <n v="14437000000"/>
    <n v="9168000000"/>
    <n v="4168000000"/>
    <s v=" $-   "/>
    <s v=" $-   "/>
    <x v="1"/>
    <s v="Department Stores"/>
  </r>
  <r>
    <s v="K"/>
    <x v="0"/>
    <x v="4"/>
    <n v="14197000000"/>
    <n v="8763000000"/>
    <n v="3872000000"/>
    <s v=" $-   "/>
    <s v=" $-   "/>
    <x v="4"/>
    <s v="Packaged Foods &amp; Meats"/>
  </r>
  <r>
    <s v="K"/>
    <x v="1"/>
    <x v="5"/>
    <n v="14792000000"/>
    <n v="8689000000"/>
    <n v="3266000000"/>
    <s v=" $-   "/>
    <s v=" $-   "/>
    <x v="4"/>
    <s v="Packaged Foods &amp; Meats"/>
  </r>
  <r>
    <s v="K"/>
    <x v="2"/>
    <x v="6"/>
    <n v="14580000000"/>
    <n v="9517000000"/>
    <n v="4039000000"/>
    <s v=" $-   "/>
    <s v=" $-   "/>
    <x v="4"/>
    <s v="Packaged Foods &amp; Meats"/>
  </r>
  <r>
    <s v="K"/>
    <x v="3"/>
    <x v="7"/>
    <n v="13525000000"/>
    <n v="8844000000"/>
    <n v="3590000000"/>
    <s v=" $-   "/>
    <s v=" $-   "/>
    <x v="4"/>
    <s v="Packaged Foods &amp; Meats"/>
  </r>
  <r>
    <s v="KEY"/>
    <x v="0"/>
    <x v="12"/>
    <n v="1287577000"/>
    <n v="1073447000"/>
    <n v="174085000"/>
    <s v=" $-   "/>
    <n v="12784000"/>
    <x v="6"/>
    <s v="Banks"/>
  </r>
  <r>
    <s v="KEY"/>
    <x v="1"/>
    <x v="13"/>
    <n v="1463767000"/>
    <n v="1200308000"/>
    <n v="194491000"/>
    <s v=" $-   "/>
    <n v="13279000"/>
    <x v="6"/>
    <s v="Banks"/>
  </r>
  <r>
    <s v="KEY"/>
    <x v="2"/>
    <x v="14"/>
    <n v="1627413000"/>
    <n v="1354969000"/>
    <n v="207519000"/>
    <s v=" $-   "/>
    <n v="13338000"/>
    <x v="6"/>
    <s v="Banks"/>
  </r>
  <r>
    <s v="KEY"/>
    <x v="3"/>
    <x v="15"/>
    <n v="1822114000"/>
    <n v="1524907000"/>
    <n v="224088000"/>
    <s v=" $-   "/>
    <n v="13794000"/>
    <x v="6"/>
    <s v="Banks"/>
  </r>
  <r>
    <s v="KIM"/>
    <x v="0"/>
    <x v="0"/>
    <n v="793373000"/>
    <n v="206974000"/>
    <n v="123524000"/>
    <s v=" $-   "/>
    <n v="214827000"/>
    <x v="7"/>
    <s v="REITs"/>
  </r>
  <r>
    <s v="KIM"/>
    <x v="1"/>
    <x v="1"/>
    <n v="861527000"/>
    <n v="221498000"/>
    <n v="127470000"/>
    <s v=" $-   "/>
    <n v="224713000"/>
    <x v="7"/>
    <s v="REITs"/>
  </r>
  <r>
    <s v="KIM"/>
    <x v="2"/>
    <x v="2"/>
    <n v="993897000"/>
    <n v="258617000"/>
    <n v="122201000"/>
    <s v=" $-   "/>
    <n v="258074000"/>
    <x v="7"/>
    <s v="REITs"/>
  </r>
  <r>
    <s v="KIM"/>
    <x v="3"/>
    <x v="3"/>
    <n v="1166769000"/>
    <n v="304477000"/>
    <n v="122735000"/>
    <s v=" $-   "/>
    <n v="344527000"/>
    <x v="7"/>
    <s v="REITs"/>
  </r>
  <r>
    <s v="KLAC"/>
    <x v="0"/>
    <x v="52"/>
    <n v="2842781000"/>
    <n v="1237452000"/>
    <n v="387812000"/>
    <n v="487832000"/>
    <s v=" $-   "/>
    <x v="2"/>
    <s v="Semiconductor Equipment"/>
  </r>
  <r>
    <s v="KLAC"/>
    <x v="1"/>
    <x v="53"/>
    <n v="2929408000"/>
    <n v="1232962000"/>
    <n v="384907000"/>
    <n v="539469000"/>
    <s v=" $-   "/>
    <x v="2"/>
    <s v="Semiconductor Equipment"/>
  </r>
  <r>
    <s v="KLAC"/>
    <x v="2"/>
    <x v="54"/>
    <n v="2814049000"/>
    <n v="1215229000"/>
    <n v="406864000"/>
    <n v="530616000"/>
    <s v=" $-   "/>
    <x v="2"/>
    <s v="Semiconductor Equipment"/>
  </r>
  <r>
    <s v="KLAC"/>
    <x v="3"/>
    <x v="55"/>
    <n v="2984493000"/>
    <n v="1163391000"/>
    <n v="379399000"/>
    <n v="481258000"/>
    <s v=" $-   "/>
    <x v="2"/>
    <s v="Semiconductor Equipment"/>
  </r>
  <r>
    <s v="KMB"/>
    <x v="0"/>
    <x v="1"/>
    <n v="19561000000"/>
    <n v="12952000000"/>
    <n v="3706000000"/>
    <s v=" $-   "/>
    <s v=" $-   "/>
    <x v="4"/>
    <s v="Household Products"/>
  </r>
  <r>
    <s v="KMB"/>
    <x v="1"/>
    <x v="2"/>
    <n v="19724000000"/>
    <n v="13041000000"/>
    <n v="4162000000"/>
    <s v=" $-   "/>
    <s v=" $-   "/>
    <x v="4"/>
    <s v="Household Products"/>
  </r>
  <r>
    <s v="KMB"/>
    <x v="2"/>
    <x v="3"/>
    <n v="18591000000"/>
    <n v="11967000000"/>
    <n v="5011000000"/>
    <s v=" $-   "/>
    <s v=" $-   "/>
    <x v="4"/>
    <s v="Household Products"/>
  </r>
  <r>
    <s v="KMB"/>
    <x v="3"/>
    <x v="28"/>
    <n v="18202000000"/>
    <n v="11551000000"/>
    <n v="3334000000"/>
    <s v=" $-   "/>
    <s v=" $-   "/>
    <x v="4"/>
    <s v="Household Products"/>
  </r>
  <r>
    <s v="KMI"/>
    <x v="0"/>
    <x v="1"/>
    <n v="14070000000"/>
    <n v="7365000000"/>
    <n v="1007000000"/>
    <s v=" $-   "/>
    <n v="1806000000"/>
    <x v="9"/>
    <s v="Oil &amp; Gas Refining &amp; Marketing &amp; Transportation"/>
  </r>
  <r>
    <s v="KMI"/>
    <x v="1"/>
    <x v="2"/>
    <n v="16226000000"/>
    <n v="8435000000"/>
    <n v="1029000000"/>
    <s v=" $-   "/>
    <n v="2040000000"/>
    <x v="9"/>
    <s v="Oil &amp; Gas Refining &amp; Marketing &amp; Transportation"/>
  </r>
  <r>
    <s v="KMI"/>
    <x v="2"/>
    <x v="3"/>
    <n v="14403000000"/>
    <n v="6452000000"/>
    <n v="1126000000"/>
    <s v=" $-   "/>
    <n v="2309000000"/>
    <x v="9"/>
    <s v="Oil &amp; Gas Refining &amp; Marketing &amp; Transportation"/>
  </r>
  <r>
    <s v="KMI"/>
    <x v="3"/>
    <x v="28"/>
    <n v="13058000000"/>
    <n v="5801000000"/>
    <n v="1089000000"/>
    <s v=" $-   "/>
    <n v="2209000000"/>
    <x v="9"/>
    <s v="Oil &amp; Gas Refining &amp; Marketing &amp; Transportation"/>
  </r>
  <r>
    <s v="KMX"/>
    <x v="0"/>
    <x v="121"/>
    <n v="10962818000"/>
    <n v="9498456000"/>
    <n v="731767000"/>
    <s v=" $-   "/>
    <s v=" $-   "/>
    <x v="1"/>
    <s v="Specialty Stores"/>
  </r>
  <r>
    <s v="KMX"/>
    <x v="1"/>
    <x v="122"/>
    <n v="12574299000"/>
    <n v="10925598000"/>
    <n v="819048000"/>
    <s v=" $-   "/>
    <s v=" $-   "/>
    <x v="1"/>
    <s v="Specialty Stores"/>
  </r>
  <r>
    <s v="KMX"/>
    <x v="2"/>
    <x v="43"/>
    <n v="14268716000"/>
    <n v="12381189000"/>
    <n v="890431000"/>
    <s v=" $-   "/>
    <s v=" $-   "/>
    <x v="1"/>
    <s v="Specialty Stores"/>
  </r>
  <r>
    <s v="KMX"/>
    <x v="3"/>
    <x v="123"/>
    <n v="15149675000"/>
    <n v="13130915000"/>
    <n v="959899000"/>
    <s v=" $-   "/>
    <s v=" $-   "/>
    <x v="1"/>
    <s v="Specialty Stores"/>
  </r>
  <r>
    <s v="KO"/>
    <x v="0"/>
    <x v="0"/>
    <n v="48017000000"/>
    <n v="19053000000"/>
    <n v="18185000000"/>
    <s v=" $-   "/>
    <s v=" $-   "/>
    <x v="4"/>
    <s v="Soft Drinks"/>
  </r>
  <r>
    <s v="KO"/>
    <x v="1"/>
    <x v="1"/>
    <n v="46854000000"/>
    <n v="18421000000"/>
    <n v="18205000000"/>
    <s v=" $-   "/>
    <s v=" $-   "/>
    <x v="4"/>
    <s v="Soft Drinks"/>
  </r>
  <r>
    <s v="KO"/>
    <x v="2"/>
    <x v="2"/>
    <n v="45998000000"/>
    <n v="17889000000"/>
    <n v="18401000000"/>
    <s v=" $-   "/>
    <s v=" $-   "/>
    <x v="4"/>
    <s v="Soft Drinks"/>
  </r>
  <r>
    <s v="KO"/>
    <x v="3"/>
    <x v="3"/>
    <n v="44294000000"/>
    <n v="17482000000"/>
    <n v="18084000000"/>
    <s v=" $-   "/>
    <s v=" $-   "/>
    <x v="4"/>
    <s v="Soft Drinks"/>
  </r>
  <r>
    <s v="KORS"/>
    <x v="0"/>
    <x v="124"/>
    <n v="2181732000"/>
    <n v="875166000"/>
    <n v="621536000"/>
    <s v=" $-   "/>
    <n v="54291000"/>
    <x v="1"/>
    <s v="Apparel, Accessories &amp; Luxury Goods"/>
  </r>
  <r>
    <s v="KORS"/>
    <x v="1"/>
    <x v="125"/>
    <n v="3310800000"/>
    <n v="1294700000"/>
    <n v="926900000"/>
    <s v=" $-   "/>
    <n v="79700000"/>
    <x v="1"/>
    <s v="Apparel, Accessories &amp; Luxury Goods"/>
  </r>
  <r>
    <s v="KORS"/>
    <x v="2"/>
    <x v="126"/>
    <n v="4371500000"/>
    <n v="1723800000"/>
    <n v="1251500000"/>
    <s v=" $-   "/>
    <n v="138400000"/>
    <x v="1"/>
    <s v="Apparel, Accessories &amp; Luxury Goods"/>
  </r>
  <r>
    <s v="KORS"/>
    <x v="3"/>
    <x v="127"/>
    <n v="4712100000"/>
    <n v="1914900000"/>
    <n v="1428000000"/>
    <s v=" $-   "/>
    <n v="183200000"/>
    <x v="1"/>
    <s v="Apparel, Accessories &amp; Luxury Goods"/>
  </r>
  <r>
    <s v="KR"/>
    <x v="0"/>
    <x v="92"/>
    <n v="96619000000"/>
    <n v="76726000000"/>
    <n v="15477000000"/>
    <s v=" $-   "/>
    <n v="1652000000"/>
    <x v="4"/>
    <s v="Food Retail"/>
  </r>
  <r>
    <s v="KR"/>
    <x v="1"/>
    <x v="46"/>
    <n v="98375000000"/>
    <n v="78138000000"/>
    <n v="15809000000"/>
    <s v=" $-   "/>
    <n v="1703000000"/>
    <x v="4"/>
    <s v="Food Retail"/>
  </r>
  <r>
    <s v="KR"/>
    <x v="2"/>
    <x v="26"/>
    <n v="108465000000"/>
    <n v="85512000000"/>
    <n v="17868000000"/>
    <s v=" $-   "/>
    <n v="1948000000"/>
    <x v="4"/>
    <s v="Food Retail"/>
  </r>
  <r>
    <s v="KR"/>
    <x v="3"/>
    <x v="47"/>
    <n v="109830000000"/>
    <n v="85496000000"/>
    <n v="18669000000"/>
    <s v=" $-   "/>
    <n v="2089000000"/>
    <x v="4"/>
    <s v="Food Retail"/>
  </r>
  <r>
    <s v="KSS"/>
    <x v="0"/>
    <x v="92"/>
    <n v="19279000000"/>
    <n v="12289000000"/>
    <n v="4267000000"/>
    <s v=" $-   "/>
    <n v="833000000"/>
    <x v="1"/>
    <s v="General Merchandise Stores"/>
  </r>
  <r>
    <s v="KSS"/>
    <x v="1"/>
    <x v="46"/>
    <n v="19031000000"/>
    <n v="12087000000"/>
    <n v="4313000000"/>
    <s v=" $-   "/>
    <n v="889000000"/>
    <x v="1"/>
    <s v="General Merchandise Stores"/>
  </r>
  <r>
    <s v="KSS"/>
    <x v="2"/>
    <x v="26"/>
    <n v="19023000000"/>
    <n v="12098000000"/>
    <n v="4350000000"/>
    <s v=" $-   "/>
    <n v="886000000"/>
    <x v="1"/>
    <s v="General Merchandise Stores"/>
  </r>
  <r>
    <s v="KSS"/>
    <x v="3"/>
    <x v="47"/>
    <n v="19204000000"/>
    <n v="12265000000"/>
    <n v="4452000000"/>
    <s v=" $-   "/>
    <n v="934000000"/>
    <x v="1"/>
    <s v="General Merchandise Stores"/>
  </r>
  <r>
    <s v="KSU"/>
    <x v="0"/>
    <x v="1"/>
    <n v="2369300000"/>
    <n v="805300000"/>
    <n v="602100000"/>
    <s v=" $-   "/>
    <n v="223300000"/>
    <x v="0"/>
    <s v="Railroads"/>
  </r>
  <r>
    <s v="KSU"/>
    <x v="1"/>
    <x v="2"/>
    <n v="2577100000"/>
    <n v="877900000"/>
    <n v="632000000"/>
    <s v=" $-   "/>
    <n v="258100000"/>
    <x v="0"/>
    <s v="Railroads"/>
  </r>
  <r>
    <s v="KSU"/>
    <x v="2"/>
    <x v="3"/>
    <n v="2418800000"/>
    <n v="759200000"/>
    <n v="571200000"/>
    <s v=" $-   "/>
    <n v="284600000"/>
    <x v="0"/>
    <s v="Railroads"/>
  </r>
  <r>
    <s v="KSU"/>
    <x v="3"/>
    <x v="28"/>
    <n v="2334200000"/>
    <n v="691100000"/>
    <n v="519600000"/>
    <s v=" $-   "/>
    <n v="305000000"/>
    <x v="0"/>
    <s v="Railroads"/>
  </r>
  <r>
    <s v="LB"/>
    <x v="0"/>
    <x v="92"/>
    <n v="10459000000"/>
    <n v="6073000000"/>
    <n v="2720000000"/>
    <s v=" $-   "/>
    <s v=" $-   "/>
    <x v="1"/>
    <s v="Apparel Retail"/>
  </r>
  <r>
    <s v="LB"/>
    <x v="1"/>
    <x v="46"/>
    <n v="10773000000"/>
    <n v="6344000000"/>
    <n v="2686000000"/>
    <s v=" $-   "/>
    <s v=" $-   "/>
    <x v="1"/>
    <s v="Apparel Retail"/>
  </r>
  <r>
    <s v="LB"/>
    <x v="2"/>
    <x v="26"/>
    <n v="11454000000"/>
    <n v="6646000000"/>
    <n v="2855000000"/>
    <s v=" $-   "/>
    <s v=" $-   "/>
    <x v="1"/>
    <s v="Apparel Retail"/>
  </r>
  <r>
    <s v="LB"/>
    <x v="3"/>
    <x v="47"/>
    <n v="12154000000"/>
    <n v="6950000000"/>
    <n v="3012000000"/>
    <s v=" $-   "/>
    <s v=" $-   "/>
    <x v="1"/>
    <s v="Apparel Retail"/>
  </r>
  <r>
    <s v="LEG"/>
    <x v="0"/>
    <x v="0"/>
    <n v="3414500000"/>
    <n v="2718900000"/>
    <n v="346100000"/>
    <s v=" $-   "/>
    <n v="25100000"/>
    <x v="0"/>
    <s v="Industrial Conglomerates"/>
  </r>
  <r>
    <s v="LEG"/>
    <x v="1"/>
    <x v="1"/>
    <n v="3477200000"/>
    <n v="2767300000"/>
    <n v="346900000"/>
    <s v=" $-   "/>
    <n v="25400000"/>
    <x v="0"/>
    <s v="Industrial Conglomerates"/>
  </r>
  <r>
    <s v="LEG"/>
    <x v="2"/>
    <x v="2"/>
    <n v="3782300000"/>
    <n v="2991900000"/>
    <n v="439200000"/>
    <s v=" $-   "/>
    <n v="19700000"/>
    <x v="0"/>
    <s v="Industrial Conglomerates"/>
  </r>
  <r>
    <s v="LEG"/>
    <x v="3"/>
    <x v="3"/>
    <n v="3917200000"/>
    <n v="2994000000"/>
    <n v="411800000"/>
    <s v=" $-   "/>
    <n v="20800000"/>
    <x v="0"/>
    <s v="Industrial Conglomerates"/>
  </r>
  <r>
    <s v="LEN"/>
    <x v="0"/>
    <x v="56"/>
    <n v="5935095000"/>
    <n v="4920664000"/>
    <n v="328595000"/>
    <s v=" $-   "/>
    <s v=" $-   "/>
    <x v="1"/>
    <s v="Homebuilding"/>
  </r>
  <r>
    <s v="LEN"/>
    <x v="1"/>
    <x v="57"/>
    <n v="7779812000"/>
    <n v="6336272000"/>
    <n v="521502000"/>
    <s v=" $-   "/>
    <s v=" $-   "/>
    <x v="1"/>
    <s v="Homebuilding"/>
  </r>
  <r>
    <s v="LEN"/>
    <x v="2"/>
    <x v="58"/>
    <n v="9474008000"/>
    <n v="7757571000"/>
    <n v="630421000"/>
    <s v=" $-   "/>
    <s v=" $-   "/>
    <x v="1"/>
    <s v="Homebuilding"/>
  </r>
  <r>
    <s v="LEN"/>
    <x v="3"/>
    <x v="59"/>
    <n v="10949999000"/>
    <n v="8923519000"/>
    <n v="764117000"/>
    <s v=" $-   "/>
    <s v=" $-   "/>
    <x v="1"/>
    <s v="Homebuilding"/>
  </r>
  <r>
    <s v="LH"/>
    <x v="0"/>
    <x v="0"/>
    <n v="5671400000"/>
    <n v="3421700000"/>
    <n v="1114600000"/>
    <s v=" $-   "/>
    <n v="86300000"/>
    <x v="3"/>
    <s v="Health Care Facilities"/>
  </r>
  <r>
    <s v="LH"/>
    <x v="1"/>
    <x v="1"/>
    <n v="5808300000"/>
    <n v="3585100000"/>
    <n v="1128800000"/>
    <s v=" $-   "/>
    <n v="81700000"/>
    <x v="3"/>
    <s v="Health Care Facilities"/>
  </r>
  <r>
    <s v="LH"/>
    <x v="2"/>
    <x v="2"/>
    <n v="6011600000"/>
    <n v="3808500000"/>
    <n v="1198200000"/>
    <s v=" $-   "/>
    <n v="76700000"/>
    <x v="3"/>
    <s v="Health Care Facilities"/>
  </r>
  <r>
    <s v="LH"/>
    <x v="3"/>
    <x v="3"/>
    <n v="8680100000"/>
    <n v="5776800000"/>
    <n v="1622000000"/>
    <s v=" $-   "/>
    <n v="164500000"/>
    <x v="3"/>
    <s v="Health Care Facilities"/>
  </r>
  <r>
    <s v="LKQ"/>
    <x v="0"/>
    <x v="0"/>
    <n v="4122930000"/>
    <n v="2398790000"/>
    <n v="1219343000"/>
    <s v=" $-   "/>
    <n v="64093000"/>
    <x v="1"/>
    <s v="Distributors"/>
  </r>
  <r>
    <s v="LKQ"/>
    <x v="1"/>
    <x v="1"/>
    <n v="5062528000"/>
    <n v="2987126000"/>
    <n v="1454080000"/>
    <s v=" $-   "/>
    <n v="80969000"/>
    <x v="1"/>
    <s v="Distributors"/>
  </r>
  <r>
    <s v="LKQ"/>
    <x v="2"/>
    <x v="2"/>
    <n v="6740064000"/>
    <n v="4088151000"/>
    <n v="1866520000"/>
    <s v=" $-   "/>
    <n v="120719000"/>
    <x v="1"/>
    <s v="Distributors"/>
  </r>
  <r>
    <s v="LKQ"/>
    <x v="3"/>
    <x v="3"/>
    <n v="7192633000"/>
    <n v="4359104000"/>
    <n v="1987271000"/>
    <s v=" $-   "/>
    <n v="122120000"/>
    <x v="1"/>
    <s v="Distributors"/>
  </r>
  <r>
    <s v="LLL"/>
    <x v="0"/>
    <x v="0"/>
    <n v="13107000000"/>
    <n v="11799000000"/>
    <s v=" $-   "/>
    <s v=" $-   "/>
    <s v=" $-   "/>
    <x v="0"/>
    <s v="Industrial Conglomerates"/>
  </r>
  <r>
    <s v="LLL"/>
    <x v="1"/>
    <x v="1"/>
    <n v="11420000000"/>
    <n v="10303000000"/>
    <s v=" $-   "/>
    <s v=" $-   "/>
    <s v=" $-   "/>
    <x v="0"/>
    <s v="Industrial Conglomerates"/>
  </r>
  <r>
    <s v="LLL"/>
    <x v="2"/>
    <x v="2"/>
    <n v="10986000000"/>
    <n v="9974000000"/>
    <s v=" $-   "/>
    <s v=" $-   "/>
    <s v=" $-   "/>
    <x v="0"/>
    <s v="Industrial Conglomerates"/>
  </r>
  <r>
    <s v="LLL"/>
    <x v="3"/>
    <x v="3"/>
    <n v="10466000000"/>
    <n v="9576000000"/>
    <s v=" $-   "/>
    <s v=" $-   "/>
    <s v=" $-   "/>
    <x v="0"/>
    <s v="Industrial Conglomerates"/>
  </r>
  <r>
    <s v="LLTC"/>
    <x v="0"/>
    <x v="52"/>
    <n v="1282236000"/>
    <n v="322516000"/>
    <n v="151382000"/>
    <n v="235184000"/>
    <s v=" $-   "/>
    <x v="2"/>
    <s v="Semiconductors"/>
  </r>
  <r>
    <s v="LLTC"/>
    <x v="1"/>
    <x v="128"/>
    <n v="1388386000"/>
    <n v="338580000"/>
    <n v="159642000"/>
    <n v="250434000"/>
    <s v=" $-   "/>
    <x v="2"/>
    <s v="Semiconductors"/>
  </r>
  <r>
    <s v="LLTC"/>
    <x v="2"/>
    <x v="129"/>
    <n v="1475139000"/>
    <n v="355727000"/>
    <n v="169952000"/>
    <n v="266761000"/>
    <s v=" $-   "/>
    <x v="2"/>
    <s v="Semiconductors"/>
  </r>
  <r>
    <s v="LLTC"/>
    <x v="3"/>
    <x v="130"/>
    <n v="1423936000"/>
    <n v="343801000"/>
    <n v="170120000"/>
    <n v="276462000"/>
    <s v=" $-   "/>
    <x v="2"/>
    <s v="Semiconductors"/>
  </r>
  <r>
    <s v="LLY"/>
    <x v="0"/>
    <x v="0"/>
    <n v="22603400000"/>
    <n v="4796500000"/>
    <n v="6839500000"/>
    <n v="5278100000"/>
    <s v=" $-   "/>
    <x v="3"/>
    <s v="Pharmaceuticals"/>
  </r>
  <r>
    <s v="LLY"/>
    <x v="1"/>
    <x v="1"/>
    <n v="23113100000"/>
    <n v="4908100000"/>
    <n v="6606700000"/>
    <n v="5531300000"/>
    <s v=" $-   "/>
    <x v="3"/>
    <s v="Pharmaceuticals"/>
  </r>
  <r>
    <s v="LLY"/>
    <x v="2"/>
    <x v="2"/>
    <n v="19615600000"/>
    <n v="4932500000"/>
    <n v="6280300000"/>
    <n v="4733600000"/>
    <s v=" $-   "/>
    <x v="3"/>
    <s v="Pharmaceuticals"/>
  </r>
  <r>
    <s v="LLY"/>
    <x v="3"/>
    <x v="3"/>
    <n v="19958700000"/>
    <n v="5037200000"/>
    <n v="6432400000"/>
    <n v="4796400000"/>
    <s v=" $-   "/>
    <x v="3"/>
    <s v="Pharmaceuticals"/>
  </r>
  <r>
    <s v="LMT"/>
    <x v="0"/>
    <x v="1"/>
    <n v="45358000000"/>
    <n v="41171000000"/>
    <n v="-318000000"/>
    <s v=" $-   "/>
    <s v=" $-   "/>
    <x v="0"/>
    <s v="Aerospace &amp; Defense"/>
  </r>
  <r>
    <s v="LMT"/>
    <x v="1"/>
    <x v="2"/>
    <n v="39946000000"/>
    <n v="35263000000"/>
    <n v="-329000000"/>
    <s v=" $-   "/>
    <s v=" $-   "/>
    <x v="0"/>
    <s v="Aerospace &amp; Defense"/>
  </r>
  <r>
    <s v="LMT"/>
    <x v="2"/>
    <x v="3"/>
    <n v="40536000000"/>
    <n v="36044000000"/>
    <n v="-220000000"/>
    <s v=" $-   "/>
    <s v=" $-   "/>
    <x v="0"/>
    <s v="Aerospace &amp; Defense"/>
  </r>
  <r>
    <s v="LMT"/>
    <x v="3"/>
    <x v="28"/>
    <n v="47248000000"/>
    <n v="42186000000"/>
    <n v="-487000000"/>
    <s v=" $-   "/>
    <s v=" $-   "/>
    <x v="0"/>
    <s v="Aerospace &amp; Defense"/>
  </r>
  <r>
    <s v="LNT"/>
    <x v="0"/>
    <x v="0"/>
    <n v="3094500000"/>
    <n v="2144200000"/>
    <n v="98200000"/>
    <s v=" $-   "/>
    <n v="332400000"/>
    <x v="5"/>
    <s v="Electric Utilities"/>
  </r>
  <r>
    <s v="LNT"/>
    <x v="1"/>
    <x v="1"/>
    <n v="3276800000"/>
    <n v="2272400000"/>
    <n v="99600000"/>
    <s v=" $-   "/>
    <n v="370900000"/>
    <x v="5"/>
    <s v="Electric Utilities"/>
  </r>
  <r>
    <s v="LNT"/>
    <x v="2"/>
    <x v="2"/>
    <n v="3350300000"/>
    <n v="2317500000"/>
    <n v="101100000"/>
    <s v=" $-   "/>
    <n v="388100000"/>
    <x v="5"/>
    <s v="Electric Utilities"/>
  </r>
  <r>
    <s v="LNT"/>
    <x v="3"/>
    <x v="3"/>
    <n v="3253600000"/>
    <n v="2171600000"/>
    <n v="103700000"/>
    <s v=" $-   "/>
    <n v="401300000"/>
    <x v="5"/>
    <s v="Electric Utilities"/>
  </r>
  <r>
    <s v="LOW"/>
    <x v="0"/>
    <x v="87"/>
    <n v="50521000000"/>
    <n v="33194000000"/>
    <n v="12244000000"/>
    <s v=" $-   "/>
    <n v="1523000000"/>
    <x v="1"/>
    <s v="Home Improvement Retail"/>
  </r>
  <r>
    <s v="LOW"/>
    <x v="1"/>
    <x v="25"/>
    <n v="53417000000"/>
    <n v="34941000000"/>
    <n v="12865000000"/>
    <s v=" $-   "/>
    <n v="1462000000"/>
    <x v="1"/>
    <s v="Home Improvement Retail"/>
  </r>
  <r>
    <s v="LOW"/>
    <x v="2"/>
    <x v="88"/>
    <n v="56223000000"/>
    <n v="36665000000"/>
    <n v="13281000000"/>
    <s v=" $-   "/>
    <n v="1485000000"/>
    <x v="1"/>
    <s v="Home Improvement Retail"/>
  </r>
  <r>
    <s v="LOW"/>
    <x v="3"/>
    <x v="89"/>
    <n v="59074000000"/>
    <n v="38504000000"/>
    <n v="14115000000"/>
    <s v=" $-   "/>
    <n v="1484000000"/>
    <x v="1"/>
    <s v="Home Improvement Retail"/>
  </r>
  <r>
    <s v="LRCX"/>
    <x v="0"/>
    <x v="52"/>
    <n v="3598916000"/>
    <n v="2195857000"/>
    <n v="601300000"/>
    <n v="683688000"/>
    <s v=" $-   "/>
    <x v="2"/>
    <s v="Semiconductor Equipment"/>
  </r>
  <r>
    <s v="LRCX"/>
    <x v="1"/>
    <x v="128"/>
    <n v="4607309000"/>
    <n v="2599828000"/>
    <n v="613341000"/>
    <n v="716471000"/>
    <s v=" $-   "/>
    <x v="2"/>
    <s v="Semiconductor Equipment"/>
  </r>
  <r>
    <s v="LRCX"/>
    <x v="2"/>
    <x v="129"/>
    <n v="5259312000"/>
    <n v="2974976000"/>
    <n v="591611000"/>
    <n v="825242000"/>
    <s v=" $-   "/>
    <x v="2"/>
    <s v="Semiconductor Equipment"/>
  </r>
  <r>
    <s v="LRCX"/>
    <x v="3"/>
    <x v="131"/>
    <n v="5885893000"/>
    <n v="3266971000"/>
    <n v="630954000"/>
    <n v="913712000"/>
    <s v=" $-   "/>
    <x v="2"/>
    <s v="Semiconductor Equipment"/>
  </r>
  <r>
    <s v="LUK"/>
    <x v="0"/>
    <x v="0"/>
    <n v="7810610000"/>
    <n v="7479746000"/>
    <n v="360586000"/>
    <s v=" $-   "/>
    <n v="116388000"/>
    <x v="6"/>
    <s v="Multi-Sector Holdings"/>
  </r>
  <r>
    <s v="LUK"/>
    <x v="1"/>
    <x v="1"/>
    <n v="9531778000"/>
    <n v="7567707000"/>
    <n v="2177616000"/>
    <s v=" $-   "/>
    <n v="167425000"/>
    <x v="6"/>
    <s v="Multi-Sector Holdings"/>
  </r>
  <r>
    <s v="LUK"/>
    <x v="2"/>
    <x v="2"/>
    <n v="10681897000"/>
    <n v="8024286000"/>
    <n v="2856642000"/>
    <s v=" $-   "/>
    <n v="185993000"/>
    <x v="6"/>
    <s v="Multi-Sector Holdings"/>
  </r>
  <r>
    <s v="LUK"/>
    <x v="3"/>
    <x v="3"/>
    <n v="10116502000"/>
    <n v="7677233000"/>
    <n v="2620072000"/>
    <s v=" $-   "/>
    <n v="224133000"/>
    <x v="6"/>
    <s v="Multi-Sector Holdings"/>
  </r>
  <r>
    <s v="LUV"/>
    <x v="0"/>
    <x v="1"/>
    <n v="17699000000"/>
    <n v="8307000000"/>
    <n v="7161000000"/>
    <s v=" $-   "/>
    <n v="867000000"/>
    <x v="0"/>
    <s v="Airlines"/>
  </r>
  <r>
    <s v="LUV"/>
    <x v="1"/>
    <x v="2"/>
    <n v="18605000000"/>
    <n v="7677000000"/>
    <n v="7639000000"/>
    <s v=" $-   "/>
    <n v="938000000"/>
    <x v="0"/>
    <s v="Airlines"/>
  </r>
  <r>
    <s v="LUV"/>
    <x v="2"/>
    <x v="3"/>
    <n v="19820000000"/>
    <n v="6025000000"/>
    <n v="8625000000"/>
    <s v=" $-   "/>
    <n v="1015000000"/>
    <x v="0"/>
    <s v="Airlines"/>
  </r>
  <r>
    <s v="LUV"/>
    <x v="3"/>
    <x v="28"/>
    <n v="20425000000"/>
    <n v="6132000000"/>
    <n v="9312000000"/>
    <s v=" $-   "/>
    <n v="1221000000"/>
    <x v="0"/>
    <s v="Airlines"/>
  </r>
  <r>
    <s v="LVLT"/>
    <x v="0"/>
    <x v="0"/>
    <n v="6376000000"/>
    <n v="3851000000"/>
    <n v="1201000000"/>
    <s v=" $-   "/>
    <n v="749000000"/>
    <x v="10"/>
    <s v="Alternative Carriers"/>
  </r>
  <r>
    <s v="LVLT"/>
    <x v="1"/>
    <x v="1"/>
    <n v="6313000000"/>
    <n v="3685000000"/>
    <n v="1162000000"/>
    <s v=" $-   "/>
    <n v="800000000"/>
    <x v="10"/>
    <s v="Alternative Carriers"/>
  </r>
  <r>
    <s v="LVLT"/>
    <x v="2"/>
    <x v="2"/>
    <n v="6777000000"/>
    <n v="3775000000"/>
    <n v="1181000000"/>
    <s v=" $-   "/>
    <n v="808000000"/>
    <x v="10"/>
    <s v="Alternative Carriers"/>
  </r>
  <r>
    <s v="LVLT"/>
    <x v="3"/>
    <x v="3"/>
    <n v="8229000000"/>
    <n v="4265000000"/>
    <n v="1467000000"/>
    <s v=" $-   "/>
    <n v="1166000000"/>
    <x v="10"/>
    <s v="Alternative Carriers"/>
  </r>
  <r>
    <s v="LYB"/>
    <x v="0"/>
    <x v="0"/>
    <n v="45352000000"/>
    <n v="39595000000"/>
    <n v="909000000"/>
    <n v="172000000"/>
    <s v=" $-   "/>
    <x v="8"/>
    <s v="Diversified Chemicals"/>
  </r>
  <r>
    <s v="LYB"/>
    <x v="1"/>
    <x v="1"/>
    <n v="44062000000"/>
    <n v="37940000000"/>
    <n v="870000000"/>
    <n v="150000000"/>
    <s v=" $-   "/>
    <x v="8"/>
    <s v="Diversified Chemicals"/>
  </r>
  <r>
    <s v="LYB"/>
    <x v="2"/>
    <x v="2"/>
    <n v="45608000000"/>
    <n v="38939000000"/>
    <n v="806000000"/>
    <n v="127000000"/>
    <s v=" $-   "/>
    <x v="8"/>
    <s v="Diversified Chemicals"/>
  </r>
  <r>
    <s v="LYB"/>
    <x v="3"/>
    <x v="3"/>
    <n v="32735000000"/>
    <n v="25683000000"/>
    <n v="828000000"/>
    <n v="102000000"/>
    <s v=" $-   "/>
    <x v="8"/>
    <s v="Diversified Chemicals"/>
  </r>
  <r>
    <s v="M"/>
    <x v="0"/>
    <x v="92"/>
    <n v="27686000000"/>
    <n v="16538000000"/>
    <n v="8482000000"/>
    <s v=" $-   "/>
    <s v=" $-   "/>
    <x v="1"/>
    <s v="Department Stores"/>
  </r>
  <r>
    <s v="M"/>
    <x v="1"/>
    <x v="46"/>
    <n v="27931000000"/>
    <n v="16725000000"/>
    <n v="8440000000"/>
    <s v=" $-   "/>
    <s v=" $-   "/>
    <x v="1"/>
    <s v="Department Stores"/>
  </r>
  <r>
    <s v="M"/>
    <x v="2"/>
    <x v="26"/>
    <n v="28105000000"/>
    <n v="16863000000"/>
    <n v="8355000000"/>
    <s v=" $-   "/>
    <s v=" $-   "/>
    <x v="1"/>
    <s v="Department Stores"/>
  </r>
  <r>
    <s v="M"/>
    <x v="3"/>
    <x v="47"/>
    <n v="27079000000"/>
    <n v="16496000000"/>
    <n v="8256000000"/>
    <s v=" $-   "/>
    <s v=" $-   "/>
    <x v="1"/>
    <s v="Department Stores"/>
  </r>
  <r>
    <s v="MA"/>
    <x v="0"/>
    <x v="1"/>
    <n v="8312000000"/>
    <s v=" $-   "/>
    <n v="3456000000"/>
    <s v=" $-   "/>
    <n v="258000000"/>
    <x v="2"/>
    <s v="Internet Software &amp; Services"/>
  </r>
  <r>
    <s v="MA"/>
    <x v="1"/>
    <x v="2"/>
    <n v="9441000000"/>
    <s v=" $-   "/>
    <n v="4014000000"/>
    <s v=" $-   "/>
    <n v="321000000"/>
    <x v="2"/>
    <s v="Internet Software &amp; Services"/>
  </r>
  <r>
    <s v="MA"/>
    <x v="2"/>
    <x v="3"/>
    <n v="9667000000"/>
    <s v=" $-   "/>
    <n v="4162000000"/>
    <s v=" $-   "/>
    <n v="366000000"/>
    <x v="2"/>
    <s v="Internet Software &amp; Services"/>
  </r>
  <r>
    <s v="MA"/>
    <x v="3"/>
    <x v="28"/>
    <n v="10776000000"/>
    <s v=" $-   "/>
    <n v="4525000000"/>
    <s v=" $-   "/>
    <n v="373000000"/>
    <x v="2"/>
    <s v="Internet Software &amp; Services"/>
  </r>
  <r>
    <s v="MAA"/>
    <x v="0"/>
    <x v="0"/>
    <n v="475888000"/>
    <n v="117275000"/>
    <n v="47115000"/>
    <s v=" $-   "/>
    <n v="121211000"/>
    <x v="7"/>
    <s v="Residential REITs"/>
  </r>
  <r>
    <s v="MAA"/>
    <x v="1"/>
    <x v="1"/>
    <n v="635490000"/>
    <n v="172050000"/>
    <n v="43720000"/>
    <s v=" $-   "/>
    <n v="186979000"/>
    <x v="7"/>
    <s v="Residential REITs"/>
  </r>
  <r>
    <s v="MAA"/>
    <x v="2"/>
    <x v="2"/>
    <n v="992332000"/>
    <n v="275379000"/>
    <n v="57664000"/>
    <s v=" $-   "/>
    <n v="301812000"/>
    <x v="7"/>
    <s v="Residential REITs"/>
  </r>
  <r>
    <s v="MAA"/>
    <x v="3"/>
    <x v="3"/>
    <n v="1042779000"/>
    <n v="280901000"/>
    <n v="53992000"/>
    <s v=" $-   "/>
    <n v="294520000"/>
    <x v="7"/>
    <s v="Residential REITs"/>
  </r>
  <r>
    <s v="MAC"/>
    <x v="0"/>
    <x v="0"/>
    <n v="797517000"/>
    <n v="337533000"/>
    <n v="20412000"/>
    <s v=" $-   "/>
    <n v="277621000"/>
    <x v="7"/>
    <s v="Retail REITs"/>
  </r>
  <r>
    <s v="MAC"/>
    <x v="1"/>
    <x v="1"/>
    <n v="1029475000"/>
    <n v="423256000"/>
    <n v="27772000"/>
    <s v=" $-   "/>
    <n v="357165000"/>
    <x v="7"/>
    <s v="Retail REITs"/>
  </r>
  <r>
    <s v="MAC"/>
    <x v="2"/>
    <x v="2"/>
    <n v="1105247000"/>
    <n v="441929000"/>
    <n v="29412000"/>
    <s v=" $-   "/>
    <n v="378716000"/>
    <x v="7"/>
    <s v="Retail REITs"/>
  </r>
  <r>
    <s v="MAC"/>
    <x v="3"/>
    <x v="3"/>
    <n v="1288149000"/>
    <n v="497359000"/>
    <n v="29870000"/>
    <s v=" $-   "/>
    <n v="464472000"/>
    <x v="7"/>
    <s v="Retail REITs"/>
  </r>
  <r>
    <s v="MAR"/>
    <x v="0"/>
    <x v="0"/>
    <n v="11814000000"/>
    <n v="10190000000"/>
    <n v="582000000"/>
    <s v=" $-   "/>
    <n v="102000000"/>
    <x v="1"/>
    <s v="Hotels, Resorts &amp; Cruise Lines"/>
  </r>
  <r>
    <s v="MAR"/>
    <x v="1"/>
    <x v="1"/>
    <n v="12784000000"/>
    <n v="11020000000"/>
    <n v="649000000"/>
    <s v=" $-   "/>
    <n v="127000000"/>
    <x v="1"/>
    <s v="Hotels, Resorts &amp; Cruise Lines"/>
  </r>
  <r>
    <s v="MAR"/>
    <x v="2"/>
    <x v="2"/>
    <n v="13796000000"/>
    <n v="11830000000"/>
    <n v="659000000"/>
    <s v=" $-   "/>
    <n v="148000000"/>
    <x v="1"/>
    <s v="Hotels, Resorts &amp; Cruise Lines"/>
  </r>
  <r>
    <s v="MAR"/>
    <x v="3"/>
    <x v="3"/>
    <n v="14486000000"/>
    <n v="12363000000"/>
    <n v="634000000"/>
    <s v=" $-   "/>
    <n v="139000000"/>
    <x v="1"/>
    <s v="Hotels, Resorts &amp; Cruise Lines"/>
  </r>
  <r>
    <s v="MAS"/>
    <x v="0"/>
    <x v="1"/>
    <n v="6761000000"/>
    <n v="4802000000"/>
    <n v="1347000000"/>
    <s v=" $-   "/>
    <s v=" $-   "/>
    <x v="0"/>
    <s v="Building Products"/>
  </r>
  <r>
    <s v="MAS"/>
    <x v="1"/>
    <x v="2"/>
    <n v="7006000000"/>
    <n v="4946000000"/>
    <n v="1338000000"/>
    <s v=" $-   "/>
    <s v=" $-   "/>
    <x v="0"/>
    <s v="Building Products"/>
  </r>
  <r>
    <s v="MAS"/>
    <x v="2"/>
    <x v="3"/>
    <n v="7142000000"/>
    <n v="4889000000"/>
    <n v="1339000000"/>
    <s v=" $-   "/>
    <s v=" $-   "/>
    <x v="0"/>
    <s v="Building Products"/>
  </r>
  <r>
    <s v="MAS"/>
    <x v="3"/>
    <x v="28"/>
    <n v="7357000000"/>
    <n v="4901000000"/>
    <n v="1403000000"/>
    <s v=" $-   "/>
    <s v=" $-   "/>
    <x v="0"/>
    <s v="Building Products"/>
  </r>
  <r>
    <s v="MAT"/>
    <x v="0"/>
    <x v="0"/>
    <n v="6420881000"/>
    <n v="3011684000"/>
    <n v="2388182000"/>
    <s v=" $-   "/>
    <s v=" $-   "/>
    <x v="1"/>
    <s v="Leisure Products"/>
  </r>
  <r>
    <s v="MAT"/>
    <x v="1"/>
    <x v="1"/>
    <n v="6484892000"/>
    <n v="3006009000"/>
    <n v="2310780000"/>
    <s v=" $-   "/>
    <s v=" $-   "/>
    <x v="1"/>
    <s v="Leisure Products"/>
  </r>
  <r>
    <s v="MAT"/>
    <x v="2"/>
    <x v="2"/>
    <n v="6023819000"/>
    <n v="3022797000"/>
    <n v="2347308000"/>
    <s v=" $-   "/>
    <s v=" $-   "/>
    <x v="1"/>
    <s v="Leisure Products"/>
  </r>
  <r>
    <s v="MAT"/>
    <x v="3"/>
    <x v="3"/>
    <n v="5702613000"/>
    <n v="2896255000"/>
    <n v="2265436000"/>
    <s v=" $-   "/>
    <s v=" $-   "/>
    <x v="1"/>
    <s v="Leisure Products"/>
  </r>
  <r>
    <s v="MCD"/>
    <x v="0"/>
    <x v="0"/>
    <n v="27567000000"/>
    <n v="16750700000"/>
    <n v="2211700000"/>
    <s v=" $-   "/>
    <s v=" $-   "/>
    <x v="1"/>
    <s v="Restaurants"/>
  </r>
  <r>
    <s v="MCD"/>
    <x v="1"/>
    <x v="1"/>
    <n v="28105700000"/>
    <n v="17203000000"/>
    <n v="2138400000"/>
    <s v=" $-   "/>
    <s v=" $-   "/>
    <x v="1"/>
    <s v="Restaurants"/>
  </r>
  <r>
    <s v="MCD"/>
    <x v="2"/>
    <x v="2"/>
    <n v="27441300000"/>
    <n v="16985600000"/>
    <n v="2506500000"/>
    <s v=" $-   "/>
    <s v=" $-   "/>
    <x v="1"/>
    <s v="Restaurants"/>
  </r>
  <r>
    <s v="MCD"/>
    <x v="3"/>
    <x v="3"/>
    <n v="25413000000"/>
    <n v="15623800000"/>
    <n v="2643700000"/>
    <s v=" $-   "/>
    <s v=" $-   "/>
    <x v="1"/>
    <s v="Restaurants"/>
  </r>
  <r>
    <s v="MCHP"/>
    <x v="0"/>
    <x v="93"/>
    <n v="1581623000"/>
    <n v="743164000"/>
    <n v="261471000"/>
    <n v="254723000"/>
    <n v="111537000"/>
    <x v="2"/>
    <s v="Semiconductors"/>
  </r>
  <r>
    <s v="MCHP"/>
    <x v="1"/>
    <x v="94"/>
    <n v="1931217000"/>
    <n v="802474000"/>
    <n v="267278000"/>
    <n v="305043000"/>
    <n v="94534000"/>
    <x v="2"/>
    <s v="Semiconductors"/>
  </r>
  <r>
    <s v="MCHP"/>
    <x v="2"/>
    <x v="95"/>
    <n v="2147036000"/>
    <n v="917472000"/>
    <n v="274815000"/>
    <n v="349543000"/>
    <n v="176746000"/>
    <x v="2"/>
    <s v="Semiconductors"/>
  </r>
  <r>
    <s v="MCHP"/>
    <x v="3"/>
    <x v="96"/>
    <n v="2173334000"/>
    <n v="967870000"/>
    <n v="301670000"/>
    <n v="372596000"/>
    <n v="174896000"/>
    <x v="2"/>
    <s v="Semiconductors"/>
  </r>
  <r>
    <s v="MCK"/>
    <x v="0"/>
    <x v="93"/>
    <n v="122196000000"/>
    <n v="115315000000"/>
    <n v="4110000000"/>
    <n v="433000000"/>
    <s v=" $-   "/>
    <x v="3"/>
    <s v="Health Care Distributors"/>
  </r>
  <r>
    <s v="MCK"/>
    <x v="1"/>
    <x v="94"/>
    <n v="137392000000"/>
    <n v="129040000000"/>
    <n v="5388000000"/>
    <n v="457000000"/>
    <s v=" $-   "/>
    <x v="3"/>
    <s v="Health Care Distributors"/>
  </r>
  <r>
    <s v="MCK"/>
    <x v="2"/>
    <x v="95"/>
    <n v="179045000000"/>
    <n v="167634000000"/>
    <n v="7901000000"/>
    <n v="392000000"/>
    <s v=" $-   "/>
    <x v="3"/>
    <s v="Health Care Distributors"/>
  </r>
  <r>
    <s v="MCK"/>
    <x v="3"/>
    <x v="96"/>
    <n v="190884000000"/>
    <n v="179468000000"/>
    <n v="7276000000"/>
    <n v="392000000"/>
    <s v=" $-   "/>
    <x v="3"/>
    <s v="Health Care Distributors"/>
  </r>
  <r>
    <s v="MCO"/>
    <x v="0"/>
    <x v="0"/>
    <n v="2730300000"/>
    <n v="795000000"/>
    <n v="752200000"/>
    <s v=" $-   "/>
    <n v="93500000"/>
    <x v="6"/>
    <s v="Diversified Financial Services"/>
  </r>
  <r>
    <s v="MCO"/>
    <x v="1"/>
    <x v="1"/>
    <n v="2972500000"/>
    <n v="822400000"/>
    <n v="822100000"/>
    <s v=" $-   "/>
    <n v="93400000"/>
    <x v="6"/>
    <s v="Diversified Financial Services"/>
  </r>
  <r>
    <s v="MCO"/>
    <x v="2"/>
    <x v="2"/>
    <n v="3334300000"/>
    <n v="930300000"/>
    <n v="869300000"/>
    <s v=" $-   "/>
    <n v="95600000"/>
    <x v="6"/>
    <s v="Diversified Financial Services"/>
  </r>
  <r>
    <s v="MCO"/>
    <x v="3"/>
    <x v="3"/>
    <n v="3484500000"/>
    <n v="976300000"/>
    <n v="921300000"/>
    <s v=" $-   "/>
    <n v="113500000"/>
    <x v="6"/>
    <s v="Diversified Financial Services"/>
  </r>
  <r>
    <s v="MDLZ"/>
    <x v="0"/>
    <x v="0"/>
    <n v="35015000000"/>
    <n v="21939000000"/>
    <n v="9176000000"/>
    <s v=" $-   "/>
    <n v="217000000"/>
    <x v="4"/>
    <s v="Packaged Foods &amp; Meats"/>
  </r>
  <r>
    <s v="MDLZ"/>
    <x v="1"/>
    <x v="1"/>
    <n v="35299000000"/>
    <n v="22189000000"/>
    <n v="8679000000"/>
    <s v=" $-   "/>
    <n v="217000000"/>
    <x v="4"/>
    <s v="Packaged Foods &amp; Meats"/>
  </r>
  <r>
    <s v="MDLZ"/>
    <x v="2"/>
    <x v="2"/>
    <n v="34244000000"/>
    <n v="21647000000"/>
    <n v="8457000000"/>
    <s v=" $-   "/>
    <n v="206000000"/>
    <x v="4"/>
    <s v="Packaged Foods &amp; Meats"/>
  </r>
  <r>
    <s v="MDLZ"/>
    <x v="3"/>
    <x v="3"/>
    <n v="29636000000"/>
    <n v="18124000000"/>
    <n v="7577000000"/>
    <s v=" $-   "/>
    <n v="181000000"/>
    <x v="4"/>
    <s v="Packaged Foods &amp; Meats"/>
  </r>
  <r>
    <s v="MET"/>
    <x v="0"/>
    <x v="0"/>
    <n v="68150000000"/>
    <n v="37987000000"/>
    <n v="9098000000"/>
    <s v=" $-   "/>
    <n v="17755000000"/>
    <x v="6"/>
    <s v="Life &amp; Health Insurance"/>
  </r>
  <r>
    <s v="MET"/>
    <x v="1"/>
    <x v="1"/>
    <n v="68199000000"/>
    <n v="38107000000"/>
    <n v="9438000000"/>
    <s v=" $-   "/>
    <n v="16602000000"/>
    <x v="6"/>
    <s v="Life &amp; Health Insurance"/>
  </r>
  <r>
    <s v="MET"/>
    <x v="2"/>
    <x v="2"/>
    <n v="73316000000"/>
    <n v="39102000000"/>
    <n v="8319000000"/>
    <s v=" $-   "/>
    <n v="17091000000"/>
    <x v="6"/>
    <s v="Life &amp; Health Insurance"/>
  </r>
  <r>
    <s v="MET"/>
    <x v="3"/>
    <x v="3"/>
    <n v="69951000000"/>
    <n v="38714000000"/>
    <n v="6998000000"/>
    <s v=" $-   "/>
    <n v="16769000000"/>
    <x v="6"/>
    <s v="Life &amp; Health Insurance"/>
  </r>
  <r>
    <s v="MHK"/>
    <x v="0"/>
    <x v="0"/>
    <n v="5787980000"/>
    <n v="4297922000"/>
    <n v="1110550000"/>
    <s v=" $-   "/>
    <s v=" $-   "/>
    <x v="1"/>
    <s v="Home Furnishings"/>
  </r>
  <r>
    <s v="MHK"/>
    <x v="1"/>
    <x v="1"/>
    <n v="7348754000"/>
    <n v="5427945000"/>
    <n v="1373878000"/>
    <s v=" $-   "/>
    <s v=" $-   "/>
    <x v="1"/>
    <s v="Home Furnishings"/>
  </r>
  <r>
    <s v="MHK"/>
    <x v="2"/>
    <x v="2"/>
    <n v="7803446000"/>
    <n v="5649254000"/>
    <n v="1381396000"/>
    <s v=" $-   "/>
    <s v=" $-   "/>
    <x v="1"/>
    <s v="Home Furnishings"/>
  </r>
  <r>
    <s v="MHK"/>
    <x v="3"/>
    <x v="3"/>
    <n v="8071563000"/>
    <n v="5660877000"/>
    <n v="1573120000"/>
    <s v=" $-   "/>
    <s v=" $-   "/>
    <x v="1"/>
    <s v="Home Furnishings"/>
  </r>
  <r>
    <s v="MJN"/>
    <x v="0"/>
    <x v="0"/>
    <n v="3901300000"/>
    <n v="1503800000"/>
    <n v="1457300000"/>
    <n v="100100000"/>
    <s v=" $-   "/>
    <x v="4"/>
    <s v="Packaged Foods &amp; Meats"/>
  </r>
  <r>
    <s v="MJN"/>
    <x v="1"/>
    <x v="1"/>
    <n v="4200700000"/>
    <n v="1528500000"/>
    <n v="1548600000"/>
    <n v="100200000"/>
    <s v=" $-   "/>
    <x v="4"/>
    <s v="Packaged Foods &amp; Meats"/>
  </r>
  <r>
    <s v="MJN"/>
    <x v="2"/>
    <x v="2"/>
    <n v="4409300000"/>
    <n v="1700600000"/>
    <n v="1617600000"/>
    <n v="115100000"/>
    <s v=" $-   "/>
    <x v="4"/>
    <s v="Packaged Foods &amp; Meats"/>
  </r>
  <r>
    <s v="MJN"/>
    <x v="3"/>
    <x v="3"/>
    <n v="4071300000"/>
    <n v="1455300000"/>
    <n v="1532400000"/>
    <n v="108400000"/>
    <s v=" $-   "/>
    <x v="4"/>
    <s v="Packaged Foods &amp; Meats"/>
  </r>
  <r>
    <s v="MKC"/>
    <x v="0"/>
    <x v="56"/>
    <n v="4123400000"/>
    <n v="2457600000"/>
    <n v="1090300000"/>
    <s v=" $-   "/>
    <s v=" $-   "/>
    <x v="4"/>
    <s v="Packaged Foods &amp; Meats"/>
  </r>
  <r>
    <s v="MKC"/>
    <x v="1"/>
    <x v="57"/>
    <n v="4243200000"/>
    <n v="2513000000"/>
    <n v="1122000000"/>
    <s v=" $-   "/>
    <s v=" $-   "/>
    <x v="4"/>
    <s v="Packaged Foods &amp; Meats"/>
  </r>
  <r>
    <s v="MKC"/>
    <x v="2"/>
    <x v="58"/>
    <n v="4296300000"/>
    <n v="2559000000"/>
    <n v="1127400000"/>
    <s v=" $-   "/>
    <s v=" $-   "/>
    <x v="4"/>
    <s v="Packaged Foods &amp; Meats"/>
  </r>
  <r>
    <s v="MKC"/>
    <x v="3"/>
    <x v="59"/>
    <n v="4411500000"/>
    <n v="2579800000"/>
    <n v="1175000000"/>
    <s v=" $-   "/>
    <s v=" $-   "/>
    <x v="4"/>
    <s v="Packaged Foods &amp; Meats"/>
  </r>
  <r>
    <s v="MLM"/>
    <x v="0"/>
    <x v="0"/>
    <n v="2031901000"/>
    <n v="1704767000"/>
    <n v="135824000"/>
    <s v=" $-   "/>
    <s v=" $-   "/>
    <x v="8"/>
    <s v="Construction Materials"/>
  </r>
  <r>
    <s v="MLM"/>
    <x v="1"/>
    <x v="1"/>
    <n v="2155551000"/>
    <n v="1791594000"/>
    <n v="145298000"/>
    <s v=" $-   "/>
    <s v=" $-   "/>
    <x v="8"/>
    <s v="Construction Materials"/>
  </r>
  <r>
    <s v="MLM"/>
    <x v="2"/>
    <x v="2"/>
    <n v="2957951000"/>
    <n v="2435591000"/>
    <n v="164596000"/>
    <s v=" $-   "/>
    <s v=" $-   "/>
    <x v="8"/>
    <s v="Construction Materials"/>
  </r>
  <r>
    <s v="MLM"/>
    <x v="3"/>
    <x v="3"/>
    <n v="3539570000"/>
    <n v="2817803000"/>
    <n v="233887000"/>
    <s v=" $-   "/>
    <s v=" $-   "/>
    <x v="8"/>
    <s v="Construction Materials"/>
  </r>
  <r>
    <s v="MMC"/>
    <x v="0"/>
    <x v="0"/>
    <n v="11924000000"/>
    <s v=" $-   "/>
    <n v="7134000000"/>
    <s v=" $-   "/>
    <n v="2961000000"/>
    <x v="6"/>
    <s v="Insurance Brokers"/>
  </r>
  <r>
    <s v="MMC"/>
    <x v="1"/>
    <x v="1"/>
    <n v="12261000000"/>
    <s v=" $-   "/>
    <n v="7226000000"/>
    <s v=" $-   "/>
    <n v="2958000000"/>
    <x v="6"/>
    <s v="Insurance Brokers"/>
  </r>
  <r>
    <s v="MMC"/>
    <x v="2"/>
    <x v="2"/>
    <n v="12951000000"/>
    <s v=" $-   "/>
    <n v="7515000000"/>
    <s v=" $-   "/>
    <n v="3135000000"/>
    <x v="6"/>
    <s v="Insurance Brokers"/>
  </r>
  <r>
    <s v="MMC"/>
    <x v="3"/>
    <x v="3"/>
    <n v="12893000000"/>
    <s v=" $-   "/>
    <n v="7334000000"/>
    <s v=" $-   "/>
    <n v="3140000000"/>
    <x v="6"/>
    <s v="Insurance Brokers"/>
  </r>
  <r>
    <s v="MMM"/>
    <x v="0"/>
    <x v="1"/>
    <n v="30871000000"/>
    <n v="16106000000"/>
    <n v="6384000000"/>
    <n v="1715000000"/>
    <s v=" $-   "/>
    <x v="0"/>
    <s v="Industrial Conglomerates"/>
  </r>
  <r>
    <s v="MMM"/>
    <x v="1"/>
    <x v="2"/>
    <n v="31821000000"/>
    <n v="16447000000"/>
    <n v="6469000000"/>
    <n v="1770000000"/>
    <s v=" $-   "/>
    <x v="0"/>
    <s v="Industrial Conglomerates"/>
  </r>
  <r>
    <s v="MMM"/>
    <x v="2"/>
    <x v="3"/>
    <n v="30274000000"/>
    <n v="15383000000"/>
    <n v="6182000000"/>
    <n v="1763000000"/>
    <s v=" $-   "/>
    <x v="0"/>
    <s v="Industrial Conglomerates"/>
  </r>
  <r>
    <s v="MMM"/>
    <x v="3"/>
    <x v="28"/>
    <n v="30109000000"/>
    <n v="15040000000"/>
    <n v="6111000000"/>
    <n v="1735000000"/>
    <s v=" $-   "/>
    <x v="0"/>
    <s v="Industrial Conglomerates"/>
  </r>
  <r>
    <s v="MNST"/>
    <x v="0"/>
    <x v="0"/>
    <n v="2060702000"/>
    <n v="995046000"/>
    <s v=" $-   "/>
    <s v=" $-   "/>
    <s v=" $-   "/>
    <x v="4"/>
    <s v="Soft Drinks"/>
  </r>
  <r>
    <s v="MNST"/>
    <x v="1"/>
    <x v="1"/>
    <n v="2246428000"/>
    <n v="1073497000"/>
    <s v=" $-   "/>
    <s v=" $-   "/>
    <s v=" $-   "/>
    <x v="4"/>
    <s v="Soft Drinks"/>
  </r>
  <r>
    <s v="MNST"/>
    <x v="2"/>
    <x v="2"/>
    <n v="2464867000"/>
    <n v="1125057000"/>
    <s v=" $-   "/>
    <s v=" $-   "/>
    <s v=" $-   "/>
    <x v="4"/>
    <s v="Soft Drinks"/>
  </r>
  <r>
    <s v="MNST"/>
    <x v="3"/>
    <x v="3"/>
    <n v="2722564000"/>
    <n v="1090263000"/>
    <s v=" $-   "/>
    <s v=" $-   "/>
    <s v=" $-   "/>
    <x v="4"/>
    <s v="Soft Drinks"/>
  </r>
  <r>
    <s v="MO"/>
    <x v="0"/>
    <x v="0"/>
    <n v="24618000000"/>
    <n v="15055000000"/>
    <n v="2249000000"/>
    <s v=" $-   "/>
    <s v=" $-   "/>
    <x v="4"/>
    <s v="Tobacco"/>
  </r>
  <r>
    <s v="MO"/>
    <x v="1"/>
    <x v="1"/>
    <n v="24466000000"/>
    <n v="14009000000"/>
    <n v="2362000000"/>
    <s v=" $-   "/>
    <s v=" $-   "/>
    <x v="4"/>
    <s v="Tobacco"/>
  </r>
  <r>
    <s v="MO"/>
    <x v="2"/>
    <x v="2"/>
    <n v="24522000000"/>
    <n v="14362000000"/>
    <n v="2541000000"/>
    <s v=" $-   "/>
    <s v=" $-   "/>
    <x v="4"/>
    <s v="Tobacco"/>
  </r>
  <r>
    <s v="MO"/>
    <x v="3"/>
    <x v="3"/>
    <n v="25434000000"/>
    <n v="14320000000"/>
    <n v="2749000000"/>
    <s v=" $-   "/>
    <s v=" $-   "/>
    <x v="4"/>
    <s v="Tobacco"/>
  </r>
  <r>
    <s v="MON"/>
    <x v="0"/>
    <x v="34"/>
    <n v="14861000000"/>
    <n v="7208000000"/>
    <n v="2550000000"/>
    <n v="1533000000"/>
    <s v=" $-   "/>
    <x v="8"/>
    <s v="Fertilizers &amp; Agricultural Chemicals"/>
  </r>
  <r>
    <s v="MON"/>
    <x v="1"/>
    <x v="35"/>
    <n v="15855000000"/>
    <n v="7281000000"/>
    <n v="2774000000"/>
    <n v="1725000000"/>
    <s v=" $-   "/>
    <x v="8"/>
    <s v="Fertilizers &amp; Agricultural Chemicals"/>
  </r>
  <r>
    <s v="MON"/>
    <x v="2"/>
    <x v="36"/>
    <n v="15001000000"/>
    <n v="6819000000"/>
    <n v="2686000000"/>
    <n v="1580000000"/>
    <s v=" $-   "/>
    <x v="8"/>
    <s v="Fertilizers &amp; Agricultural Chemicals"/>
  </r>
  <r>
    <s v="MON"/>
    <x v="3"/>
    <x v="37"/>
    <n v="13502000000"/>
    <n v="6485000000"/>
    <n v="2833000000"/>
    <n v="1512000000"/>
    <s v=" $-   "/>
    <x v="8"/>
    <s v="Fertilizers &amp; Agricultural Chemicals"/>
  </r>
  <r>
    <s v="MOS"/>
    <x v="0"/>
    <x v="83"/>
    <n v="9974100000"/>
    <n v="7213900000"/>
    <n v="550600000"/>
    <s v=" $-   "/>
    <s v=" $-   "/>
    <x v="8"/>
    <s v="Fertilizers &amp; Agricultural Chemicals"/>
  </r>
  <r>
    <s v="MOS"/>
    <x v="1"/>
    <x v="2"/>
    <n v="9055800000"/>
    <n v="7129200000"/>
    <n v="505800000"/>
    <s v=" $-   "/>
    <s v=" $-   "/>
    <x v="8"/>
    <s v="Fertilizers &amp; Agricultural Chemicals"/>
  </r>
  <r>
    <s v="MOS"/>
    <x v="2"/>
    <x v="3"/>
    <n v="8895300000"/>
    <n v="7177400000"/>
    <n v="439100000"/>
    <s v=" $-   "/>
    <s v=" $-   "/>
    <x v="8"/>
    <s v="Fertilizers &amp; Agricultural Chemicals"/>
  </r>
  <r>
    <s v="MOS"/>
    <x v="3"/>
    <x v="28"/>
    <n v="7162800000"/>
    <n v="6352800000"/>
    <n v="491000000"/>
    <s v=" $-   "/>
    <s v=" $-   "/>
    <x v="8"/>
    <s v="Fertilizers &amp; Agricultural Chemicals"/>
  </r>
  <r>
    <s v="MPC"/>
    <x v="0"/>
    <x v="0"/>
    <n v="82243000000"/>
    <n v="68948000000"/>
    <n v="7202000000"/>
    <s v=" $-   "/>
    <n v="995000000"/>
    <x v="9"/>
    <s v="Oil &amp; Gas Refining &amp; Marketing &amp; Transportation"/>
  </r>
  <r>
    <s v="MPC"/>
    <x v="1"/>
    <x v="1"/>
    <n v="100160000000"/>
    <n v="87758000000"/>
    <n v="7851000000"/>
    <s v=" $-   "/>
    <n v="1220000000"/>
    <x v="9"/>
    <s v="Oil &amp; Gas Refining &amp; Marketing &amp; Transportation"/>
  </r>
  <r>
    <s v="MPC"/>
    <x v="2"/>
    <x v="2"/>
    <n v="97817000000"/>
    <n v="84275000000"/>
    <n v="8450000000"/>
    <s v=" $-   "/>
    <n v="1326000000"/>
    <x v="9"/>
    <s v="Oil &amp; Gas Refining &amp; Marketing &amp; Transportation"/>
  </r>
  <r>
    <s v="MPC"/>
    <x v="3"/>
    <x v="3"/>
    <n v="72051000000"/>
    <n v="55891000000"/>
    <n v="10029000000"/>
    <s v=" $-   "/>
    <n v="1646000000"/>
    <x v="9"/>
    <s v="Oil &amp; Gas Refining &amp; Marketing &amp; Transportation"/>
  </r>
  <r>
    <s v="MRK"/>
    <x v="0"/>
    <x v="0"/>
    <n v="47267000000"/>
    <n v="16446000000"/>
    <n v="12776000000"/>
    <n v="8168000000"/>
    <s v=" $-   "/>
    <x v="3"/>
    <s v="Pharmaceuticals"/>
  </r>
  <r>
    <s v="MRK"/>
    <x v="1"/>
    <x v="1"/>
    <n v="44033000000"/>
    <n v="16954000000"/>
    <n v="11911000000"/>
    <n v="7503000000"/>
    <s v=" $-   "/>
    <x v="3"/>
    <s v="Pharmaceuticals"/>
  </r>
  <r>
    <s v="MRK"/>
    <x v="2"/>
    <x v="2"/>
    <n v="42237000000"/>
    <n v="16768000000"/>
    <n v="11606000000"/>
    <n v="7180000000"/>
    <s v=" $-   "/>
    <x v="3"/>
    <s v="Pharmaceuticals"/>
  </r>
  <r>
    <s v="MRK"/>
    <x v="3"/>
    <x v="3"/>
    <n v="39498000000"/>
    <n v="14934000000"/>
    <n v="10313000000"/>
    <n v="6704000000"/>
    <s v=" $-   "/>
    <x v="3"/>
    <s v="Pharmaceuticals"/>
  </r>
  <r>
    <s v="MRO"/>
    <x v="0"/>
    <x v="0"/>
    <n v="11966000000"/>
    <n v="2079000000"/>
    <n v="4017000000"/>
    <s v=" $-   "/>
    <n v="2008000000"/>
    <x v="9"/>
    <s v="Oil &amp; Gas Exploration &amp; Production"/>
  </r>
  <r>
    <s v="MRO"/>
    <x v="1"/>
    <x v="1"/>
    <n v="11325000000"/>
    <n v="2156000000"/>
    <n v="3469000000"/>
    <s v=" $-   "/>
    <n v="2500000000"/>
    <x v="9"/>
    <s v="Oil &amp; Gas Exploration &amp; Production"/>
  </r>
  <r>
    <s v="MRO"/>
    <x v="2"/>
    <x v="2"/>
    <n v="10846000000"/>
    <n v="2246000000"/>
    <n v="3627000000"/>
    <s v=" $-   "/>
    <n v="2861000000"/>
    <x v="9"/>
    <s v="Oil &amp; Gas Exploration &amp; Production"/>
  </r>
  <r>
    <s v="MRO"/>
    <x v="3"/>
    <x v="3"/>
    <n v="5522000000"/>
    <n v="1694000000"/>
    <n v="1831000000"/>
    <s v=" $-   "/>
    <n v="2957000000"/>
    <x v="9"/>
    <s v="Oil &amp; Gas Exploration &amp; Production"/>
  </r>
  <r>
    <s v="MSFT"/>
    <x v="0"/>
    <x v="52"/>
    <n v="77849000000"/>
    <n v="20385000000"/>
    <n v="20289000000"/>
    <n v="10411000000"/>
    <s v=" $-   "/>
    <x v="2"/>
    <s v="Systems Software"/>
  </r>
  <r>
    <s v="MSFT"/>
    <x v="1"/>
    <x v="53"/>
    <n v="86833000000"/>
    <n v="27078000000"/>
    <n v="20488000000"/>
    <n v="11381000000"/>
    <s v=" $-   "/>
    <x v="2"/>
    <s v="Systems Software"/>
  </r>
  <r>
    <s v="MSFT"/>
    <x v="2"/>
    <x v="54"/>
    <n v="93580000000"/>
    <n v="33038000000"/>
    <n v="20324000000"/>
    <n v="12046000000"/>
    <s v=" $-   "/>
    <x v="2"/>
    <s v="Systems Software"/>
  </r>
  <r>
    <s v="MSFT"/>
    <x v="3"/>
    <x v="55"/>
    <n v="85320000000"/>
    <n v="32780000000"/>
    <n v="19260000000"/>
    <n v="11988000000"/>
    <s v=" $-   "/>
    <x v="2"/>
    <s v="Systems Software"/>
  </r>
  <r>
    <s v="MTB"/>
    <x v="0"/>
    <x v="0"/>
    <n v="4608955000"/>
    <n v="116586000"/>
    <n v="2448629000"/>
    <s v=" $-   "/>
    <n v="264631000"/>
    <x v="6"/>
    <s v="Banks"/>
  </r>
  <r>
    <s v="MTB"/>
    <x v="1"/>
    <x v="1"/>
    <n v="4822539000"/>
    <n v="83692000"/>
    <n v="2540954000"/>
    <s v=" $-   "/>
    <n v="231912000"/>
    <x v="6"/>
    <s v="Banks"/>
  </r>
  <r>
    <s v="MTB"/>
    <x v="2"/>
    <x v="2"/>
    <n v="4736150000"/>
    <n v="63083000"/>
    <n v="2655650000"/>
    <s v=" $-   "/>
    <n v="157824000"/>
    <x v="6"/>
    <s v="Banks"/>
  </r>
  <r>
    <s v="MTB"/>
    <x v="3"/>
    <x v="3"/>
    <n v="4995881000"/>
    <n v="73814000"/>
    <n v="2796508000"/>
    <s v=" $-   "/>
    <n v="196424000"/>
    <x v="6"/>
    <s v="Banks"/>
  </r>
  <r>
    <s v="MTD"/>
    <x v="0"/>
    <x v="1"/>
    <n v="2378972000"/>
    <n v="1097041000"/>
    <n v="692693000"/>
    <n v="116346000"/>
    <n v="24539000"/>
    <x v="3"/>
    <s v="Life Sciences Tools &amp; Services"/>
  </r>
  <r>
    <s v="MTD"/>
    <x v="1"/>
    <x v="2"/>
    <n v="2485983000"/>
    <n v="1127233000"/>
    <n v="728582000"/>
    <n v="123297000"/>
    <n v="29185000"/>
    <x v="3"/>
    <s v="Life Sciences Tools &amp; Services"/>
  </r>
  <r>
    <s v="MTD"/>
    <x v="2"/>
    <x v="3"/>
    <n v="2395447000"/>
    <n v="1043454000"/>
    <n v="700810000"/>
    <n v="119076000"/>
    <n v="30951000"/>
    <x v="3"/>
    <s v="Life Sciences Tools &amp; Services"/>
  </r>
  <r>
    <s v="MTD"/>
    <x v="3"/>
    <x v="28"/>
    <n v="2508257000"/>
    <n v="1072670000"/>
    <n v="732622000"/>
    <n v="119968000"/>
    <n v="36052000"/>
    <x v="3"/>
    <s v="Life Sciences Tools &amp; Services"/>
  </r>
  <r>
    <s v="MU"/>
    <x v="0"/>
    <x v="132"/>
    <n v="9073000000"/>
    <n v="7226000000"/>
    <n v="554000000"/>
    <n v="931000000"/>
    <s v=" $-   "/>
    <x v="2"/>
    <s v="Semiconductors"/>
  </r>
  <r>
    <s v="MU"/>
    <x v="1"/>
    <x v="133"/>
    <n v="16358000000"/>
    <n v="10921000000"/>
    <n v="939000000"/>
    <n v="1371000000"/>
    <s v=" $-   "/>
    <x v="2"/>
    <s v="Semiconductors"/>
  </r>
  <r>
    <s v="MU"/>
    <x v="2"/>
    <x v="134"/>
    <n v="16192000000"/>
    <n v="10977000000"/>
    <n v="674000000"/>
    <n v="1540000000"/>
    <s v=" $-   "/>
    <x v="2"/>
    <s v="Semiconductors"/>
  </r>
  <r>
    <s v="MU"/>
    <x v="3"/>
    <x v="135"/>
    <n v="12399000000"/>
    <n v="9894000000"/>
    <n v="653000000"/>
    <n v="1617000000"/>
    <s v=" $-   "/>
    <x v="2"/>
    <s v="Semiconductors"/>
  </r>
  <r>
    <s v="MUR"/>
    <x v="0"/>
    <x v="0"/>
    <n v="4608563000"/>
    <n v="1079136000"/>
    <n v="285144000"/>
    <s v=" $-   "/>
    <n v="1291456000"/>
    <x v="9"/>
    <s v="Integrated Oil &amp; Gas"/>
  </r>
  <r>
    <s v="MUR"/>
    <x v="1"/>
    <x v="1"/>
    <n v="5312686000"/>
    <n v="1252812000"/>
    <n v="466498000"/>
    <s v=" $-   "/>
    <n v="1602390000"/>
    <x v="9"/>
    <s v="Integrated Oil &amp; Gas"/>
  </r>
  <r>
    <s v="MUR"/>
    <x v="2"/>
    <x v="2"/>
    <n v="5288933000"/>
    <n v="1089888000"/>
    <n v="471219000"/>
    <s v=" $-   "/>
    <n v="1957025000"/>
    <x v="9"/>
    <s v="Integrated Oil &amp; Gas"/>
  </r>
  <r>
    <s v="MUR"/>
    <x v="3"/>
    <x v="3"/>
    <n v="2787116000"/>
    <n v="832306000"/>
    <n v="372457000"/>
    <s v=" $-   "/>
    <n v="1668489000"/>
    <x v="9"/>
    <s v="Integrated Oil &amp; Gas"/>
  </r>
  <r>
    <s v="MYL"/>
    <x v="0"/>
    <x v="2"/>
    <n v="7719600000"/>
    <n v="4191600000"/>
    <n v="1545700000"/>
    <n v="581800000"/>
    <s v=" $-   "/>
    <x v="3"/>
    <s v="Pharmaceuticals"/>
  </r>
  <r>
    <s v="MYL"/>
    <x v="1"/>
    <x v="3"/>
    <n v="9429300000"/>
    <n v="5213200000"/>
    <n v="2180700000"/>
    <n v="671900000"/>
    <s v=" $-   "/>
    <x v="3"/>
    <s v="Pharmaceuticals"/>
  </r>
  <r>
    <s v="NBL"/>
    <x v="0"/>
    <x v="1"/>
    <n v="5015000000"/>
    <n v="844000000"/>
    <n v="446000000"/>
    <s v=" $-   "/>
    <n v="1568000000"/>
    <x v="9"/>
    <s v="Oil &amp; Gas Exploration &amp; Production"/>
  </r>
  <r>
    <s v="NBL"/>
    <x v="1"/>
    <x v="2"/>
    <n v="5115000000"/>
    <n v="945000000"/>
    <n v="495000000"/>
    <s v=" $-   "/>
    <n v="1759000000"/>
    <x v="9"/>
    <s v="Oil &amp; Gas Exploration &amp; Production"/>
  </r>
  <r>
    <s v="NBL"/>
    <x v="2"/>
    <x v="3"/>
    <n v="3183000000"/>
    <n v="979000000"/>
    <n v="745000000"/>
    <s v=" $-   "/>
    <n v="2131000000"/>
    <x v="9"/>
    <s v="Oil &amp; Gas Exploration &amp; Production"/>
  </r>
  <r>
    <s v="NBL"/>
    <x v="3"/>
    <x v="28"/>
    <n v="3491000000"/>
    <n v="1083000000"/>
    <n v="233000000"/>
    <s v=" $-   "/>
    <n v="2454000000"/>
    <x v="9"/>
    <s v="Oil &amp; Gas Exploration &amp; Production"/>
  </r>
  <r>
    <s v="NDAQ"/>
    <x v="0"/>
    <x v="0"/>
    <n v="3023000000"/>
    <n v="1446000000"/>
    <n v="832000000"/>
    <s v=" $-   "/>
    <n v="104000000"/>
    <x v="6"/>
    <s v="Diversified Financial Services"/>
  </r>
  <r>
    <s v="NDAQ"/>
    <x v="1"/>
    <x v="1"/>
    <n v="3100000000"/>
    <n v="1316000000"/>
    <n v="1054000000"/>
    <s v=" $-   "/>
    <n v="122000000"/>
    <x v="6"/>
    <s v="Diversified Financial Services"/>
  </r>
  <r>
    <s v="NDAQ"/>
    <x v="2"/>
    <x v="2"/>
    <n v="3383000000"/>
    <n v="1433000000"/>
    <n v="1095000000"/>
    <s v=" $-   "/>
    <n v="137000000"/>
    <x v="6"/>
    <s v="Diversified Financial Services"/>
  </r>
  <r>
    <s v="NDAQ"/>
    <x v="3"/>
    <x v="3"/>
    <n v="3292000000"/>
    <n v="1313000000"/>
    <n v="1050000000"/>
    <s v=" $-   "/>
    <n v="138000000"/>
    <x v="6"/>
    <s v="Diversified Financial Services"/>
  </r>
  <r>
    <s v="NEE"/>
    <x v="0"/>
    <x v="0"/>
    <n v="14256000000"/>
    <n v="8276000000"/>
    <n v="1186000000"/>
    <s v=" $-   "/>
    <n v="1518000000"/>
    <x v="5"/>
    <s v="MultiUtilities"/>
  </r>
  <r>
    <s v="NEE"/>
    <x v="1"/>
    <x v="1"/>
    <n v="15136000000"/>
    <n v="8152000000"/>
    <n v="1280000000"/>
    <s v=" $-   "/>
    <n v="2163000000"/>
    <x v="5"/>
    <s v="MultiUtilities"/>
  </r>
  <r>
    <s v="NEE"/>
    <x v="2"/>
    <x v="2"/>
    <n v="17021000000"/>
    <n v="8751000000"/>
    <n v="1324000000"/>
    <s v=" $-   "/>
    <n v="2551000000"/>
    <x v="5"/>
    <s v="MultiUtilities"/>
  </r>
  <r>
    <s v="NEE"/>
    <x v="3"/>
    <x v="3"/>
    <n v="17486000000"/>
    <n v="8596000000"/>
    <n v="1399000000"/>
    <s v=" $-   "/>
    <n v="2831000000"/>
    <x v="5"/>
    <s v="MultiUtilities"/>
  </r>
  <r>
    <s v="NEM"/>
    <x v="0"/>
    <x v="0"/>
    <n v="9964000000"/>
    <n v="4334000000"/>
    <n v="757000000"/>
    <n v="704000000"/>
    <n v="1032000000"/>
    <x v="8"/>
    <s v="Gold"/>
  </r>
  <r>
    <s v="NEM"/>
    <x v="1"/>
    <x v="1"/>
    <n v="8414000000"/>
    <n v="5299000000"/>
    <n v="584000000"/>
    <n v="469000000"/>
    <n v="1362000000"/>
    <x v="8"/>
    <s v="Gold"/>
  </r>
  <r>
    <s v="NEM"/>
    <x v="2"/>
    <x v="2"/>
    <n v="7292000000"/>
    <n v="4457000000"/>
    <n v="545000000"/>
    <n v="325000000"/>
    <n v="1229000000"/>
    <x v="8"/>
    <s v="Gold"/>
  </r>
  <r>
    <s v="NEM"/>
    <x v="3"/>
    <x v="3"/>
    <n v="7729000000"/>
    <n v="4312000000"/>
    <n v="670000000"/>
    <n v="289000000"/>
    <n v="1239000000"/>
    <x v="8"/>
    <s v="Gold"/>
  </r>
  <r>
    <s v="NFLX"/>
    <x v="0"/>
    <x v="1"/>
    <n v="4374562000"/>
    <n v="3117203000"/>
    <n v="650243000"/>
    <n v="378769000"/>
    <s v=" $-   "/>
    <x v="2"/>
    <s v="Internet Software &amp; Services"/>
  </r>
  <r>
    <s v="NFLX"/>
    <x v="1"/>
    <x v="2"/>
    <n v="5504656000"/>
    <n v="3752760000"/>
    <n v="876927000"/>
    <n v="472321000"/>
    <s v=" $-   "/>
    <x v="2"/>
    <s v="Internet Software &amp; Services"/>
  </r>
  <r>
    <s v="NFLX"/>
    <x v="2"/>
    <x v="3"/>
    <n v="6779511000"/>
    <n v="4591476000"/>
    <n v="1231421000"/>
    <n v="650788000"/>
    <s v=" $-   "/>
    <x v="2"/>
    <s v="Internet Software &amp; Services"/>
  </r>
  <r>
    <s v="NFLX"/>
    <x v="3"/>
    <x v="28"/>
    <n v="8830669000"/>
    <n v="6029901000"/>
    <n v="1568877000"/>
    <n v="852098000"/>
    <s v=" $-   "/>
    <x v="2"/>
    <s v="Internet Software &amp; Services"/>
  </r>
  <r>
    <s v="NFX"/>
    <x v="0"/>
    <x v="0"/>
    <n v="1562000000"/>
    <n v="413000000"/>
    <n v="311000000"/>
    <s v=" $-   "/>
    <n v="704000000"/>
    <x v="9"/>
    <s v="Oil &amp; Gas Exploration &amp; Production"/>
  </r>
  <r>
    <s v="NFX"/>
    <x v="1"/>
    <x v="1"/>
    <n v="1857000000"/>
    <n v="411000000"/>
    <n v="311000000"/>
    <s v=" $-   "/>
    <n v="685000000"/>
    <x v="9"/>
    <s v="Oil &amp; Gas Exploration &amp; Production"/>
  </r>
  <r>
    <s v="NFX"/>
    <x v="2"/>
    <x v="2"/>
    <n v="2288000000"/>
    <n v="485000000"/>
    <n v="358000000"/>
    <s v=" $-   "/>
    <n v="870000000"/>
    <x v="9"/>
    <s v="Oil &amp; Gas Exploration &amp; Production"/>
  </r>
  <r>
    <s v="NFX"/>
    <x v="3"/>
    <x v="3"/>
    <n v="1557000000"/>
    <n v="497000000"/>
    <n v="5204000000"/>
    <s v=" $-   "/>
    <n v="917000000"/>
    <x v="9"/>
    <s v="Oil &amp; Gas Exploration &amp; Production"/>
  </r>
  <r>
    <s v="NKE"/>
    <x v="0"/>
    <x v="83"/>
    <n v="25313000000"/>
    <n v="14279000000"/>
    <n v="7796000000"/>
    <s v=" $-   "/>
    <s v=" $-   "/>
    <x v="1"/>
    <s v="Apparel, Accessories &amp; Luxury Goods"/>
  </r>
  <r>
    <s v="NKE"/>
    <x v="1"/>
    <x v="84"/>
    <n v="27799000000"/>
    <n v="15353000000"/>
    <n v="8766000000"/>
    <s v=" $-   "/>
    <s v=" $-   "/>
    <x v="1"/>
    <s v="Apparel, Accessories &amp; Luxury Goods"/>
  </r>
  <r>
    <s v="NKE"/>
    <x v="2"/>
    <x v="50"/>
    <n v="30601000000"/>
    <n v="16534000000"/>
    <n v="9892000000"/>
    <s v=" $-   "/>
    <s v=" $-   "/>
    <x v="1"/>
    <s v="Apparel, Accessories &amp; Luxury Goods"/>
  </r>
  <r>
    <s v="NKE"/>
    <x v="3"/>
    <x v="85"/>
    <n v="32376000000"/>
    <n v="17405000000"/>
    <n v="10469000000"/>
    <s v=" $-   "/>
    <s v=" $-   "/>
    <x v="1"/>
    <s v="Apparel, Accessories &amp; Luxury Goods"/>
  </r>
  <r>
    <s v="NLSN"/>
    <x v="0"/>
    <x v="1"/>
    <n v="5703000000"/>
    <n v="2398000000"/>
    <n v="1815000000"/>
    <s v=" $-   "/>
    <n v="510000000"/>
    <x v="0"/>
    <s v="Research &amp; Consulting Services"/>
  </r>
  <r>
    <s v="NLSN"/>
    <x v="1"/>
    <x v="2"/>
    <n v="6288000000"/>
    <n v="2620000000"/>
    <n v="1917000000"/>
    <s v=" $-   "/>
    <n v="573000000"/>
    <x v="0"/>
    <s v="Research &amp; Consulting Services"/>
  </r>
  <r>
    <s v="NLSN"/>
    <x v="2"/>
    <x v="3"/>
    <n v="6172000000"/>
    <n v="2539000000"/>
    <n v="1915000000"/>
    <s v=" $-   "/>
    <n v="574000000"/>
    <x v="0"/>
    <s v="Research &amp; Consulting Services"/>
  </r>
  <r>
    <s v="NLSN"/>
    <x v="3"/>
    <x v="28"/>
    <n v="6309000000"/>
    <n v="2607000000"/>
    <n v="1851000000"/>
    <s v=" $-   "/>
    <n v="603000000"/>
    <x v="0"/>
    <s v="Research &amp; Consulting Services"/>
  </r>
  <r>
    <s v="NOV"/>
    <x v="0"/>
    <x v="0"/>
    <n v="17194000000"/>
    <n v="12151000000"/>
    <n v="1654000000"/>
    <s v=" $-   "/>
    <s v=" $-   "/>
    <x v="9"/>
    <s v="Oil &amp; Gas Equipment &amp; Services"/>
  </r>
  <r>
    <s v="NOV"/>
    <x v="1"/>
    <x v="1"/>
    <n v="19221000000"/>
    <n v="14117000000"/>
    <n v="1905000000"/>
    <s v=" $-   "/>
    <s v=" $-   "/>
    <x v="9"/>
    <s v="Oil &amp; Gas Equipment &amp; Services"/>
  </r>
  <r>
    <s v="NOV"/>
    <x v="2"/>
    <x v="2"/>
    <n v="21440000000"/>
    <n v="15631000000"/>
    <n v="2092000000"/>
    <s v=" $-   "/>
    <s v=" $-   "/>
    <x v="9"/>
    <s v="Oil &amp; Gas Equipment &amp; Services"/>
  </r>
  <r>
    <s v="NOV"/>
    <x v="3"/>
    <x v="3"/>
    <n v="14757000000"/>
    <n v="11694000000"/>
    <n v="1764000000"/>
    <s v=" $-   "/>
    <s v=" $-   "/>
    <x v="9"/>
    <s v="Oil &amp; Gas Equipment &amp; Services"/>
  </r>
  <r>
    <s v="NSC"/>
    <x v="0"/>
    <x v="1"/>
    <n v="11245000000"/>
    <n v="4070000000"/>
    <n v="3002000000"/>
    <s v=" $-   "/>
    <n v="916000000"/>
    <x v="0"/>
    <s v="Railroads"/>
  </r>
  <r>
    <s v="NSC"/>
    <x v="1"/>
    <x v="2"/>
    <n v="11624000000"/>
    <n v="4201000000"/>
    <n v="2897000000"/>
    <s v=" $-   "/>
    <n v="951000000"/>
    <x v="0"/>
    <s v="Railroads"/>
  </r>
  <r>
    <s v="NSC"/>
    <x v="2"/>
    <x v="3"/>
    <n v="10511000000"/>
    <n v="3662000000"/>
    <n v="2911000000"/>
    <s v=" $-   "/>
    <n v="1054000000"/>
    <x v="0"/>
    <s v="Railroads"/>
  </r>
  <r>
    <s v="NSC"/>
    <x v="3"/>
    <x v="28"/>
    <n v="9888000000"/>
    <n v="3045000000"/>
    <n v="2743000000"/>
    <s v=" $-   "/>
    <n v="1026000000"/>
    <x v="0"/>
    <s v="Railroads"/>
  </r>
  <r>
    <s v="NTAP"/>
    <x v="0"/>
    <x v="136"/>
    <n v="6332400000"/>
    <n v="2571300000"/>
    <n v="2247400000"/>
    <n v="904200000"/>
    <s v=" $-   "/>
    <x v="2"/>
    <s v="Internet Software &amp; Services"/>
  </r>
  <r>
    <s v="NTAP"/>
    <x v="1"/>
    <x v="137"/>
    <n v="6325000000"/>
    <n v="2406000000"/>
    <n v="2179000000"/>
    <n v="918000000"/>
    <s v=" $-   "/>
    <x v="2"/>
    <s v="Internet Software &amp; Services"/>
  </r>
  <r>
    <s v="NTAP"/>
    <x v="2"/>
    <x v="138"/>
    <n v="6123000000"/>
    <n v="2290000000"/>
    <n v="2197000000"/>
    <n v="920000000"/>
    <s v=" $-   "/>
    <x v="2"/>
    <s v="Internet Software &amp; Services"/>
  </r>
  <r>
    <s v="NTAP"/>
    <x v="3"/>
    <x v="139"/>
    <n v="5546000000"/>
    <n v="2173000000"/>
    <n v="2099000000"/>
    <n v="861000000"/>
    <s v=" $-   "/>
    <x v="2"/>
    <s v="Internet Software &amp; Services"/>
  </r>
  <r>
    <s v="NUE"/>
    <x v="0"/>
    <x v="0"/>
    <n v="19429273000"/>
    <n v="17915735000"/>
    <n v="454900000"/>
    <s v=" $-   "/>
    <s v=" $-   "/>
    <x v="8"/>
    <s v="Steel"/>
  </r>
  <r>
    <s v="NUE"/>
    <x v="1"/>
    <x v="1"/>
    <n v="19052046000"/>
    <n v="17641421000"/>
    <n v="467904000"/>
    <s v=" $-   "/>
    <s v=" $-   "/>
    <x v="8"/>
    <s v="Steel"/>
  </r>
  <r>
    <s v="NUE"/>
    <x v="2"/>
    <x v="2"/>
    <n v="21105141000"/>
    <n v="19198615000"/>
    <n v="520805000"/>
    <s v=" $-   "/>
    <s v=" $-   "/>
    <x v="8"/>
    <s v="Steel"/>
  </r>
  <r>
    <s v="NUE"/>
    <x v="3"/>
    <x v="3"/>
    <n v="16439276000"/>
    <n v="14858014000"/>
    <n v="458989000"/>
    <s v=" $-   "/>
    <s v=" $-   "/>
    <x v="8"/>
    <s v="Steel"/>
  </r>
  <r>
    <s v="NVDA"/>
    <x v="0"/>
    <x v="140"/>
    <n v="4280159000"/>
    <n v="2053816000"/>
    <n v="430822000"/>
    <n v="1147282000"/>
    <s v=" $-   "/>
    <x v="2"/>
    <s v="Semiconductors"/>
  </r>
  <r>
    <s v="NVDA"/>
    <x v="1"/>
    <x v="141"/>
    <n v="4130000000"/>
    <n v="1862000000"/>
    <n v="436000000"/>
    <n v="1336000000"/>
    <s v=" $-   "/>
    <x v="2"/>
    <s v="Semiconductors"/>
  </r>
  <r>
    <s v="NVDA"/>
    <x v="2"/>
    <x v="142"/>
    <n v="4682000000"/>
    <n v="2083000000"/>
    <n v="480000000"/>
    <n v="1360000000"/>
    <s v=" $-   "/>
    <x v="2"/>
    <s v="Semiconductors"/>
  </r>
  <r>
    <s v="NVDA"/>
    <x v="3"/>
    <x v="27"/>
    <n v="5010000000"/>
    <n v="2199000000"/>
    <n v="602000000"/>
    <n v="1331000000"/>
    <s v=" $-   "/>
    <x v="2"/>
    <s v="Semiconductors"/>
  </r>
  <r>
    <s v="NWL"/>
    <x v="0"/>
    <x v="0"/>
    <n v="5508500000"/>
    <n v="3414400000"/>
    <n v="1403500000"/>
    <s v=" $-   "/>
    <s v=" $-   "/>
    <x v="1"/>
    <s v="Housewares &amp; Specialties"/>
  </r>
  <r>
    <s v="NWL"/>
    <x v="1"/>
    <x v="1"/>
    <n v="5607000000"/>
    <n v="3482100000"/>
    <n v="1399500000"/>
    <s v=" $-   "/>
    <s v=" $-   "/>
    <x v="1"/>
    <s v="Housewares &amp; Specialties"/>
  </r>
  <r>
    <s v="NWL"/>
    <x v="2"/>
    <x v="2"/>
    <n v="5727000000"/>
    <n v="3523600000"/>
    <n v="1545900000"/>
    <s v=" $-   "/>
    <s v=" $-   "/>
    <x v="1"/>
    <s v="Housewares &amp; Specialties"/>
  </r>
  <r>
    <s v="NWL"/>
    <x v="3"/>
    <x v="3"/>
    <n v="5915700000"/>
    <n v="3611100000"/>
    <n v="1626000000"/>
    <s v=" $-   "/>
    <s v=" $-   "/>
    <x v="1"/>
    <s v="Housewares &amp; Specialties"/>
  </r>
  <r>
    <s v="O"/>
    <x v="0"/>
    <x v="0"/>
    <n v="484581000"/>
    <n v="21306000"/>
    <n v="38123000"/>
    <s v=" $-   "/>
    <n v="147515000"/>
    <x v="7"/>
    <s v="Retail REITs"/>
  </r>
  <r>
    <s v="O"/>
    <x v="1"/>
    <x v="1"/>
    <n v="780209000"/>
    <n v="38851000"/>
    <n v="56881000"/>
    <s v=" $-   "/>
    <n v="306769000"/>
    <x v="7"/>
    <s v="Retail REITs"/>
  </r>
  <r>
    <s v="O"/>
    <x v="2"/>
    <x v="2"/>
    <n v="933505000"/>
    <n v="53871000"/>
    <n v="51085000"/>
    <s v=" $-   "/>
    <n v="374661000"/>
    <x v="7"/>
    <s v="Retail REITs"/>
  </r>
  <r>
    <s v="O"/>
    <x v="3"/>
    <x v="3"/>
    <n v="1023285000"/>
    <n v="55352000"/>
    <n v="49298000"/>
    <s v=" $-   "/>
    <n v="409215000"/>
    <x v="7"/>
    <s v="Retail REITs"/>
  </r>
  <r>
    <s v="OKE"/>
    <x v="0"/>
    <x v="0"/>
    <n v="10184121000"/>
    <n v="8540319000"/>
    <n v="491725000"/>
    <s v=" $-   "/>
    <n v="205334000"/>
    <x v="9"/>
    <s v="Oil &amp; Gas Exploration &amp; Production"/>
  </r>
  <r>
    <s v="OKE"/>
    <x v="1"/>
    <x v="1"/>
    <n v="11871879000"/>
    <n v="10222213000"/>
    <n v="541586000"/>
    <s v=" $-   "/>
    <n v="239343000"/>
    <x v="9"/>
    <s v="Oil &amp; Gas Exploration &amp; Production"/>
  </r>
  <r>
    <s v="OKE"/>
    <x v="2"/>
    <x v="2"/>
    <n v="12195091000"/>
    <n v="10088548000"/>
    <n v="674887000"/>
    <s v=" $-   "/>
    <n v="294684000"/>
    <x v="9"/>
    <s v="Oil &amp; Gas Exploration &amp; Production"/>
  </r>
  <r>
    <s v="OKE"/>
    <x v="3"/>
    <x v="3"/>
    <n v="7763206000"/>
    <n v="5641052000"/>
    <n v="693331000"/>
    <s v=" $-   "/>
    <n v="354620000"/>
    <x v="9"/>
    <s v="Oil &amp; Gas Exploration &amp; Production"/>
  </r>
  <r>
    <s v="OMC"/>
    <x v="0"/>
    <x v="2"/>
    <n v="15317800000"/>
    <n v="12602100000"/>
    <n v="477200000"/>
    <s v=" $-   "/>
    <n v="294400000"/>
    <x v="1"/>
    <s v="Advertising"/>
  </r>
  <r>
    <s v="OMC"/>
    <x v="1"/>
    <x v="3"/>
    <n v="15134400000"/>
    <n v="12491400000"/>
    <n v="431800000"/>
    <s v=" $-   "/>
    <n v="291100000"/>
    <x v="1"/>
    <s v="Advertising"/>
  </r>
  <r>
    <s v="OMC"/>
    <x v="2"/>
    <x v="28"/>
    <n v="15416900000"/>
    <n v="12671200000"/>
    <n v="443900000"/>
    <s v=" $-   "/>
    <n v="292900000"/>
    <x v="1"/>
    <s v="Advertising"/>
  </r>
  <r>
    <s v="ORLY"/>
    <x v="0"/>
    <x v="0"/>
    <n v="6182184000"/>
    <n v="3084766000"/>
    <n v="2120025000"/>
    <s v=" $-   "/>
    <s v=" $-   "/>
    <x v="1"/>
    <s v="Specialty Stores"/>
  </r>
  <r>
    <s v="ORLY"/>
    <x v="1"/>
    <x v="1"/>
    <n v="6649237000"/>
    <n v="3280236000"/>
    <n v="2265516000"/>
    <s v=" $-   "/>
    <s v=" $-   "/>
    <x v="1"/>
    <s v="Specialty Stores"/>
  </r>
  <r>
    <s v="ORLY"/>
    <x v="2"/>
    <x v="2"/>
    <n v="7216081000"/>
    <n v="3507180000"/>
    <n v="2438527000"/>
    <s v=" $-   "/>
    <s v=" $-   "/>
    <x v="1"/>
    <s v="Specialty Stores"/>
  </r>
  <r>
    <s v="ORLY"/>
    <x v="3"/>
    <x v="3"/>
    <n v="7966674000"/>
    <n v="3804031000"/>
    <n v="2648622000"/>
    <s v=" $-   "/>
    <s v=" $-   "/>
    <x v="1"/>
    <s v="Specialty Stores"/>
  </r>
  <r>
    <s v="OXY"/>
    <x v="0"/>
    <x v="0"/>
    <n v="20100000000"/>
    <n v="6530000000"/>
    <n v="1879000000"/>
    <s v=" $-   "/>
    <n v="3585000000"/>
    <x v="9"/>
    <s v="Oil &amp; Gas Exploration &amp; Production"/>
  </r>
  <r>
    <s v="OXY"/>
    <x v="1"/>
    <x v="1"/>
    <n v="20170000000"/>
    <n v="6497000000"/>
    <n v="2108000000"/>
    <s v=" $-   "/>
    <n v="4203000000"/>
    <x v="9"/>
    <s v="Oil &amp; Gas Exploration &amp; Production"/>
  </r>
  <r>
    <s v="OXY"/>
    <x v="2"/>
    <x v="2"/>
    <n v="19312000000"/>
    <n v="6803000000"/>
    <n v="2053000000"/>
    <s v=" $-   "/>
    <n v="4261000000"/>
    <x v="9"/>
    <s v="Oil &amp; Gas Exploration &amp; Production"/>
  </r>
  <r>
    <s v="OXY"/>
    <x v="3"/>
    <x v="3"/>
    <n v="12480000000"/>
    <n v="5804000000"/>
    <n v="1613000000"/>
    <s v=" $-   "/>
    <n v="4544000000"/>
    <x v="9"/>
    <s v="Oil &amp; Gas Exploration &amp; Production"/>
  </r>
  <r>
    <s v="PBCT"/>
    <x v="0"/>
    <x v="0"/>
    <n v="1355300000"/>
    <n v="90800000"/>
    <n v="803800000"/>
    <s v=" $-   "/>
    <n v="76000000"/>
    <x v="6"/>
    <s v="Thrifts &amp; Mortgage Finance"/>
  </r>
  <r>
    <s v="PBCT"/>
    <x v="1"/>
    <x v="1"/>
    <n v="1346100000"/>
    <n v="81100000"/>
    <n v="812800000"/>
    <s v=" $-   "/>
    <n v="69900000"/>
    <x v="6"/>
    <s v="Thrifts &amp; Mortgage Finance"/>
  </r>
  <r>
    <s v="PBCT"/>
    <x v="2"/>
    <x v="2"/>
    <n v="1381400000"/>
    <n v="80900000"/>
    <n v="816700000"/>
    <s v=" $-   "/>
    <n v="65400000"/>
    <x v="6"/>
    <s v="Thrifts &amp; Mortgage Finance"/>
  </r>
  <r>
    <s v="PBCT"/>
    <x v="3"/>
    <x v="3"/>
    <n v="1421300000"/>
    <n v="95500000"/>
    <n v="836700000"/>
    <s v=" $-   "/>
    <n v="57300000"/>
    <x v="6"/>
    <s v="Thrifts &amp; Mortgage Finance"/>
  </r>
  <r>
    <s v="PBI"/>
    <x v="0"/>
    <x v="0"/>
    <n v="3823713000"/>
    <n v="1582398000"/>
    <n v="1489735000"/>
    <n v="114250000"/>
    <s v=" $-   "/>
    <x v="0"/>
    <s v="Technology, Hardware, Software and Supplies"/>
  </r>
  <r>
    <s v="PBI"/>
    <x v="1"/>
    <x v="1"/>
    <n v="3791335000"/>
    <n v="1650622000"/>
    <n v="1420096000"/>
    <n v="110412000"/>
    <s v=" $-   "/>
    <x v="0"/>
    <s v="Technology, Hardware, Software and Supplies"/>
  </r>
  <r>
    <s v="PBI"/>
    <x v="2"/>
    <x v="2"/>
    <n v="3821504000"/>
    <n v="1680791000"/>
    <n v="1378400000"/>
    <n v="109931000"/>
    <s v=" $-   "/>
    <x v="0"/>
    <s v="Technology, Hardware, Software and Supplies"/>
  </r>
  <r>
    <s v="PBI"/>
    <x v="3"/>
    <x v="3"/>
    <n v="3578060000"/>
    <n v="1558591000"/>
    <n v="1279961000"/>
    <n v="110156000"/>
    <s v=" $-   "/>
    <x v="0"/>
    <s v="Technology, Hardware, Software and Supplies"/>
  </r>
  <r>
    <s v="PCAR"/>
    <x v="0"/>
    <x v="0"/>
    <n v="16596800000"/>
    <n v="13908300000"/>
    <n v="571600000"/>
    <n v="279300000"/>
    <n v="517400000"/>
    <x v="0"/>
    <s v="Construction &amp; Farm Machinery &amp; Heavy Trucks"/>
  </r>
  <r>
    <s v="PCAR"/>
    <x v="1"/>
    <x v="1"/>
    <n v="16661000000"/>
    <n v="13900700000"/>
    <n v="559500000"/>
    <n v="251400000"/>
    <n v="571700000"/>
    <x v="0"/>
    <s v="Construction &amp; Farm Machinery &amp; Heavy Trucks"/>
  </r>
  <r>
    <s v="PCAR"/>
    <x v="2"/>
    <x v="2"/>
    <n v="18534400000"/>
    <n v="15481600000"/>
    <n v="561400000"/>
    <n v="215600000"/>
    <n v="588500000"/>
    <x v="0"/>
    <s v="Construction &amp; Farm Machinery &amp; Heavy Trucks"/>
  </r>
  <r>
    <s v="PCAR"/>
    <x v="3"/>
    <x v="3"/>
    <n v="18671300000"/>
    <n v="15292100000"/>
    <n v="541500000"/>
    <n v="239800000"/>
    <n v="583700000"/>
    <x v="0"/>
    <s v="Construction &amp; Farm Machinery &amp; Heavy Trucks"/>
  </r>
  <r>
    <s v="PCG"/>
    <x v="0"/>
    <x v="1"/>
    <n v="15598000000"/>
    <n v="11759000000"/>
    <s v=" $-   "/>
    <s v=" $-   "/>
    <n v="2077000000"/>
    <x v="5"/>
    <s v="MultiUtilities"/>
  </r>
  <r>
    <s v="PCG"/>
    <x v="1"/>
    <x v="2"/>
    <n v="17090000000"/>
    <n v="12207000000"/>
    <s v=" $-   "/>
    <s v=" $-   "/>
    <n v="2433000000"/>
    <x v="5"/>
    <s v="MultiUtilities"/>
  </r>
  <r>
    <s v="PCG"/>
    <x v="2"/>
    <x v="3"/>
    <n v="16833000000"/>
    <n v="12713000000"/>
    <s v=" $-   "/>
    <s v=" $-   "/>
    <n v="2612000000"/>
    <x v="5"/>
    <s v="MultiUtilities"/>
  </r>
  <r>
    <s v="PCG"/>
    <x v="3"/>
    <x v="28"/>
    <n v="17666000000"/>
    <n v="12734000000"/>
    <s v=" $-   "/>
    <s v=" $-   "/>
    <n v="2755000000"/>
    <x v="5"/>
    <s v="MultiUtilities"/>
  </r>
  <r>
    <s v="PCLN"/>
    <x v="0"/>
    <x v="0"/>
    <n v="5260956000"/>
    <n v="1177275000"/>
    <n v="2188747000"/>
    <s v=" $-   "/>
    <n v="65141000"/>
    <x v="1"/>
    <s v="Internet &amp; Direct Marketing Retail"/>
  </r>
  <r>
    <s v="PCLN"/>
    <x v="1"/>
    <x v="1"/>
    <n v="6793306000"/>
    <n v="1077420000"/>
    <n v="3185497000"/>
    <s v=" $-   "/>
    <n v="117975000"/>
    <x v="1"/>
    <s v="Internet &amp; Direct Marketing Retail"/>
  </r>
  <r>
    <s v="PCLN"/>
    <x v="2"/>
    <x v="2"/>
    <n v="8441971000"/>
    <n v="857841000"/>
    <n v="4302998000"/>
    <s v=" $-   "/>
    <n v="207820000"/>
    <x v="1"/>
    <s v="Internet &amp; Direct Marketing Retail"/>
  </r>
  <r>
    <s v="PCLN"/>
    <x v="3"/>
    <x v="3"/>
    <n v="9223987000"/>
    <n v="632180000"/>
    <n v="5060406000"/>
    <s v=" $-   "/>
    <n v="272494000"/>
    <x v="1"/>
    <s v="Internet &amp; Direct Marketing Retail"/>
  </r>
  <r>
    <s v="PDCO"/>
    <x v="0"/>
    <x v="143"/>
    <n v="3637212000"/>
    <n v="2446443000"/>
    <s v=" $-   "/>
    <s v=" $-   "/>
    <s v=" $-   "/>
    <x v="3"/>
    <s v="Health Care Supplies"/>
  </r>
  <r>
    <s v="PDCO"/>
    <x v="1"/>
    <x v="144"/>
    <n v="3585141000"/>
    <n v="2566444000"/>
    <s v=" $-   "/>
    <s v=" $-   "/>
    <s v=" $-   "/>
    <x v="3"/>
    <s v="Health Care Supplies"/>
  </r>
  <r>
    <s v="PDCO"/>
    <x v="2"/>
    <x v="145"/>
    <n v="3910865000"/>
    <n v="2850316000"/>
    <s v=" $-   "/>
    <s v=" $-   "/>
    <s v=" $-   "/>
    <x v="3"/>
    <s v="Health Care Supplies"/>
  </r>
  <r>
    <s v="PDCO"/>
    <x v="3"/>
    <x v="108"/>
    <n v="5386703000"/>
    <n v="4063955000"/>
    <s v=" $-   "/>
    <s v=" $-   "/>
    <s v=" $-   "/>
    <x v="3"/>
    <s v="Health Care Supplies"/>
  </r>
  <r>
    <s v="PEG"/>
    <x v="0"/>
    <x v="0"/>
    <n v="9781000000"/>
    <n v="6351000000"/>
    <n v="98000000"/>
    <s v=" $-   "/>
    <n v="1054000000"/>
    <x v="5"/>
    <s v="Electric Utilities"/>
  </r>
  <r>
    <s v="PEG"/>
    <x v="1"/>
    <x v="1"/>
    <n v="9968000000"/>
    <n v="6423000000"/>
    <n v="68000000"/>
    <s v=" $-   "/>
    <n v="1178000000"/>
    <x v="5"/>
    <s v="Electric Utilities"/>
  </r>
  <r>
    <s v="PEG"/>
    <x v="2"/>
    <x v="2"/>
    <n v="10886000000"/>
    <n v="7036000000"/>
    <s v=" $-   "/>
    <s v=" $-   "/>
    <n v="1227000000"/>
    <x v="5"/>
    <s v="Electric Utilities"/>
  </r>
  <r>
    <s v="PEG"/>
    <x v="3"/>
    <x v="3"/>
    <n v="10415000000"/>
    <n v="6239000000"/>
    <s v=" $-   "/>
    <s v=" $-   "/>
    <n v="1214000000"/>
    <x v="5"/>
    <s v="Electric Utilities"/>
  </r>
  <r>
    <s v="PEP"/>
    <x v="0"/>
    <x v="5"/>
    <n v="66415000000"/>
    <n v="31243000000"/>
    <n v="25357000000"/>
    <s v=" $-   "/>
    <n v="110000000"/>
    <x v="4"/>
    <s v="Soft Drinks"/>
  </r>
  <r>
    <s v="PEP"/>
    <x v="1"/>
    <x v="97"/>
    <n v="66683000000"/>
    <n v="31238000000"/>
    <n v="25772000000"/>
    <s v=" $-   "/>
    <n v="92000000"/>
    <x v="4"/>
    <s v="Soft Drinks"/>
  </r>
  <r>
    <s v="PEP"/>
    <x v="2"/>
    <x v="98"/>
    <n v="63056000000"/>
    <n v="28731000000"/>
    <n v="24538000000"/>
    <s v=" $-   "/>
    <n v="75000000"/>
    <x v="4"/>
    <s v="Soft Drinks"/>
  </r>
  <r>
    <s v="PEP"/>
    <x v="3"/>
    <x v="28"/>
    <n v="62799000000"/>
    <n v="28209000000"/>
    <n v="24735000000"/>
    <s v=" $-   "/>
    <n v="70000000"/>
    <x v="4"/>
    <s v="Soft Drinks"/>
  </r>
  <r>
    <s v="PFE"/>
    <x v="0"/>
    <x v="0"/>
    <n v="54657000000"/>
    <n v="9821000000"/>
    <n v="15171000000"/>
    <n v="7482000000"/>
    <n v="5109000000"/>
    <x v="3"/>
    <s v="Pharmaceuticals"/>
  </r>
  <r>
    <s v="PFE"/>
    <x v="1"/>
    <x v="1"/>
    <n v="51584000000"/>
    <n v="9586000000"/>
    <n v="14355000000"/>
    <n v="6678000000"/>
    <n v="4599000000"/>
    <x v="3"/>
    <s v="Pharmaceuticals"/>
  </r>
  <r>
    <s v="PFE"/>
    <x v="2"/>
    <x v="2"/>
    <n v="49605000000"/>
    <n v="9577000000"/>
    <n v="14097000000"/>
    <n v="8393000000"/>
    <n v="4039000000"/>
    <x v="3"/>
    <s v="Pharmaceuticals"/>
  </r>
  <r>
    <s v="PFE"/>
    <x v="3"/>
    <x v="3"/>
    <n v="48851000000"/>
    <n v="9648000000"/>
    <n v="14809000000"/>
    <n v="7690000000"/>
    <n v="3728000000"/>
    <x v="3"/>
    <s v="Pharmaceuticals"/>
  </r>
  <r>
    <s v="PFG"/>
    <x v="0"/>
    <x v="1"/>
    <n v="9289500000"/>
    <n v="4683600000"/>
    <n v="189000000"/>
    <s v=" $-   "/>
    <n v="3292900000"/>
    <x v="6"/>
    <s v="Diversified Financial Services"/>
  </r>
  <r>
    <s v="PFG"/>
    <x v="1"/>
    <x v="2"/>
    <n v="10477600000"/>
    <n v="5231000000"/>
    <n v="177400000"/>
    <s v=" $-   "/>
    <n v="3574300000"/>
    <x v="6"/>
    <s v="Diversified Financial Services"/>
  </r>
  <r>
    <s v="PFG"/>
    <x v="2"/>
    <x v="3"/>
    <n v="11964400000"/>
    <n v="6697700000"/>
    <n v="163500000"/>
    <s v=" $-   "/>
    <n v="3672400000"/>
    <x v="6"/>
    <s v="Diversified Financial Services"/>
  </r>
  <r>
    <s v="PFG"/>
    <x v="3"/>
    <x v="28"/>
    <n v="12394100000"/>
    <n v="6913200000"/>
    <n v="156600000"/>
    <s v=" $-   "/>
    <n v="3732600000"/>
    <x v="6"/>
    <s v="Diversified Financial Services"/>
  </r>
  <r>
    <s v="PG"/>
    <x v="0"/>
    <x v="1"/>
    <n v="2104745000"/>
    <n v="155355000"/>
    <n v="346393000"/>
    <n v="859947000"/>
    <s v=" $-   "/>
    <x v="4"/>
    <s v="Personal Products"/>
  </r>
  <r>
    <s v="PG"/>
    <x v="1"/>
    <x v="2"/>
    <n v="2819557000"/>
    <n v="205018000"/>
    <n v="519267000"/>
    <n v="1271353000"/>
    <s v=" $-   "/>
    <x v="4"/>
    <s v="Personal Products"/>
  </r>
  <r>
    <s v="PG"/>
    <x v="2"/>
    <x v="3"/>
    <n v="4103728000"/>
    <n v="392709000"/>
    <n v="838526000"/>
    <n v="1620577000"/>
    <s v=" $-   "/>
    <x v="4"/>
    <s v="Personal Products"/>
  </r>
  <r>
    <s v="PG"/>
    <x v="3"/>
    <x v="28"/>
    <n v="4860427000"/>
    <n v="299694000"/>
    <n v="1177697000"/>
    <n v="2052295000"/>
    <s v=" $-   "/>
    <x v="4"/>
    <s v="Personal Products"/>
  </r>
  <r>
    <s v="PGR"/>
    <x v="0"/>
    <x v="0"/>
    <n v="17083900000"/>
    <n v="15590900000"/>
    <n v="15400000"/>
    <s v=" $-   "/>
    <n v="36100000"/>
    <x v="6"/>
    <s v="Property &amp; Casualty Insurance"/>
  </r>
  <r>
    <s v="PGR"/>
    <x v="1"/>
    <x v="1"/>
    <n v="18170900000"/>
    <n v="16275100000"/>
    <n v="18800000"/>
    <s v=" $-   "/>
    <n v="38800000"/>
    <x v="6"/>
    <s v="Property &amp; Casualty Insurance"/>
  </r>
  <r>
    <s v="PGR"/>
    <x v="2"/>
    <x v="2"/>
    <n v="19391400000"/>
    <n v="17297300000"/>
    <n v="18900000"/>
    <s v=" $-   "/>
    <n v="50900000"/>
    <x v="6"/>
    <s v="Property &amp; Casualty Insurance"/>
  </r>
  <r>
    <s v="PGR"/>
    <x v="3"/>
    <x v="3"/>
    <n v="20853800000"/>
    <n v="18705900000"/>
    <n v="22800000"/>
    <s v=" $-   "/>
    <n v="77500000"/>
    <x v="6"/>
    <s v="Property &amp; Casualty Insurance"/>
  </r>
  <r>
    <s v="PH"/>
    <x v="0"/>
    <x v="52"/>
    <n v="13015704000"/>
    <n v="10086675000"/>
    <n v="1554973000"/>
    <s v=" $-   "/>
    <s v=" $-   "/>
    <x v="0"/>
    <s v="Industrial Conglomerates"/>
  </r>
  <r>
    <s v="PH"/>
    <x v="1"/>
    <x v="53"/>
    <n v="13215971000"/>
    <n v="10188227000"/>
    <n v="1633992000"/>
    <s v=" $-   "/>
    <s v=" $-   "/>
    <x v="0"/>
    <s v="Industrial Conglomerates"/>
  </r>
  <r>
    <s v="PH"/>
    <x v="2"/>
    <x v="54"/>
    <n v="12711744000"/>
    <n v="9655245000"/>
    <n v="1544746000"/>
    <s v=" $-   "/>
    <s v=" $-   "/>
    <x v="0"/>
    <s v="Industrial Conglomerates"/>
  </r>
  <r>
    <s v="PH"/>
    <x v="3"/>
    <x v="55"/>
    <n v="11360753000"/>
    <n v="8823384000"/>
    <n v="1359360000"/>
    <s v=" $-   "/>
    <s v=" $-   "/>
    <x v="0"/>
    <s v="Industrial Conglomerates"/>
  </r>
  <r>
    <s v="PHM"/>
    <x v="0"/>
    <x v="1"/>
    <n v="5679595000"/>
    <n v="4507196000"/>
    <n v="568500000"/>
    <s v=" $-   "/>
    <s v=" $-   "/>
    <x v="1"/>
    <s v="Homebuilding"/>
  </r>
  <r>
    <s v="PHM"/>
    <x v="1"/>
    <x v="2"/>
    <n v="5822363000"/>
    <n v="4244479000"/>
    <n v="861390000"/>
    <s v=" $-   "/>
    <s v=" $-   "/>
    <x v="1"/>
    <s v="Homebuilding"/>
  </r>
  <r>
    <s v="PHM"/>
    <x v="2"/>
    <x v="3"/>
    <n v="5981964000"/>
    <n v="4353850000"/>
    <n v="794728000"/>
    <s v=" $-   "/>
    <s v=" $-   "/>
    <x v="1"/>
    <s v="Homebuilding"/>
  </r>
  <r>
    <s v="PHM"/>
    <x v="3"/>
    <x v="28"/>
    <n v="7668476000"/>
    <n v="5728662000"/>
    <n v="957150000"/>
    <s v=" $-   "/>
    <s v=" $-   "/>
    <x v="1"/>
    <s v="Homebuilding"/>
  </r>
  <r>
    <s v="PKI"/>
    <x v="0"/>
    <x v="146"/>
    <n v="2105188000"/>
    <n v="1143659000"/>
    <n v="627370000"/>
    <n v="131835000"/>
    <s v=" $-   "/>
    <x v="3"/>
    <s v="Health Care Equipment"/>
  </r>
  <r>
    <s v="PKI"/>
    <x v="1"/>
    <x v="99"/>
    <n v="2157586000"/>
    <n v="1181444000"/>
    <n v="581898000"/>
    <n v="132400000"/>
    <s v=" $-   "/>
    <x v="3"/>
    <s v="Health Care Equipment"/>
  </r>
  <r>
    <s v="PKI"/>
    <x v="2"/>
    <x v="100"/>
    <n v="2237219000"/>
    <n v="1232611000"/>
    <n v="659335000"/>
    <n v="121141000"/>
    <s v=" $-   "/>
    <x v="3"/>
    <s v="Health Care Equipment"/>
  </r>
  <r>
    <s v="PKI"/>
    <x v="3"/>
    <x v="113"/>
    <n v="2262359000"/>
    <n v="1237859000"/>
    <n v="598848000"/>
    <n v="125928000"/>
    <s v=" $-   "/>
    <x v="3"/>
    <s v="Health Care Equipment"/>
  </r>
  <r>
    <s v="PM"/>
    <x v="0"/>
    <x v="1"/>
    <n v="80029000000"/>
    <n v="59222000000"/>
    <n v="6890000000"/>
    <s v=" $-   "/>
    <n v="93000000"/>
    <x v="4"/>
    <s v="Tobacco"/>
  </r>
  <r>
    <s v="PM"/>
    <x v="1"/>
    <x v="2"/>
    <n v="80106000000"/>
    <n v="60775000000"/>
    <n v="7001000000"/>
    <s v=" $-   "/>
    <n v="93000000"/>
    <x v="4"/>
    <s v="Tobacco"/>
  </r>
  <r>
    <s v="PM"/>
    <x v="2"/>
    <x v="3"/>
    <n v="73908000000"/>
    <n v="56479000000"/>
    <n v="6656000000"/>
    <s v=" $-   "/>
    <n v="82000000"/>
    <x v="4"/>
    <s v="Tobacco"/>
  </r>
  <r>
    <s v="PM"/>
    <x v="3"/>
    <x v="28"/>
    <n v="74953000000"/>
    <n v="57659000000"/>
    <n v="6405000000"/>
    <s v=" $-   "/>
    <n v="74000000"/>
    <x v="4"/>
    <s v="Tobacco"/>
  </r>
  <r>
    <s v="PNC"/>
    <x v="0"/>
    <x v="0"/>
    <n v="16606000000"/>
    <n v="386000000"/>
    <n v="10486000000"/>
    <s v=" $-   "/>
    <n v="987000000"/>
    <x v="6"/>
    <s v="Banks"/>
  </r>
  <r>
    <s v="PNC"/>
    <x v="1"/>
    <x v="1"/>
    <n v="16872000000"/>
    <n v="344000000"/>
    <n v="9681000000"/>
    <s v=" $-   "/>
    <n v="643000000"/>
    <x v="6"/>
    <s v="Banks"/>
  </r>
  <r>
    <s v="PNC"/>
    <x v="2"/>
    <x v="2"/>
    <n v="16281000000"/>
    <n v="325000000"/>
    <n v="9488000000"/>
    <s v=" $-   "/>
    <n v="273000000"/>
    <x v="6"/>
    <s v="Banks"/>
  </r>
  <r>
    <s v="PNC"/>
    <x v="3"/>
    <x v="3"/>
    <n v="16270000000"/>
    <n v="403000000"/>
    <n v="9463000000"/>
    <s v=" $-   "/>
    <n v="255000000"/>
    <x v="6"/>
    <s v="Banks"/>
  </r>
  <r>
    <s v="PNR"/>
    <x v="0"/>
    <x v="0"/>
    <n v="4306800000"/>
    <n v="3040900000"/>
    <n v="1117700000"/>
    <n v="92300000"/>
    <s v=" $-   "/>
    <x v="0"/>
    <s v="Industrial Machinery"/>
  </r>
  <r>
    <s v="PNR"/>
    <x v="1"/>
    <x v="1"/>
    <n v="6999700000"/>
    <n v="4629600000"/>
    <n v="1493700000"/>
    <n v="122800000"/>
    <s v=" $-   "/>
    <x v="0"/>
    <s v="Industrial Machinery"/>
  </r>
  <r>
    <s v="PNR"/>
    <x v="2"/>
    <x v="2"/>
    <n v="7039000000"/>
    <n v="4576000000"/>
    <n v="1493800000"/>
    <n v="117300000"/>
    <s v=" $-   "/>
    <x v="0"/>
    <s v="Industrial Machinery"/>
  </r>
  <r>
    <s v="PNR"/>
    <x v="3"/>
    <x v="3"/>
    <n v="6449000000"/>
    <n v="4263200000"/>
    <n v="1334300000"/>
    <n v="119600000"/>
    <s v=" $-   "/>
    <x v="0"/>
    <s v="Industrial Machinery"/>
  </r>
  <r>
    <s v="PNW"/>
    <x v="0"/>
    <x v="0"/>
    <n v="3301804000"/>
    <n v="1879559000"/>
    <n v="166154000"/>
    <s v=" $-   "/>
    <n v="404336000"/>
    <x v="5"/>
    <s v="MultiUtilities"/>
  </r>
  <r>
    <s v="PNW"/>
    <x v="1"/>
    <x v="1"/>
    <n v="3454628000"/>
    <n v="2020436000"/>
    <n v="172161000"/>
    <s v=" $-   "/>
    <n v="415708000"/>
    <x v="5"/>
    <s v="MultiUtilities"/>
  </r>
  <r>
    <s v="PNW"/>
    <x v="2"/>
    <x v="2"/>
    <n v="3491632000"/>
    <n v="2087854000"/>
    <n v="175178000"/>
    <s v=" $-   "/>
    <n v="417358000"/>
    <x v="5"/>
    <s v="MultiUtilities"/>
  </r>
  <r>
    <s v="PNW"/>
    <x v="3"/>
    <x v="3"/>
    <n v="3495443000"/>
    <n v="1969675000"/>
    <n v="176744000"/>
    <s v=" $-   "/>
    <n v="494422000"/>
    <x v="5"/>
    <s v="MultiUtilities"/>
  </r>
  <r>
    <s v="PPG"/>
    <x v="0"/>
    <x v="1"/>
    <n v="14265000000"/>
    <n v="8314000000"/>
    <n v="3486000000"/>
    <n v="463000000"/>
    <n v="452000000"/>
    <x v="8"/>
    <s v="Diversified Chemicals"/>
  </r>
  <r>
    <s v="PPG"/>
    <x v="1"/>
    <x v="2"/>
    <n v="14791000000"/>
    <n v="8348000000"/>
    <n v="4013000000"/>
    <n v="483000000"/>
    <n v="450000000"/>
    <x v="8"/>
    <s v="Diversified Chemicals"/>
  </r>
  <r>
    <s v="PPG"/>
    <x v="2"/>
    <x v="3"/>
    <n v="14766000000"/>
    <n v="8206000000"/>
    <n v="3624000000"/>
    <n v="476000000"/>
    <n v="471000000"/>
    <x v="8"/>
    <s v="Diversified Chemicals"/>
  </r>
  <r>
    <s v="PPG"/>
    <x v="3"/>
    <x v="28"/>
    <n v="14751000000"/>
    <n v="8063000000"/>
    <n v="4630000000"/>
    <n v="466000000"/>
    <n v="462000000"/>
    <x v="8"/>
    <s v="Diversified Chemicals"/>
  </r>
  <r>
    <s v="PPL"/>
    <x v="0"/>
    <x v="0"/>
    <n v="12132000000"/>
    <n v="4876000000"/>
    <n v="3143000000"/>
    <s v=" $-   "/>
    <n v="1087000000"/>
    <x v="5"/>
    <s v="Electric Utilities"/>
  </r>
  <r>
    <s v="PPL"/>
    <x v="1"/>
    <x v="1"/>
    <n v="7263000000"/>
    <n v="1751000000"/>
    <n v="2108000000"/>
    <s v=" $-   "/>
    <n v="843000000"/>
    <x v="5"/>
    <s v="Electric Utilities"/>
  </r>
  <r>
    <s v="PPL"/>
    <x v="2"/>
    <x v="2"/>
    <n v="7852000000"/>
    <n v="1889000000"/>
    <n v="2173000000"/>
    <s v=" $-   "/>
    <n v="923000000"/>
    <x v="5"/>
    <s v="Electric Utilities"/>
  </r>
  <r>
    <s v="PPL"/>
    <x v="3"/>
    <x v="3"/>
    <n v="7669000000"/>
    <n v="1718000000"/>
    <n v="2237000000"/>
    <s v=" $-   "/>
    <n v="883000000"/>
    <x v="5"/>
    <s v="Electric Utilities"/>
  </r>
  <r>
    <s v="PRU"/>
    <x v="0"/>
    <x v="0"/>
    <n v="84847000000"/>
    <n v="66635000000"/>
    <n v="17504000000"/>
    <s v=" $-   "/>
    <s v=" $-   "/>
    <x v="6"/>
    <s v="Diversified Financial Services"/>
  </r>
  <r>
    <s v="PRU"/>
    <x v="1"/>
    <x v="1"/>
    <n v="41461000000"/>
    <n v="26973000000"/>
    <n v="16172000000"/>
    <s v=" $-   "/>
    <s v=" $-   "/>
    <x v="6"/>
    <s v="Diversified Financial Services"/>
  </r>
  <r>
    <s v="PRU"/>
    <x v="2"/>
    <x v="2"/>
    <n v="54105000000"/>
    <n v="33560000000"/>
    <n v="18786000000"/>
    <s v=" $-   "/>
    <s v=" $-   "/>
    <x v="6"/>
    <s v="Diversified Financial Services"/>
  </r>
  <r>
    <s v="PRU"/>
    <x v="3"/>
    <x v="3"/>
    <n v="57119000000"/>
    <n v="32747000000"/>
    <n v="16603000000"/>
    <s v=" $-   "/>
    <s v=" $-   "/>
    <x v="6"/>
    <s v="Diversified Financial Services"/>
  </r>
  <r>
    <s v="PSX"/>
    <x v="0"/>
    <x v="0"/>
    <n v="179290000000"/>
    <n v="158446000000"/>
    <n v="15443000000"/>
    <s v=" $-   "/>
    <n v="931000000"/>
    <x v="9"/>
    <s v="Oil &amp; Gas Refining &amp; Marketing &amp; Transportation"/>
  </r>
  <r>
    <s v="PSX"/>
    <x v="1"/>
    <x v="1"/>
    <n v="171596000000"/>
    <n v="152451000000"/>
    <n v="15597000000"/>
    <s v=" $-   "/>
    <n v="971000000"/>
    <x v="9"/>
    <s v="Oil &amp; Gas Refining &amp; Marketing &amp; Transportation"/>
  </r>
  <r>
    <s v="PSX"/>
    <x v="2"/>
    <x v="2"/>
    <n v="161212000000"/>
    <n v="140183000000"/>
    <n v="16703000000"/>
    <s v=" $-   "/>
    <n v="1019000000"/>
    <x v="9"/>
    <s v="Oil &amp; Gas Refining &amp; Marketing &amp; Transportation"/>
  </r>
  <r>
    <s v="PSX"/>
    <x v="3"/>
    <x v="3"/>
    <n v="98975000000"/>
    <n v="77693000000"/>
    <n v="15747000000"/>
    <s v=" $-   "/>
    <n v="1099000000"/>
    <x v="9"/>
    <s v="Oil &amp; Gas Refining &amp; Marketing &amp; Transportation"/>
  </r>
  <r>
    <s v="PVH"/>
    <x v="0"/>
    <x v="102"/>
    <n v="6043000000"/>
    <n v="2793800000"/>
    <n v="2594300000"/>
    <s v=" $-   "/>
    <s v=" $-   "/>
    <x v="1"/>
    <s v="Apparel, Accessories &amp; Luxury Goods"/>
  </r>
  <r>
    <s v="PVH"/>
    <x v="1"/>
    <x v="103"/>
    <n v="8186400000"/>
    <n v="3967100000"/>
    <n v="3673500000"/>
    <s v=" $-   "/>
    <s v=" $-   "/>
    <x v="1"/>
    <s v="Apparel, Accessories &amp; Luxury Goods"/>
  </r>
  <r>
    <s v="PVH"/>
    <x v="2"/>
    <x v="104"/>
    <n v="8241200000"/>
    <n v="3914500000"/>
    <n v="3713600000"/>
    <s v=" $-   "/>
    <s v=" $-   "/>
    <x v="1"/>
    <s v="Apparel, Accessories &amp; Luxury Goods"/>
  </r>
  <r>
    <s v="PVH"/>
    <x v="3"/>
    <x v="27"/>
    <n v="8020300000"/>
    <n v="3858700000"/>
    <n v="3417700000"/>
    <s v=" $-   "/>
    <s v=" $-   "/>
    <x v="1"/>
    <s v="Apparel, Accessories &amp; Luxury Goods"/>
  </r>
  <r>
    <s v="PWR"/>
    <x v="0"/>
    <x v="0"/>
    <n v="5920269000"/>
    <n v="4982562000"/>
    <n v="434894000"/>
    <s v=" $-   "/>
    <n v="37691000"/>
    <x v="0"/>
    <s v="Industrial Conglomerates"/>
  </r>
  <r>
    <s v="PWR"/>
    <x v="1"/>
    <x v="1"/>
    <n v="6411577000"/>
    <n v="5424644000"/>
    <n v="485069000"/>
    <s v=" $-   "/>
    <n v="25865000"/>
    <x v="0"/>
    <s v="Industrial Conglomerates"/>
  </r>
  <r>
    <s v="PWR"/>
    <x v="2"/>
    <x v="2"/>
    <n v="7747229000"/>
    <n v="6578435000"/>
    <n v="705477000"/>
    <s v=" $-   "/>
    <n v="34257000"/>
    <x v="0"/>
    <s v="Industrial Conglomerates"/>
  </r>
  <r>
    <s v="PWR"/>
    <x v="3"/>
    <x v="3"/>
    <n v="7572436000"/>
    <n v="6648771000"/>
    <n v="592863000"/>
    <s v=" $-   "/>
    <n v="34848000"/>
    <x v="0"/>
    <s v="Industrial Conglomerates"/>
  </r>
  <r>
    <s v="PX"/>
    <x v="0"/>
    <x v="0"/>
    <n v="11224000000"/>
    <n v="6396000000"/>
    <n v="1227000000"/>
    <n v="98000000"/>
    <n v="1001000000"/>
    <x v="8"/>
    <s v="Industrial Gases"/>
  </r>
  <r>
    <s v="PX"/>
    <x v="1"/>
    <x v="1"/>
    <n v="11925000000"/>
    <n v="6744000000"/>
    <n v="1349000000"/>
    <n v="98000000"/>
    <n v="1109000000"/>
    <x v="8"/>
    <s v="Industrial Gases"/>
  </r>
  <r>
    <s v="PX"/>
    <x v="2"/>
    <x v="2"/>
    <n v="12273000000"/>
    <n v="6962000000"/>
    <n v="1437000000"/>
    <n v="96000000"/>
    <n v="1170000000"/>
    <x v="8"/>
    <s v="Industrial Gases"/>
  </r>
  <r>
    <s v="PX"/>
    <x v="3"/>
    <x v="3"/>
    <n v="10776000000"/>
    <n v="5960000000"/>
    <n v="1296000000"/>
    <n v="93000000"/>
    <n v="1106000000"/>
    <x v="8"/>
    <s v="Industrial Gases"/>
  </r>
  <r>
    <s v="QCOM"/>
    <x v="0"/>
    <x v="147"/>
    <n v="24866000000"/>
    <n v="9820000000"/>
    <n v="2849000000"/>
    <n v="4967000000"/>
    <s v=" $-   "/>
    <x v="2"/>
    <s v="Semiconductors"/>
  </r>
  <r>
    <s v="QCOM"/>
    <x v="1"/>
    <x v="148"/>
    <n v="26487000000"/>
    <n v="10686000000"/>
    <n v="2774000000"/>
    <n v="5477000000"/>
    <s v=" $-   "/>
    <x v="2"/>
    <s v="Semiconductors"/>
  </r>
  <r>
    <s v="QCOM"/>
    <x v="2"/>
    <x v="149"/>
    <n v="25281000000"/>
    <n v="10378000000"/>
    <n v="3637000000"/>
    <n v="5490000000"/>
    <s v=" $-   "/>
    <x v="2"/>
    <s v="Semiconductors"/>
  </r>
  <r>
    <s v="QCOM"/>
    <x v="3"/>
    <x v="150"/>
    <n v="23554000000"/>
    <n v="9749000000"/>
    <n v="2159000000"/>
    <n v="5151000000"/>
    <s v=" $-   "/>
    <x v="2"/>
    <s v="Semiconductors"/>
  </r>
  <r>
    <s v="QRVO"/>
    <x v="0"/>
    <x v="125"/>
    <n v="1148231000"/>
    <n v="743304000"/>
    <n v="180317000"/>
    <n v="197269000"/>
    <s v=" $-   "/>
    <x v="2"/>
    <s v="Semiconductors"/>
  </r>
  <r>
    <s v="QRVO"/>
    <x v="1"/>
    <x v="126"/>
    <n v="1710966000"/>
    <n v="1021658000"/>
    <n v="309348000"/>
    <n v="257494000"/>
    <s v=" $-   "/>
    <x v="2"/>
    <s v="Semiconductors"/>
  </r>
  <r>
    <s v="QRVO"/>
    <x v="2"/>
    <x v="127"/>
    <n v="2610726000"/>
    <n v="1561173000"/>
    <n v="588822000"/>
    <n v="448763000"/>
    <s v=" $-   "/>
    <x v="2"/>
    <s v="Semiconductors"/>
  </r>
  <r>
    <s v="R"/>
    <x v="0"/>
    <x v="1"/>
    <n v="6419285000"/>
    <n v="5099484000"/>
    <n v="922340000"/>
    <s v=" $-   "/>
    <s v=" $-   "/>
    <x v="0"/>
    <s v="Industrial Conglomerates"/>
  </r>
  <r>
    <s v="R"/>
    <x v="1"/>
    <x v="2"/>
    <n v="6638774000"/>
    <n v="5253040000"/>
    <n v="1030014000"/>
    <s v=" $-   "/>
    <s v=" $-   "/>
    <x v="0"/>
    <s v="Industrial Conglomerates"/>
  </r>
  <r>
    <s v="R"/>
    <x v="2"/>
    <x v="3"/>
    <n v="6571893000"/>
    <n v="5086449000"/>
    <n v="961579000"/>
    <s v=" $-   "/>
    <s v=" $-   "/>
    <x v="0"/>
    <s v="Industrial Conglomerates"/>
  </r>
  <r>
    <s v="R"/>
    <x v="3"/>
    <x v="28"/>
    <n v="6786984000"/>
    <n v="5285568000"/>
    <n v="956158000"/>
    <s v=" $-   "/>
    <s v=" $-   "/>
    <x v="0"/>
    <s v="Industrial Conglomerates"/>
  </r>
  <r>
    <s v="RCL"/>
    <x v="0"/>
    <x v="0"/>
    <n v="7688024000"/>
    <n v="5157434000"/>
    <n v="1011543000"/>
    <s v=" $-   "/>
    <n v="730493000"/>
    <x v="1"/>
    <s v="Hotels, Resorts &amp; Cruise Lines"/>
  </r>
  <r>
    <s v="RCL"/>
    <x v="1"/>
    <x v="1"/>
    <n v="7959894000"/>
    <n v="5305270000"/>
    <n v="1044819000"/>
    <s v=" $-   "/>
    <n v="754711000"/>
    <x v="1"/>
    <s v="Hotels, Resorts &amp; Cruise Lines"/>
  </r>
  <r>
    <s v="RCL"/>
    <x v="2"/>
    <x v="2"/>
    <n v="8073855000"/>
    <n v="5306281000"/>
    <n v="1048952000"/>
    <s v=" $-   "/>
    <n v="772445000"/>
    <x v="1"/>
    <s v="Hotels, Resorts &amp; Cruise Lines"/>
  </r>
  <r>
    <s v="RCL"/>
    <x v="3"/>
    <x v="3"/>
    <n v="8299074000"/>
    <n v="5099393000"/>
    <n v="1086504000"/>
    <s v=" $-   "/>
    <n v="827008000"/>
    <x v="1"/>
    <s v="Hotels, Resorts &amp; Cruise Lines"/>
  </r>
  <r>
    <s v="REGN"/>
    <x v="0"/>
    <x v="1"/>
    <n v="2104745000"/>
    <n v="155355000"/>
    <n v="346393000"/>
    <n v="859947000"/>
    <s v=" $-   "/>
    <x v="3"/>
    <s v="Biotechnology"/>
  </r>
  <r>
    <s v="REGN"/>
    <x v="1"/>
    <x v="2"/>
    <n v="2819557000"/>
    <n v="205018000"/>
    <n v="519267000"/>
    <n v="1271353000"/>
    <s v=" $-   "/>
    <x v="3"/>
    <s v="Biotechnology"/>
  </r>
  <r>
    <s v="REGN"/>
    <x v="2"/>
    <x v="3"/>
    <n v="4103728000"/>
    <n v="392709000"/>
    <n v="838526000"/>
    <n v="1620577000"/>
    <s v=" $-   "/>
    <x v="3"/>
    <s v="Biotechnology"/>
  </r>
  <r>
    <s v="REGN"/>
    <x v="3"/>
    <x v="28"/>
    <n v="4860427000"/>
    <n v="299694000"/>
    <n v="1177697000"/>
    <n v="2052295000"/>
    <s v=" $-   "/>
    <x v="3"/>
    <s v="Biotechnology"/>
  </r>
  <r>
    <s v="RHI"/>
    <x v="0"/>
    <x v="1"/>
    <n v="4245895000"/>
    <n v="2522803000"/>
    <n v="1324815000"/>
    <s v=" $-   "/>
    <n v="1700000"/>
    <x v="0"/>
    <s v="Human Resource &amp; Employment Services"/>
  </r>
  <r>
    <s v="RHI"/>
    <x v="1"/>
    <x v="2"/>
    <n v="4695014000"/>
    <n v="2772098000"/>
    <n v="1425734000"/>
    <s v=" $-   "/>
    <n v="557000"/>
    <x v="0"/>
    <s v="Human Resource &amp; Employment Services"/>
  </r>
  <r>
    <s v="RHI"/>
    <x v="2"/>
    <x v="3"/>
    <n v="5094933000"/>
    <n v="2980462000"/>
    <n v="1533799000"/>
    <s v=" $-   "/>
    <n v="192000"/>
    <x v="0"/>
    <s v="Human Resource &amp; Employment Services"/>
  </r>
  <r>
    <s v="RHI"/>
    <x v="3"/>
    <x v="28"/>
    <n v="5250399000"/>
    <n v="3089723000"/>
    <n v="1606217000"/>
    <s v=" $-   "/>
    <n v="1237000"/>
    <x v="0"/>
    <s v="Human Resource &amp; Employment Services"/>
  </r>
  <r>
    <s v="RHT"/>
    <x v="0"/>
    <x v="121"/>
    <n v="1328817000"/>
    <n v="200600000"/>
    <n v="660887000"/>
    <n v="263150000"/>
    <s v=" $-   "/>
    <x v="2"/>
    <s v="Systems Software"/>
  </r>
  <r>
    <s v="RHT"/>
    <x v="1"/>
    <x v="122"/>
    <n v="1534615000"/>
    <n v="232600000"/>
    <n v="750292000"/>
    <n v="317263000"/>
    <s v=" $-   "/>
    <x v="2"/>
    <s v="Systems Software"/>
  </r>
  <r>
    <s v="RHT"/>
    <x v="2"/>
    <x v="43"/>
    <n v="1789489000"/>
    <n v="273199000"/>
    <n v="898440000"/>
    <n v="367856000"/>
    <s v=" $-   "/>
    <x v="2"/>
    <s v="Systems Software"/>
  </r>
  <r>
    <s v="RHT"/>
    <x v="3"/>
    <x v="123"/>
    <n v="2052230000"/>
    <n v="309629000"/>
    <n v="1041231000"/>
    <n v="413322000"/>
    <s v=" $-   "/>
    <x v="2"/>
    <s v="Systems Software"/>
  </r>
  <r>
    <s v="RL"/>
    <x v="0"/>
    <x v="124"/>
    <n v="6945000000"/>
    <n v="2789000000"/>
    <n v="2971000000"/>
    <s v=" $-   "/>
    <n v="27000000"/>
    <x v="1"/>
    <s v="Apparel, Accessories &amp; Luxury Goods"/>
  </r>
  <r>
    <s v="RL"/>
    <x v="1"/>
    <x v="125"/>
    <n v="7450000000"/>
    <n v="3140000000"/>
    <n v="3142000000"/>
    <s v=" $-   "/>
    <n v="35000000"/>
    <x v="1"/>
    <s v="Apparel, Accessories &amp; Luxury Goods"/>
  </r>
  <r>
    <s v="RL"/>
    <x v="2"/>
    <x v="126"/>
    <n v="7620000000"/>
    <n v="3242000000"/>
    <n v="3301000000"/>
    <s v=" $-   "/>
    <n v="25000000"/>
    <x v="1"/>
    <s v="Apparel, Accessories &amp; Luxury Goods"/>
  </r>
  <r>
    <s v="RL"/>
    <x v="3"/>
    <x v="127"/>
    <n v="7405000000"/>
    <n v="3218000000"/>
    <n v="3389000000"/>
    <s v=" $-   "/>
    <n v="24000000"/>
    <x v="1"/>
    <s v="Apparel, Accessories &amp; Luxury Goods"/>
  </r>
  <r>
    <s v="ROK"/>
    <x v="0"/>
    <x v="12"/>
    <n v="6351900000"/>
    <n v="3778100000"/>
    <n v="1537700000"/>
    <s v=" $-   "/>
    <s v=" $-   "/>
    <x v="0"/>
    <s v="Industrial Conglomerates"/>
  </r>
  <r>
    <s v="ROK"/>
    <x v="1"/>
    <x v="13"/>
    <n v="6623500000"/>
    <n v="3869600000"/>
    <n v="1570100000"/>
    <s v=" $-   "/>
    <s v=" $-   "/>
    <x v="0"/>
    <s v="Industrial Conglomerates"/>
  </r>
  <r>
    <s v="ROK"/>
    <x v="2"/>
    <x v="14"/>
    <n v="6307900000"/>
    <n v="3604800000"/>
    <n v="1506400000"/>
    <s v=" $-   "/>
    <s v=" $-   "/>
    <x v="0"/>
    <s v="Industrial Conglomerates"/>
  </r>
  <r>
    <s v="ROK"/>
    <x v="3"/>
    <x v="15"/>
    <n v="5879500000"/>
    <n v="3404000000"/>
    <n v="1467400000"/>
    <s v=" $-   "/>
    <s v=" $-   "/>
    <x v="0"/>
    <s v="Industrial Conglomerates"/>
  </r>
  <r>
    <s v="ROP"/>
    <x v="0"/>
    <x v="0"/>
    <n v="2993489000"/>
    <n v="1321772000"/>
    <n v="914130000"/>
    <s v=" $-   "/>
    <s v=" $-   "/>
    <x v="0"/>
    <s v="Industrial Conglomerates"/>
  </r>
  <r>
    <s v="ROP"/>
    <x v="1"/>
    <x v="1"/>
    <n v="3238128000"/>
    <n v="1355200000"/>
    <n v="1040567000"/>
    <s v=" $-   "/>
    <s v=" $-   "/>
    <x v="0"/>
    <s v="Industrial Conglomerates"/>
  </r>
  <r>
    <s v="ROP"/>
    <x v="2"/>
    <x v="2"/>
    <n v="3549494000"/>
    <n v="1447595000"/>
    <n v="1102426000"/>
    <s v=" $-   "/>
    <s v=" $-   "/>
    <x v="0"/>
    <s v="Industrial Conglomerates"/>
  </r>
  <r>
    <s v="ROP"/>
    <x v="3"/>
    <x v="3"/>
    <n v="3582395000"/>
    <n v="1417749000"/>
    <n v="1136728000"/>
    <s v=" $-   "/>
    <s v=" $-   "/>
    <x v="0"/>
    <s v="Industrial Conglomerates"/>
  </r>
  <r>
    <s v="ROST"/>
    <x v="0"/>
    <x v="92"/>
    <n v="9721065000"/>
    <n v="7011428000"/>
    <n v="1437886000"/>
    <s v=" $-   "/>
    <s v=" $-   "/>
    <x v="1"/>
    <s v="Apparel Retail"/>
  </r>
  <r>
    <s v="ROST"/>
    <x v="1"/>
    <x v="46"/>
    <n v="10230353000"/>
    <n v="7360924000"/>
    <n v="1526366000"/>
    <s v=" $-   "/>
    <s v=" $-   "/>
    <x v="1"/>
    <s v="Apparel Retail"/>
  </r>
  <r>
    <s v="ROST"/>
    <x v="2"/>
    <x v="26"/>
    <n v="11041677000"/>
    <n v="7937956000"/>
    <n v="1615371000"/>
    <s v=" $-   "/>
    <s v=" $-   "/>
    <x v="1"/>
    <s v="Apparel Retail"/>
  </r>
  <r>
    <s v="ROST"/>
    <x v="3"/>
    <x v="47"/>
    <n v="11939999000"/>
    <n v="8576873000"/>
    <n v="1738755000"/>
    <s v=" $-   "/>
    <s v=" $-   "/>
    <x v="1"/>
    <s v="Apparel Retail"/>
  </r>
  <r>
    <s v="RRC"/>
    <x v="0"/>
    <x v="0"/>
    <n v="1367135000"/>
    <n v="328784000"/>
    <n v="248136000"/>
    <s v=" $-   "/>
    <n v="445228000"/>
    <x v="9"/>
    <s v="Oil &amp; Gas Exploration &amp; Production"/>
  </r>
  <r>
    <s v="RRC"/>
    <x v="1"/>
    <x v="1"/>
    <n v="1832253000"/>
    <n v="516119000"/>
    <n v="391707000"/>
    <s v=" $-   "/>
    <n v="492397000"/>
    <x v="9"/>
    <s v="Oil &amp; Gas Exploration &amp; Production"/>
  </r>
  <r>
    <s v="RRC"/>
    <x v="2"/>
    <x v="2"/>
    <n v="2042537000"/>
    <n v="605752000"/>
    <n v="191802000"/>
    <s v=" $-   "/>
    <n v="551032000"/>
    <x v="9"/>
    <s v="Oil &amp; Gas Exploration &amp; Production"/>
  </r>
  <r>
    <s v="RRC"/>
    <x v="3"/>
    <x v="3"/>
    <n v="1181704000"/>
    <n v="648968000"/>
    <n v="165318000"/>
    <s v=" $-   "/>
    <n v="581155000"/>
    <x v="9"/>
    <s v="Oil &amp; Gas Exploration &amp; Production"/>
  </r>
  <r>
    <s v="RSG"/>
    <x v="0"/>
    <x v="1"/>
    <n v="8417200000"/>
    <n v="5234700000"/>
    <n v="1088100000"/>
    <s v=" $-   "/>
    <n v="877400000"/>
    <x v="0"/>
    <s v="Industrial Conglomerates"/>
  </r>
  <r>
    <s v="RSG"/>
    <x v="1"/>
    <x v="2"/>
    <n v="8803300000"/>
    <n v="5643100000"/>
    <n v="998400000"/>
    <s v=" $-   "/>
    <n v="906900000"/>
    <x v="0"/>
    <s v="Industrial Conglomerates"/>
  </r>
  <r>
    <s v="RSG"/>
    <x v="2"/>
    <x v="3"/>
    <n v="9115000000"/>
    <n v="5518600000"/>
    <n v="1067000000"/>
    <s v=" $-   "/>
    <n v="970600000"/>
    <x v="0"/>
    <s v="Industrial Conglomerates"/>
  </r>
  <r>
    <s v="RSG"/>
    <x v="3"/>
    <x v="28"/>
    <n v="9387700000"/>
    <n v="5764000000"/>
    <n v="1054500000"/>
    <s v=" $-   "/>
    <n v="991100000"/>
    <x v="0"/>
    <s v="Industrial Conglomerates"/>
  </r>
  <r>
    <s v="SBUX"/>
    <x v="0"/>
    <x v="147"/>
    <n v="14866800000"/>
    <n v="6382300000"/>
    <n v="5655800000"/>
    <s v=" $-   "/>
    <n v="621400000"/>
    <x v="1"/>
    <s v="Restaurants"/>
  </r>
  <r>
    <s v="SBUX"/>
    <x v="1"/>
    <x v="148"/>
    <n v="16447800000"/>
    <n v="6858800000"/>
    <n v="6086800000"/>
    <s v=" $-   "/>
    <n v="709600000"/>
    <x v="1"/>
    <s v="Restaurants"/>
  </r>
  <r>
    <s v="SBUX"/>
    <x v="2"/>
    <x v="149"/>
    <n v="19162700000"/>
    <n v="7787500000"/>
    <n v="7130200000"/>
    <s v=" $-   "/>
    <n v="893900000"/>
    <x v="1"/>
    <s v="Restaurants"/>
  </r>
  <r>
    <s v="SBUX"/>
    <x v="3"/>
    <x v="151"/>
    <n v="21315900000"/>
    <n v="8511100000"/>
    <n v="7970300000"/>
    <s v=" $-   "/>
    <n v="980800000"/>
    <x v="1"/>
    <s v="Restaurants"/>
  </r>
  <r>
    <s v="SCG"/>
    <x v="0"/>
    <x v="0"/>
    <n v="4176000000"/>
    <n v="2754000000"/>
    <n v="207000000"/>
    <s v=" $-   "/>
    <n v="356000000"/>
    <x v="5"/>
    <s v="MultiUtilities"/>
  </r>
  <r>
    <s v="SCG"/>
    <x v="1"/>
    <x v="1"/>
    <n v="4495000000"/>
    <n v="2987000000"/>
    <n v="220000000"/>
    <s v=" $-   "/>
    <n v="378000000"/>
    <x v="5"/>
    <s v="MultiUtilities"/>
  </r>
  <r>
    <s v="SCG"/>
    <x v="2"/>
    <x v="2"/>
    <n v="4951000000"/>
    <n v="3331000000"/>
    <n v="229000000"/>
    <s v=" $-   "/>
    <n v="384000000"/>
    <x v="5"/>
    <s v="MultiUtilities"/>
  </r>
  <r>
    <s v="SCG"/>
    <x v="3"/>
    <x v="3"/>
    <n v="4380000000"/>
    <n v="2714000000"/>
    <n v="234000000"/>
    <s v=" $-   "/>
    <n v="358000000"/>
    <x v="5"/>
    <s v="MultiUtilities"/>
  </r>
  <r>
    <s v="SE"/>
    <x v="0"/>
    <x v="0"/>
    <n v="5075000000"/>
    <n v="2417000000"/>
    <n v="337000000"/>
    <s v=" $-   "/>
    <n v="746000000"/>
    <x v="9"/>
    <s v="Oil &amp; Gas Refining &amp; Marketing &amp; Transportation"/>
  </r>
  <r>
    <s v="SE"/>
    <x v="1"/>
    <x v="1"/>
    <n v="5518000000"/>
    <n v="2707000000"/>
    <n v="373000000"/>
    <s v=" $-   "/>
    <n v="772000000"/>
    <x v="9"/>
    <s v="Oil &amp; Gas Refining &amp; Marketing &amp; Transportation"/>
  </r>
  <r>
    <s v="SE"/>
    <x v="2"/>
    <x v="2"/>
    <n v="5903000000"/>
    <n v="2790000000"/>
    <n v="393000000"/>
    <s v=" $-   "/>
    <n v="796000000"/>
    <x v="9"/>
    <s v="Oil &amp; Gas Refining &amp; Marketing &amp; Transportation"/>
  </r>
  <r>
    <s v="SE"/>
    <x v="3"/>
    <x v="3"/>
    <n v="5234000000"/>
    <n v="2335000000"/>
    <n v="353000000"/>
    <s v=" $-   "/>
    <n v="764000000"/>
    <x v="9"/>
    <s v="Oil &amp; Gas Refining &amp; Marketing &amp; Transportation"/>
  </r>
  <r>
    <s v="SEE"/>
    <x v="0"/>
    <x v="1"/>
    <n v="7690800000"/>
    <n v="5100900000"/>
    <n v="1788300000"/>
    <s v=" $-   "/>
    <n v="123200000"/>
    <x v="8"/>
    <s v="Paper Packaging"/>
  </r>
  <r>
    <s v="SEE"/>
    <x v="1"/>
    <x v="2"/>
    <n v="7750500000"/>
    <n v="5062900000"/>
    <n v="1849400000"/>
    <s v=" $-   "/>
    <n v="118900000"/>
    <x v="8"/>
    <s v="Paper Packaging"/>
  </r>
  <r>
    <s v="SEE"/>
    <x v="2"/>
    <x v="3"/>
    <n v="7031500000"/>
    <n v="4444900000"/>
    <n v="1656200000"/>
    <s v=" $-   "/>
    <n v="88700000"/>
    <x v="8"/>
    <s v="Paper Packaging"/>
  </r>
  <r>
    <s v="SEE"/>
    <x v="3"/>
    <x v="28"/>
    <n v="6778300000"/>
    <n v="4246700000"/>
    <n v="1604400000"/>
    <s v=" $-   "/>
    <n v="94900000"/>
    <x v="8"/>
    <s v="Paper Packaging"/>
  </r>
  <r>
    <s v="SHW"/>
    <x v="0"/>
    <x v="0"/>
    <n v="9534462000"/>
    <n v="5328236000"/>
    <n v="3264896000"/>
    <s v=" $-   "/>
    <s v=" $-   "/>
    <x v="8"/>
    <s v="Specialty Chemicals"/>
  </r>
  <r>
    <s v="SHW"/>
    <x v="1"/>
    <x v="1"/>
    <n v="10185532000"/>
    <n v="5568966000"/>
    <n v="3470200000"/>
    <s v=" $-   "/>
    <s v=" $-   "/>
    <x v="8"/>
    <s v="Specialty Chemicals"/>
  </r>
  <r>
    <s v="SHW"/>
    <x v="2"/>
    <x v="2"/>
    <n v="11129533000"/>
    <n v="5965049000"/>
    <n v="3860448000"/>
    <s v=" $-   "/>
    <s v=" $-   "/>
    <x v="8"/>
    <s v="Specialty Chemicals"/>
  </r>
  <r>
    <s v="SHW"/>
    <x v="3"/>
    <x v="3"/>
    <n v="11339304000"/>
    <n v="5780078000"/>
    <n v="3943786000"/>
    <s v=" $-   "/>
    <s v=" $-   "/>
    <x v="8"/>
    <s v="Specialty Chemicals"/>
  </r>
  <r>
    <s v="SIG"/>
    <x v="0"/>
    <x v="92"/>
    <n v="3983400000"/>
    <n v="2446000000"/>
    <n v="976900000"/>
    <s v=" $-   "/>
    <s v=" $-   "/>
    <x v="1"/>
    <s v="Specialty Stores"/>
  </r>
  <r>
    <s v="SIG"/>
    <x v="1"/>
    <x v="46"/>
    <n v="4209200000"/>
    <n v="2628700000"/>
    <n v="1010000000"/>
    <s v=" $-   "/>
    <s v=" $-   "/>
    <x v="1"/>
    <s v="Specialty Stores"/>
  </r>
  <r>
    <s v="SIG"/>
    <x v="2"/>
    <x v="152"/>
    <n v="5736300000"/>
    <n v="3662100000"/>
    <n v="1497600000"/>
    <s v=" $-   "/>
    <s v=" $-   "/>
    <x v="1"/>
    <s v="Specialty Stores"/>
  </r>
  <r>
    <s v="SIG"/>
    <x v="3"/>
    <x v="47"/>
    <n v="6550200000"/>
    <n v="4109800000"/>
    <n v="1736700000"/>
    <s v=" $-   "/>
    <s v=" $-   "/>
    <x v="1"/>
    <s v="Specialty Stores"/>
  </r>
  <r>
    <s v="SJM"/>
    <x v="0"/>
    <x v="105"/>
    <n v="5897700000"/>
    <n v="3870100000"/>
    <n v="1020400000"/>
    <s v=" $-   "/>
    <n v="96800000"/>
    <x v="4"/>
    <s v="Packaged Foods &amp; Meats"/>
  </r>
  <r>
    <s v="SJM"/>
    <x v="1"/>
    <x v="106"/>
    <n v="5610600000"/>
    <n v="3579600000"/>
    <n v="1013100000"/>
    <s v=" $-   "/>
    <n v="98900000"/>
    <x v="4"/>
    <s v="Packaged Foods &amp; Meats"/>
  </r>
  <r>
    <s v="SJM"/>
    <x v="2"/>
    <x v="107"/>
    <n v="5692700000"/>
    <n v="3724000000"/>
    <n v="1085800000"/>
    <s v=" $-   "/>
    <n v="110900000"/>
    <x v="4"/>
    <s v="Packaged Foods &amp; Meats"/>
  </r>
  <r>
    <s v="SJM"/>
    <x v="3"/>
    <x v="108"/>
    <n v="7811200000"/>
    <n v="4843400000"/>
    <n v="1614100000"/>
    <s v=" $-   "/>
    <n v="208400000"/>
    <x v="4"/>
    <s v="Packaged Foods &amp; Meats"/>
  </r>
  <r>
    <s v="SLG"/>
    <x v="0"/>
    <x v="0"/>
    <n v="1290052000"/>
    <n v="470243000"/>
    <n v="120310000"/>
    <s v=" $-   "/>
    <n v="330418000"/>
    <x v="7"/>
    <s v="Office REITs"/>
  </r>
  <r>
    <s v="SLG"/>
    <x v="1"/>
    <x v="1"/>
    <n v="1371065000"/>
    <n v="479665000"/>
    <n v="122128000"/>
    <s v=" $-   "/>
    <n v="340316000"/>
    <x v="7"/>
    <s v="Office REITs"/>
  </r>
  <r>
    <s v="SLG"/>
    <x v="2"/>
    <x v="2"/>
    <n v="1519978000"/>
    <n v="500126000"/>
    <n v="133502000"/>
    <s v=" $-   "/>
    <n v="393987000"/>
    <x v="7"/>
    <s v="Office REITs"/>
  </r>
  <r>
    <s v="SLG"/>
    <x v="3"/>
    <x v="3"/>
    <n v="1662829000"/>
    <n v="534326000"/>
    <n v="139137000"/>
    <s v=" $-   "/>
    <n v="588235000"/>
    <x v="7"/>
    <s v="Office REITs"/>
  </r>
  <r>
    <s v="SNA"/>
    <x v="0"/>
    <x v="1"/>
    <n v="3237500000"/>
    <n v="1638900000"/>
    <n v="1012400000"/>
    <s v=" $-   "/>
    <s v=" $-   "/>
    <x v="1"/>
    <s v="Household Appliances"/>
  </r>
  <r>
    <s v="SNA"/>
    <x v="1"/>
    <x v="6"/>
    <n v="3492600000"/>
    <n v="1759200000"/>
    <n v="1048700000"/>
    <s v=" $-   "/>
    <s v=" $-   "/>
    <x v="1"/>
    <s v="Household Appliances"/>
  </r>
  <r>
    <s v="SNA"/>
    <x v="2"/>
    <x v="7"/>
    <n v="3593100000"/>
    <n v="1774600000"/>
    <n v="1053700000"/>
    <s v=" $-   "/>
    <s v=" $-   "/>
    <x v="1"/>
    <s v="Household Appliances"/>
  </r>
  <r>
    <s v="SNA"/>
    <x v="3"/>
    <x v="28"/>
    <n v="3711800000"/>
    <n v="1803500000"/>
    <n v="1054100000"/>
    <s v=" $-   "/>
    <s v=" $-   "/>
    <x v="1"/>
    <s v="Household Appliances"/>
  </r>
  <r>
    <s v="SNI"/>
    <x v="0"/>
    <x v="0"/>
    <n v="2307182000"/>
    <n v="610836000"/>
    <n v="655473000"/>
    <s v=" $-   "/>
    <n v="107591000"/>
    <x v="1"/>
    <s v="Broadcasting &amp; Cable TV"/>
  </r>
  <r>
    <s v="SNI"/>
    <x v="1"/>
    <x v="1"/>
    <n v="2530809000"/>
    <n v="699294000"/>
    <n v="729055000"/>
    <s v=" $-   "/>
    <n v="117580000"/>
    <x v="1"/>
    <s v="Broadcasting &amp; Cable TV"/>
  </r>
  <r>
    <s v="SNI"/>
    <x v="2"/>
    <x v="2"/>
    <n v="2665456000"/>
    <n v="778896000"/>
    <n v="764799000"/>
    <s v=" $-   "/>
    <n v="128582000"/>
    <x v="1"/>
    <s v="Broadcasting &amp; Cable TV"/>
  </r>
  <r>
    <s v="SNI"/>
    <x v="3"/>
    <x v="3"/>
    <n v="3018227000"/>
    <n v="987357000"/>
    <n v="785179000"/>
    <s v=" $-   "/>
    <n v="137596000"/>
    <x v="1"/>
    <s v="Broadcasting &amp; Cable TV"/>
  </r>
  <r>
    <s v="SO"/>
    <x v="0"/>
    <x v="0"/>
    <n v="16537000000"/>
    <n v="9373000000"/>
    <n v="914000000"/>
    <s v=" $-   "/>
    <n v="1787000000"/>
    <x v="5"/>
    <s v="Electric Utilities"/>
  </r>
  <r>
    <s v="SO"/>
    <x v="1"/>
    <x v="1"/>
    <n v="17087000000"/>
    <n v="9817000000"/>
    <n v="934000000"/>
    <s v=" $-   "/>
    <n v="1901000000"/>
    <x v="5"/>
    <s v="Electric Utilities"/>
  </r>
  <r>
    <s v="SO"/>
    <x v="2"/>
    <x v="2"/>
    <n v="18467000000"/>
    <n v="11031000000"/>
    <n v="981000000"/>
    <s v=" $-   "/>
    <n v="1945000000"/>
    <x v="5"/>
    <s v="Electric Utilities"/>
  </r>
  <r>
    <s v="SO"/>
    <x v="3"/>
    <x v="3"/>
    <n v="17489000000"/>
    <n v="9811000000"/>
    <n v="997000000"/>
    <s v=" $-   "/>
    <n v="2034000000"/>
    <x v="5"/>
    <s v="Electric Utilities"/>
  </r>
  <r>
    <s v="SPG"/>
    <x v="0"/>
    <x v="0"/>
    <n v="4256157000"/>
    <n v="800380000"/>
    <n v="376687000"/>
    <s v=" $-   "/>
    <n v="1068382000"/>
    <x v="7"/>
    <s v="REITs"/>
  </r>
  <r>
    <s v="SPG"/>
    <x v="1"/>
    <x v="1"/>
    <n v="4543849000"/>
    <n v="837946000"/>
    <n v="402369000"/>
    <s v=" $-   "/>
    <n v="1107700000"/>
    <x v="7"/>
    <s v="REITs"/>
  </r>
  <r>
    <s v="SPG"/>
    <x v="2"/>
    <x v="2"/>
    <n v="4870818000"/>
    <n v="882803000"/>
    <n v="446845000"/>
    <s v=" $-   "/>
    <n v="1143827000"/>
    <x v="7"/>
    <s v="REITs"/>
  </r>
  <r>
    <s v="SPG"/>
    <x v="3"/>
    <x v="3"/>
    <n v="5266103000"/>
    <n v="960192000"/>
    <n v="452835000"/>
    <s v=" $-   "/>
    <n v="1177568000"/>
    <x v="7"/>
    <s v="REITs"/>
  </r>
  <r>
    <s v="SPLS"/>
    <x v="0"/>
    <x v="92"/>
    <n v="24380510000"/>
    <n v="17889249000"/>
    <n v="4884284000"/>
    <s v=" $-   "/>
    <n v="78900000"/>
    <x v="1"/>
    <s v="Specialty Stores"/>
  </r>
  <r>
    <s v="SPLS"/>
    <x v="1"/>
    <x v="46"/>
    <n v="23114000000"/>
    <n v="17082000000"/>
    <n v="4735000000"/>
    <s v=" $-   "/>
    <n v="55000000"/>
    <x v="1"/>
    <s v="Specialty Stores"/>
  </r>
  <r>
    <s v="SPLS"/>
    <x v="2"/>
    <x v="26"/>
    <n v="22492000000"/>
    <n v="16691000000"/>
    <n v="4816000000"/>
    <s v=" $-   "/>
    <n v="62000000"/>
    <x v="1"/>
    <s v="Specialty Stores"/>
  </r>
  <r>
    <s v="SPLS"/>
    <x v="3"/>
    <x v="47"/>
    <n v="21059000000"/>
    <n v="15545000000"/>
    <n v="4600000000"/>
    <s v=" $-   "/>
    <n v="67000000"/>
    <x v="1"/>
    <s v="Specialty Stores"/>
  </r>
  <r>
    <s v="SRCL"/>
    <x v="0"/>
    <x v="0"/>
    <n v="1913149000"/>
    <n v="1055844000"/>
    <n v="356817000"/>
    <s v=" $-   "/>
    <n v="31652000"/>
    <x v="0"/>
    <s v="Industrial Conglomerates"/>
  </r>
  <r>
    <s v="SRCL"/>
    <x v="1"/>
    <x v="1"/>
    <n v="2142807000"/>
    <n v="1178173000"/>
    <n v="390610000"/>
    <s v=" $-   "/>
    <n v="38405000"/>
    <x v="0"/>
    <s v="Industrial Conglomerates"/>
  </r>
  <r>
    <s v="SRCL"/>
    <x v="2"/>
    <x v="2"/>
    <n v="2555601000"/>
    <n v="1461190000"/>
    <n v="489937000"/>
    <s v=" $-   "/>
    <n v="48138000"/>
    <x v="0"/>
    <s v="Industrial Conglomerates"/>
  </r>
  <r>
    <s v="SRCL"/>
    <x v="3"/>
    <x v="3"/>
    <n v="2985908000"/>
    <n v="1719723000"/>
    <n v="712803000"/>
    <s v=" $-   "/>
    <n v="65770000"/>
    <x v="0"/>
    <s v="Industrial Conglomerates"/>
  </r>
  <r>
    <s v="SRE"/>
    <x v="0"/>
    <x v="0"/>
    <n v="9647000000"/>
    <n v="6646000000"/>
    <n v="359000000"/>
    <s v=" $-   "/>
    <n v="1090000000"/>
    <x v="5"/>
    <s v="MultiUtilities"/>
  </r>
  <r>
    <s v="SRE"/>
    <x v="1"/>
    <x v="1"/>
    <n v="10557000000"/>
    <n v="7186000000"/>
    <n v="574000000"/>
    <s v=" $-   "/>
    <n v="1113000000"/>
    <x v="5"/>
    <s v="MultiUtilities"/>
  </r>
  <r>
    <s v="SRE"/>
    <x v="2"/>
    <x v="2"/>
    <n v="11035000000"/>
    <n v="7689000000"/>
    <n v="414000000"/>
    <s v=" $-   "/>
    <n v="1156000000"/>
    <x v="5"/>
    <s v="MultiUtilities"/>
  </r>
  <r>
    <s v="SRE"/>
    <x v="3"/>
    <x v="3"/>
    <n v="10231000000"/>
    <n v="6648000000"/>
    <n v="397000000"/>
    <s v=" $-   "/>
    <n v="1250000000"/>
    <x v="5"/>
    <s v="MultiUtilities"/>
  </r>
  <r>
    <s v="STI"/>
    <x v="0"/>
    <x v="0"/>
    <n v="11240000000"/>
    <n v="429000000"/>
    <n v="6073000000"/>
    <s v=" $-   "/>
    <n v="1441000000"/>
    <x v="6"/>
    <s v="Banks"/>
  </r>
  <r>
    <s v="STI"/>
    <x v="1"/>
    <x v="1"/>
    <n v="8602000000"/>
    <n v="291000000"/>
    <n v="5808000000"/>
    <s v=" $-   "/>
    <n v="576000000"/>
    <x v="6"/>
    <s v="Banks"/>
  </r>
  <r>
    <s v="STI"/>
    <x v="2"/>
    <x v="2"/>
    <n v="8707000000"/>
    <n v="235000000"/>
    <n v="5518000000"/>
    <s v=" $-   "/>
    <n v="367000000"/>
    <x v="6"/>
    <s v="Banks"/>
  </r>
  <r>
    <s v="STI"/>
    <x v="3"/>
    <x v="3"/>
    <n v="8533000000"/>
    <n v="219000000"/>
    <n v="5120000000"/>
    <s v=" $-   "/>
    <n v="205000000"/>
    <x v="6"/>
    <s v="Banks"/>
  </r>
  <r>
    <s v="STX"/>
    <x v="0"/>
    <x v="109"/>
    <n v="14351000000"/>
    <n v="10411000000"/>
    <n v="635000000"/>
    <n v="1133000000"/>
    <n v="79000000"/>
    <x v="2"/>
    <s v="Computer Storage &amp; Peripherals"/>
  </r>
  <r>
    <s v="STX"/>
    <x v="1"/>
    <x v="110"/>
    <n v="13724000000"/>
    <n v="9878000000"/>
    <n v="722000000"/>
    <n v="1226000000"/>
    <n v="98000000"/>
    <x v="2"/>
    <s v="Computer Storage &amp; Peripherals"/>
  </r>
  <r>
    <s v="STX"/>
    <x v="2"/>
    <x v="111"/>
    <n v="13739000000"/>
    <n v="9930000000"/>
    <n v="237000000"/>
    <n v="1353000000"/>
    <n v="129000000"/>
    <x v="2"/>
    <s v="Computer Storage &amp; Peripherals"/>
  </r>
  <r>
    <s v="STX"/>
    <x v="3"/>
    <x v="112"/>
    <n v="11160000000"/>
    <n v="8545000000"/>
    <n v="635000000"/>
    <n v="1237000000"/>
    <n v="123000000"/>
    <x v="2"/>
    <s v="Computer Storage &amp; Peripherals"/>
  </r>
  <r>
    <s v="STZ"/>
    <x v="0"/>
    <x v="121"/>
    <n v="2796100000"/>
    <n v="1687800000"/>
    <n v="585400000"/>
    <s v=" $-   "/>
    <s v=" $-   "/>
    <x v="4"/>
    <s v="Distillers &amp; Vintners"/>
  </r>
  <r>
    <s v="STZ"/>
    <x v="1"/>
    <x v="122"/>
    <n v="4867700000"/>
    <n v="2876000000"/>
    <n v="895100000"/>
    <s v=" $-   "/>
    <s v=" $-   "/>
    <x v="4"/>
    <s v="Distillers &amp; Vintners"/>
  </r>
  <r>
    <s v="STZ"/>
    <x v="2"/>
    <x v="43"/>
    <n v="6028000000"/>
    <n v="3449400000"/>
    <n v="1078400000"/>
    <s v=" $-   "/>
    <s v=" $-   "/>
    <x v="4"/>
    <s v="Distillers &amp; Vintners"/>
  </r>
  <r>
    <s v="STZ"/>
    <x v="3"/>
    <x v="123"/>
    <n v="6548400000"/>
    <n v="3606100000"/>
    <n v="1177200000"/>
    <s v=" $-   "/>
    <s v=" $-   "/>
    <x v="4"/>
    <s v="Distillers &amp; Vintners"/>
  </r>
  <r>
    <s v="SWK"/>
    <x v="0"/>
    <x v="5"/>
    <n v="10889500000"/>
    <n v="6985800000"/>
    <n v="2960300000"/>
    <s v=" $-   "/>
    <s v=" $-   "/>
    <x v="1"/>
    <s v="Household Appliances"/>
  </r>
  <r>
    <s v="SWK"/>
    <x v="1"/>
    <x v="6"/>
    <n v="11338600000"/>
    <n v="7235900000"/>
    <n v="2814600000"/>
    <s v=" $-   "/>
    <s v=" $-   "/>
    <x v="1"/>
    <s v="Household Appliances"/>
  </r>
  <r>
    <s v="SWK"/>
    <x v="2"/>
    <x v="7"/>
    <n v="11171800000"/>
    <n v="7099800000"/>
    <n v="2681100000"/>
    <s v=" $-   "/>
    <s v=" $-   "/>
    <x v="1"/>
    <s v="Household Appliances"/>
  </r>
  <r>
    <s v="SWK"/>
    <x v="3"/>
    <x v="28"/>
    <n v="11406900000"/>
    <n v="7139700000"/>
    <n v="2798900000"/>
    <s v=" $-   "/>
    <s v=" $-   "/>
    <x v="1"/>
    <s v="Household Appliances"/>
  </r>
  <r>
    <s v="SWKS"/>
    <x v="0"/>
    <x v="118"/>
    <n v="1792000000"/>
    <n v="1025400000"/>
    <n v="159700000"/>
    <n v="226300000"/>
    <n v="29100000"/>
    <x v="2"/>
    <s v="Semiconductors"/>
  </r>
  <r>
    <s v="SWKS"/>
    <x v="1"/>
    <x v="153"/>
    <n v="2291500000"/>
    <n v="1268800000"/>
    <n v="179100000"/>
    <n v="252200000"/>
    <n v="25900000"/>
    <x v="2"/>
    <s v="Semiconductors"/>
  </r>
  <r>
    <s v="SWKS"/>
    <x v="2"/>
    <x v="120"/>
    <n v="3258400000"/>
    <n v="1703900000"/>
    <n v="191300000"/>
    <n v="303200000"/>
    <n v="33500000"/>
    <x v="2"/>
    <s v="Semiconductors"/>
  </r>
  <r>
    <s v="SWKS"/>
    <x v="3"/>
    <x v="15"/>
    <n v="3289000000"/>
    <n v="1623800000"/>
    <n v="195900000"/>
    <n v="312400000"/>
    <n v="33400000"/>
    <x v="2"/>
    <s v="Semiconductors"/>
  </r>
  <r>
    <s v="SWN"/>
    <x v="0"/>
    <x v="0"/>
    <n v="2730000000"/>
    <n v="245000000"/>
    <n v="835000000"/>
    <s v=" $-   "/>
    <n v="811000000"/>
    <x v="9"/>
    <s v="Oil &amp; Gas Exploration &amp; Production"/>
  </r>
  <r>
    <s v="SWN"/>
    <x v="1"/>
    <x v="1"/>
    <n v="3371000000"/>
    <n v="328000000"/>
    <n v="1052000000"/>
    <s v=" $-   "/>
    <n v="787000000"/>
    <x v="9"/>
    <s v="Oil &amp; Gas Exploration &amp; Production"/>
  </r>
  <r>
    <s v="SWN"/>
    <x v="2"/>
    <x v="2"/>
    <n v="4038000000"/>
    <n v="427000000"/>
    <n v="1296000000"/>
    <s v=" $-   "/>
    <n v="942000000"/>
    <x v="9"/>
    <s v="Oil &amp; Gas Exploration &amp; Production"/>
  </r>
  <r>
    <s v="SWN"/>
    <x v="3"/>
    <x v="3"/>
    <n v="3133000000"/>
    <n v="689000000"/>
    <n v="1208000000"/>
    <s v=" $-   "/>
    <n v="1091000000"/>
    <x v="9"/>
    <s v="Oil &amp; Gas Exploration &amp; Production"/>
  </r>
  <r>
    <s v="SYF"/>
    <x v="0"/>
    <x v="0"/>
    <n v="10793000000"/>
    <n v="362000000"/>
    <n v="2123000000"/>
    <s v=" $-   "/>
    <n v="4549000000"/>
    <x v="6"/>
    <s v="Consumer Finance"/>
  </r>
  <r>
    <s v="SYF"/>
    <x v="1"/>
    <x v="1"/>
    <n v="11813000000"/>
    <n v="374000000"/>
    <n v="2484000000"/>
    <s v=" $-   "/>
    <n v="5445000000"/>
    <x v="6"/>
    <s v="Consumer Finance"/>
  </r>
  <r>
    <s v="SYF"/>
    <x v="2"/>
    <x v="2"/>
    <n v="12727000000"/>
    <n v="470000000"/>
    <n v="2927000000"/>
    <s v=" $-   "/>
    <n v="5492000000"/>
    <x v="6"/>
    <s v="Consumer Finance"/>
  </r>
  <r>
    <s v="SYF"/>
    <x v="3"/>
    <x v="3"/>
    <n v="13620000000"/>
    <n v="607000000"/>
    <n v="3264000000"/>
    <s v=" $-   "/>
    <n v="5690000000"/>
    <x v="6"/>
    <s v="Consumer Finance"/>
  </r>
  <r>
    <s v="SYK"/>
    <x v="0"/>
    <x v="1"/>
    <n v="9021000000"/>
    <n v="3002000000"/>
    <n v="4089000000"/>
    <n v="536000000"/>
    <n v="138000000"/>
    <x v="3"/>
    <s v="Health Care Equipment"/>
  </r>
  <r>
    <s v="SYK"/>
    <x v="1"/>
    <x v="2"/>
    <n v="9675000000"/>
    <n v="3319000000"/>
    <n v="4308000000"/>
    <n v="614000000"/>
    <n v="188000000"/>
    <x v="3"/>
    <s v="Health Care Equipment"/>
  </r>
  <r>
    <s v="SYK"/>
    <x v="2"/>
    <x v="3"/>
    <n v="9946000000"/>
    <n v="3344000000"/>
    <n v="3906000000"/>
    <n v="625000000"/>
    <n v="210000000"/>
    <x v="3"/>
    <s v="Health Care Equipment"/>
  </r>
  <r>
    <s v="SYK"/>
    <x v="3"/>
    <x v="28"/>
    <n v="11325000000"/>
    <n v="3830000000"/>
    <n v="4295000000"/>
    <n v="715000000"/>
    <n v="319000000"/>
    <x v="3"/>
    <s v="Health Care Equipment"/>
  </r>
  <r>
    <s v="SYMC"/>
    <x v="0"/>
    <x v="154"/>
    <n v="6906000000"/>
    <n v="1175000000"/>
    <n v="3236000000"/>
    <n v="1026000000"/>
    <n v="286000000"/>
    <x v="2"/>
    <s v="Application Software"/>
  </r>
  <r>
    <s v="SYMC"/>
    <x v="1"/>
    <x v="155"/>
    <n v="4183000000"/>
    <n v="791000000"/>
    <n v="2186000000"/>
    <n v="722000000"/>
    <n v="93000000"/>
    <x v="2"/>
    <s v="Application Software"/>
  </r>
  <r>
    <s v="SYMC"/>
    <x v="2"/>
    <x v="78"/>
    <n v="3956000000"/>
    <n v="727000000"/>
    <n v="2012000000"/>
    <n v="812000000"/>
    <n v="87000000"/>
    <x v="2"/>
    <s v="Application Software"/>
  </r>
  <r>
    <s v="SYMC"/>
    <x v="3"/>
    <x v="79"/>
    <n v="3600000000"/>
    <n v="615000000"/>
    <n v="1587000000"/>
    <n v="748000000"/>
    <n v="57000000"/>
    <x v="2"/>
    <s v="Application Software"/>
  </r>
  <r>
    <s v="SYY"/>
    <x v="0"/>
    <x v="156"/>
    <n v="44411233000"/>
    <n v="36414626000"/>
    <n v="6338129000"/>
    <s v=" $-   "/>
    <s v=" $-   "/>
    <x v="4"/>
    <s v="Food Distributors"/>
  </r>
  <r>
    <s v="SYY"/>
    <x v="1"/>
    <x v="157"/>
    <n v="46516712000"/>
    <n v="38335677000"/>
    <s v=" $-   "/>
    <s v=" $-   "/>
    <s v=" $-   "/>
    <x v="4"/>
    <s v="Food Distributors"/>
  </r>
  <r>
    <s v="SYY"/>
    <x v="2"/>
    <x v="158"/>
    <n v="48680752000"/>
    <n v="40129236000"/>
    <s v=" $-   "/>
    <s v=" $-   "/>
    <s v=" $-   "/>
    <x v="4"/>
    <s v="Food Distributors"/>
  </r>
  <r>
    <s v="SYY"/>
    <x v="3"/>
    <x v="159"/>
    <n v="50366919000"/>
    <n v="41326447000"/>
    <s v=" $-   "/>
    <s v=" $-   "/>
    <s v=" $-   "/>
    <x v="4"/>
    <s v="Food Distributors"/>
  </r>
  <r>
    <s v="T"/>
    <x v="0"/>
    <x v="0"/>
    <n v="127434000000"/>
    <n v="55228000000"/>
    <n v="41066000000"/>
    <s v=" $-   "/>
    <n v="18143000000"/>
    <x v="10"/>
    <s v="Integrated Telecommunications Services"/>
  </r>
  <r>
    <s v="T"/>
    <x v="1"/>
    <x v="1"/>
    <n v="128752000000"/>
    <n v="51191000000"/>
    <n v="28414000000"/>
    <s v=" $-   "/>
    <n v="18395000000"/>
    <x v="10"/>
    <s v="Integrated Telecommunications Services"/>
  </r>
  <r>
    <s v="T"/>
    <x v="2"/>
    <x v="2"/>
    <n v="132447000000"/>
    <n v="60145000000"/>
    <n v="41817000000"/>
    <s v=" $-   "/>
    <n v="18273000000"/>
    <x v="10"/>
    <s v="Integrated Telecommunications Services"/>
  </r>
  <r>
    <s v="T"/>
    <x v="3"/>
    <x v="3"/>
    <n v="146801000000"/>
    <n v="67046000000"/>
    <n v="32954000000"/>
    <s v=" $-   "/>
    <n v="22016000000"/>
    <x v="10"/>
    <s v="Integrated Telecommunications Services"/>
  </r>
  <r>
    <s v="TAP"/>
    <x v="0"/>
    <x v="1"/>
    <n v="4206100000"/>
    <n v="2545600000"/>
    <n v="1193800000"/>
    <s v=" $-   "/>
    <s v=" $-   "/>
    <x v="4"/>
    <s v="Brewers"/>
  </r>
  <r>
    <s v="TAP"/>
    <x v="1"/>
    <x v="2"/>
    <n v="4146300000"/>
    <n v="2493300000"/>
    <n v="1163900000"/>
    <s v=" $-   "/>
    <s v=" $-   "/>
    <x v="4"/>
    <s v="Brewers"/>
  </r>
  <r>
    <s v="TAP"/>
    <x v="2"/>
    <x v="3"/>
    <n v="3567500000"/>
    <n v="2163500000"/>
    <n v="1051800000"/>
    <s v=" $-   "/>
    <s v=" $-   "/>
    <x v="4"/>
    <s v="Brewers"/>
  </r>
  <r>
    <s v="TAP"/>
    <x v="3"/>
    <x v="28"/>
    <n v="4885000000"/>
    <n v="3003100000"/>
    <n v="1597300000"/>
    <s v=" $-   "/>
    <s v=" $-   "/>
    <x v="4"/>
    <s v="Brewers"/>
  </r>
  <r>
    <s v="TDC"/>
    <x v="0"/>
    <x v="0"/>
    <n v="2665000000"/>
    <n v="1174000000"/>
    <n v="728000000"/>
    <n v="183000000"/>
    <s v=" $-   "/>
    <x v="2"/>
    <s v="Application Software"/>
  </r>
  <r>
    <s v="TDC"/>
    <x v="1"/>
    <x v="1"/>
    <n v="2692000000"/>
    <n v="1219000000"/>
    <n v="757000000"/>
    <n v="184000000"/>
    <s v=" $-   "/>
    <x v="2"/>
    <s v="Application Software"/>
  </r>
  <r>
    <s v="TDC"/>
    <x v="2"/>
    <x v="2"/>
    <n v="2732000000"/>
    <n v="1253000000"/>
    <n v="770000000"/>
    <n v="206000000"/>
    <s v=" $-   "/>
    <x v="2"/>
    <s v="Application Software"/>
  </r>
  <r>
    <s v="TDC"/>
    <x v="3"/>
    <x v="3"/>
    <n v="2530000000"/>
    <n v="1254000000"/>
    <n v="765000000"/>
    <n v="228000000"/>
    <s v=" $-   "/>
    <x v="2"/>
    <s v="Application Software"/>
  </r>
  <r>
    <s v="TDG"/>
    <x v="0"/>
    <x v="12"/>
    <n v="1924400000"/>
    <n v="874838000"/>
    <n v="254468000"/>
    <s v=" $-   "/>
    <n v="45639000"/>
    <x v="0"/>
    <s v="Aerospace &amp; Defense"/>
  </r>
  <r>
    <s v="TDG"/>
    <x v="1"/>
    <x v="13"/>
    <n v="2372906000"/>
    <n v="1105032000"/>
    <n v="276446000"/>
    <s v=" $-   "/>
    <n v="63608000"/>
    <x v="0"/>
    <s v="Aerospace &amp; Defense"/>
  </r>
  <r>
    <s v="TDG"/>
    <x v="2"/>
    <x v="14"/>
    <n v="2707115000"/>
    <n v="1257270000"/>
    <n v="321624000"/>
    <s v=" $-   "/>
    <n v="54219000"/>
    <x v="0"/>
    <s v="Aerospace &amp; Defense"/>
  </r>
  <r>
    <s v="TDG"/>
    <x v="3"/>
    <x v="15"/>
    <n v="3171411000"/>
    <n v="1443348000"/>
    <n v="382858000"/>
    <s v=" $-   "/>
    <n v="77445000"/>
    <x v="0"/>
    <s v="Aerospace &amp; Defense"/>
  </r>
  <r>
    <s v="TEL"/>
    <x v="0"/>
    <x v="118"/>
    <n v="11390000000"/>
    <n v="7739000000"/>
    <n v="1440000000"/>
    <n v="590000000"/>
    <s v=" $-   "/>
    <x v="2"/>
    <s v="Electronic Manufacturing Services"/>
  </r>
  <r>
    <s v="TEL"/>
    <x v="1"/>
    <x v="119"/>
    <n v="11973000000"/>
    <n v="8001000000"/>
    <n v="1534000000"/>
    <n v="583000000"/>
    <s v=" $-   "/>
    <x v="2"/>
    <s v="Electronic Manufacturing Services"/>
  </r>
  <r>
    <s v="TEL"/>
    <x v="2"/>
    <x v="160"/>
    <n v="12233000000"/>
    <n v="8146000000"/>
    <n v="1504000000"/>
    <n v="627000000"/>
    <s v=" $-   "/>
    <x v="2"/>
    <s v="Electronic Manufacturing Services"/>
  </r>
  <r>
    <s v="TEL"/>
    <x v="3"/>
    <x v="15"/>
    <n v="12238000000"/>
    <n v="8205000000"/>
    <n v="1463000000"/>
    <n v="644000000"/>
    <s v=" $-   "/>
    <x v="2"/>
    <s v="Electronic Manufacturing Services"/>
  </r>
  <r>
    <s v="TGNA"/>
    <x v="0"/>
    <x v="146"/>
    <n v="5353197000"/>
    <n v="2943847000"/>
    <n v="1303427000"/>
    <s v=" $-   "/>
    <n v="194039000"/>
    <x v="1"/>
    <s v="Publishing"/>
  </r>
  <r>
    <s v="TGNA"/>
    <x v="1"/>
    <x v="99"/>
    <n v="1603123000"/>
    <n v="662769000"/>
    <n v="531932000"/>
    <s v=" $-   "/>
    <n v="74833000"/>
    <x v="1"/>
    <s v="Publishing"/>
  </r>
  <r>
    <s v="TGNA"/>
    <x v="2"/>
    <x v="2"/>
    <n v="2626141000"/>
    <n v="954990000"/>
    <n v="766854000"/>
    <s v=" $-   "/>
    <n v="151837000"/>
    <x v="1"/>
    <s v="Publishing"/>
  </r>
  <r>
    <s v="TGNA"/>
    <x v="3"/>
    <x v="3"/>
    <n v="3050945000"/>
    <n v="923336000"/>
    <n v="1068221000"/>
    <s v=" $-   "/>
    <n v="205087000"/>
    <x v="1"/>
    <s v="Publishing"/>
  </r>
  <r>
    <s v="TGT"/>
    <x v="0"/>
    <x v="92"/>
    <n v="73301000000"/>
    <n v="50568000000"/>
    <n v="15110000000"/>
    <s v=" $-   "/>
    <n v="2044000000"/>
    <x v="1"/>
    <s v="General Merchandise Stores"/>
  </r>
  <r>
    <s v="TGT"/>
    <x v="1"/>
    <x v="46"/>
    <n v="71279000000"/>
    <n v="50039000000"/>
    <n v="14465000000"/>
    <s v=" $-   "/>
    <n v="1996000000"/>
    <x v="1"/>
    <s v="General Merchandise Stores"/>
  </r>
  <r>
    <s v="TGT"/>
    <x v="2"/>
    <x v="26"/>
    <n v="72618000000"/>
    <n v="51278000000"/>
    <n v="14676000000"/>
    <s v=" $-   "/>
    <n v="2129000000"/>
    <x v="1"/>
    <s v="General Merchandise Stores"/>
  </r>
  <r>
    <s v="TGT"/>
    <x v="3"/>
    <x v="47"/>
    <n v="73785000000"/>
    <n v="51997000000"/>
    <n v="14665000000"/>
    <s v=" $-   "/>
    <n v="2213000000"/>
    <x v="1"/>
    <s v="General Merchandise Stores"/>
  </r>
  <r>
    <s v="TIF"/>
    <x v="0"/>
    <x v="24"/>
    <n v="3794249000"/>
    <n v="1630965000"/>
    <n v="1466067000"/>
    <s v=" $-   "/>
    <s v=" $-   "/>
    <x v="1"/>
    <s v="Apparel, Accessories &amp; Luxury Goods"/>
  </r>
  <r>
    <s v="TIF"/>
    <x v="1"/>
    <x v="25"/>
    <n v="4031100000"/>
    <n v="1690700000"/>
    <n v="2036100000"/>
    <s v=" $-   "/>
    <s v=" $-   "/>
    <x v="1"/>
    <s v="Apparel, Accessories &amp; Luxury Goods"/>
  </r>
  <r>
    <s v="TIF"/>
    <x v="2"/>
    <x v="26"/>
    <n v="4249900000"/>
    <n v="1712700000"/>
    <n v="1645800000"/>
    <s v=" $-   "/>
    <s v=" $-   "/>
    <x v="1"/>
    <s v="Apparel, Accessories &amp; Luxury Goods"/>
  </r>
  <r>
    <s v="TIF"/>
    <x v="3"/>
    <x v="27"/>
    <n v="4104900000"/>
    <n v="1613600000"/>
    <n v="1731200000"/>
    <s v=" $-   "/>
    <s v=" $-   "/>
    <x v="1"/>
    <s v="Apparel, Accessories &amp; Luxury Goods"/>
  </r>
  <r>
    <s v="TJX"/>
    <x v="0"/>
    <x v="92"/>
    <n v="25878372000"/>
    <n v="18521400000"/>
    <n v="4250446000"/>
    <s v=" $-   "/>
    <s v=" $-   "/>
    <x v="1"/>
    <s v="Apparel Retail"/>
  </r>
  <r>
    <s v="TJX"/>
    <x v="1"/>
    <x v="46"/>
    <n v="27422696000"/>
    <n v="19605037000"/>
    <n v="4467089000"/>
    <s v=" $-   "/>
    <s v=" $-   "/>
    <x v="1"/>
    <s v="Apparel Retail"/>
  </r>
  <r>
    <s v="TJX"/>
    <x v="2"/>
    <x v="26"/>
    <n v="29078407000"/>
    <n v="20776522000"/>
    <n v="4695384000"/>
    <s v=" $-   "/>
    <s v=" $-   "/>
    <x v="1"/>
    <s v="Apparel Retail"/>
  </r>
  <r>
    <s v="TJX"/>
    <x v="3"/>
    <x v="47"/>
    <n v="30944938000"/>
    <n v="22034523000"/>
    <n v="5205715000"/>
    <s v=" $-   "/>
    <s v=" $-   "/>
    <x v="1"/>
    <s v="Apparel Retail"/>
  </r>
  <r>
    <s v="TMK"/>
    <x v="0"/>
    <x v="0"/>
    <n v="3589516000"/>
    <n v="1955682000"/>
    <s v=" $-   "/>
    <s v=" $-   "/>
    <n v="787329000"/>
    <x v="6"/>
    <s v="Life &amp; Health Insurance"/>
  </r>
  <r>
    <s v="TMK"/>
    <x v="1"/>
    <x v="1"/>
    <n v="3494253000"/>
    <n v="1838766000"/>
    <s v=" $-   "/>
    <s v=" $-   "/>
    <n v="819711000"/>
    <x v="6"/>
    <s v="Life &amp; Health Insurance"/>
  </r>
  <r>
    <s v="TMK"/>
    <x v="2"/>
    <x v="2"/>
    <n v="3620095000"/>
    <n v="1903384000"/>
    <s v=" $-   "/>
    <s v=" $-   "/>
    <n v="855908000"/>
    <x v="6"/>
    <s v="Life &amp; Health Insurance"/>
  </r>
  <r>
    <s v="TMK"/>
    <x v="3"/>
    <x v="3"/>
    <n v="3766065000"/>
    <n v="2016212000"/>
    <s v=" $-   "/>
    <s v=" $-   "/>
    <n v="907024000"/>
    <x v="6"/>
    <s v="Life &amp; Health Insurance"/>
  </r>
  <r>
    <s v="TMO"/>
    <x v="0"/>
    <x v="0"/>
    <n v="12509900000"/>
    <n v="7214400000"/>
    <n v="3354900000"/>
    <n v="376400000"/>
    <s v=" $-   "/>
    <x v="3"/>
    <s v="Health Care Equipment"/>
  </r>
  <r>
    <s v="TMO"/>
    <x v="1"/>
    <x v="1"/>
    <n v="13090300000"/>
    <n v="7561200000"/>
    <n v="3446300000"/>
    <n v="395500000"/>
    <s v=" $-   "/>
    <x v="3"/>
    <s v="Health Care Equipment"/>
  </r>
  <r>
    <s v="TMO"/>
    <x v="2"/>
    <x v="2"/>
    <n v="16889600000"/>
    <n v="9397600000"/>
    <n v="4896100000"/>
    <n v="691100000"/>
    <s v=" $-   "/>
    <x v="3"/>
    <s v="Health Care Equipment"/>
  </r>
  <r>
    <s v="TMO"/>
    <x v="3"/>
    <x v="3"/>
    <n v="16965400000"/>
    <n v="9209500000"/>
    <n v="4612100000"/>
    <n v="692300000"/>
    <s v=" $-   "/>
    <x v="3"/>
    <s v="Health Care Equipment"/>
  </r>
  <r>
    <s v="TRIP"/>
    <x v="0"/>
    <x v="0"/>
    <n v="763000000"/>
    <n v="12000000"/>
    <n v="429000000"/>
    <s v=" $-   "/>
    <n v="26000000"/>
    <x v="1"/>
    <s v="Internet &amp; Direct Marketing Retail"/>
  </r>
  <r>
    <s v="TRIP"/>
    <x v="1"/>
    <x v="1"/>
    <n v="945000000"/>
    <n v="18000000"/>
    <n v="597000000"/>
    <s v=" $-   "/>
    <n v="36000000"/>
    <x v="1"/>
    <s v="Internet &amp; Direct Marketing Retail"/>
  </r>
  <r>
    <s v="TRIP"/>
    <x v="2"/>
    <x v="2"/>
    <n v="1246000000"/>
    <n v="40000000"/>
    <n v="801000000"/>
    <s v=" $-   "/>
    <n v="65000000"/>
    <x v="1"/>
    <s v="Internet &amp; Direct Marketing Retail"/>
  </r>
  <r>
    <s v="TRIP"/>
    <x v="3"/>
    <x v="3"/>
    <n v="1492000000"/>
    <n v="58000000"/>
    <n v="1109000000"/>
    <s v=" $-   "/>
    <n v="93000000"/>
    <x v="1"/>
    <s v="Internet &amp; Direct Marketing Retail"/>
  </r>
  <r>
    <s v="TRV"/>
    <x v="0"/>
    <x v="1"/>
    <n v="26191000000"/>
    <n v="13307000000"/>
    <n v="3757000000"/>
    <s v=" $-   "/>
    <n v="3821000000"/>
    <x v="6"/>
    <s v="Property &amp; Casualty Insurance"/>
  </r>
  <r>
    <s v="TRV"/>
    <x v="1"/>
    <x v="2"/>
    <n v="27174000000"/>
    <n v="13870000000"/>
    <n v="3964000000"/>
    <s v=" $-   "/>
    <n v="3882000000"/>
    <x v="6"/>
    <s v="Property &amp; Casualty Insurance"/>
  </r>
  <r>
    <s v="TRV"/>
    <x v="2"/>
    <x v="3"/>
    <n v="26815000000"/>
    <n v="13723000000"/>
    <n v="4094000000"/>
    <s v=" $-   "/>
    <n v="3885000000"/>
    <x v="6"/>
    <s v="Property &amp; Casualty Insurance"/>
  </r>
  <r>
    <s v="TRV"/>
    <x v="3"/>
    <x v="28"/>
    <n v="27625000000"/>
    <n v="15070000000"/>
    <n v="4154000000"/>
    <s v=" $-   "/>
    <n v="3985000000"/>
    <x v="6"/>
    <s v="Property &amp; Casualty Insurance"/>
  </r>
  <r>
    <s v="TSCO"/>
    <x v="0"/>
    <x v="4"/>
    <n v="4664120000"/>
    <n v="3098066000"/>
    <n v="1040287000"/>
    <s v=" $-   "/>
    <n v="88975000"/>
    <x v="1"/>
    <s v="Specialty Retail"/>
  </r>
  <r>
    <s v="TSCO"/>
    <x v="1"/>
    <x v="5"/>
    <n v="5164784000"/>
    <n v="3411175000"/>
    <n v="1138934000"/>
    <s v=" $-   "/>
    <n v="100025000"/>
    <x v="1"/>
    <s v="Specialty Retail"/>
  </r>
  <r>
    <s v="TSCO"/>
    <x v="2"/>
    <x v="97"/>
    <n v="5711715000"/>
    <n v="3761300000"/>
    <n v="1246308000"/>
    <s v=" $-   "/>
    <n v="114635000"/>
    <x v="1"/>
    <s v="Specialty Retail"/>
  </r>
  <r>
    <s v="TSCO"/>
    <x v="3"/>
    <x v="98"/>
    <n v="6226507000"/>
    <n v="4083333000"/>
    <n v="1369097000"/>
    <s v=" $-   "/>
    <n v="123569000"/>
    <x v="1"/>
    <s v="Specialty Retail"/>
  </r>
  <r>
    <s v="TSN"/>
    <x v="0"/>
    <x v="161"/>
    <n v="34374000000"/>
    <n v="32016000000"/>
    <n v="983000000"/>
    <s v=" $-   "/>
    <s v=" $-   "/>
    <x v="4"/>
    <s v="Packaged Foods &amp; Meats"/>
  </r>
  <r>
    <s v="TSN"/>
    <x v="1"/>
    <x v="153"/>
    <n v="37580000000"/>
    <n v="34895000000"/>
    <n v="1255000000"/>
    <s v=" $-   "/>
    <s v=" $-   "/>
    <x v="4"/>
    <s v="Packaged Foods &amp; Meats"/>
  </r>
  <r>
    <s v="TSN"/>
    <x v="2"/>
    <x v="90"/>
    <n v="41373000000"/>
    <n v="37456000000"/>
    <n v="1748000000"/>
    <s v=" $-   "/>
    <s v=" $-   "/>
    <x v="4"/>
    <s v="Packaged Foods &amp; Meats"/>
  </r>
  <r>
    <s v="TSN"/>
    <x v="3"/>
    <x v="91"/>
    <n v="36881000000"/>
    <n v="32184000000"/>
    <n v="1864000000"/>
    <s v=" $-   "/>
    <s v=" $-   "/>
    <x v="4"/>
    <s v="Packaged Foods &amp; Meats"/>
  </r>
  <r>
    <s v="TSO"/>
    <x v="0"/>
    <x v="0"/>
    <n v="29809000000"/>
    <n v="26045000000"/>
    <n v="1702000000"/>
    <s v=" $-   "/>
    <n v="418000000"/>
    <x v="9"/>
    <s v="Oil &amp; Gas Refining &amp; Marketing &amp; Transportation"/>
  </r>
  <r>
    <s v="TSO"/>
    <x v="1"/>
    <x v="1"/>
    <n v="37601000000"/>
    <n v="34085000000"/>
    <n v="2248000000"/>
    <s v=" $-   "/>
    <n v="489000000"/>
    <x v="9"/>
    <s v="Oil &amp; Gas Refining &amp; Marketing &amp; Transportation"/>
  </r>
  <r>
    <s v="TSO"/>
    <x v="2"/>
    <x v="2"/>
    <n v="40633000000"/>
    <n v="35673000000"/>
    <n v="2762000000"/>
    <s v=" $-   "/>
    <n v="562000000"/>
    <x v="9"/>
    <s v="Oil &amp; Gas Refining &amp; Marketing &amp; Transportation"/>
  </r>
  <r>
    <s v="TSO"/>
    <x v="3"/>
    <x v="3"/>
    <n v="28711000000"/>
    <n v="22466000000"/>
    <n v="2620000000"/>
    <s v=" $-   "/>
    <n v="756000000"/>
    <x v="9"/>
    <s v="Oil &amp; Gas Refining &amp; Marketing &amp; Transportation"/>
  </r>
  <r>
    <s v="TSS"/>
    <x v="0"/>
    <x v="0"/>
    <n v="1793557000"/>
    <n v="1189341000"/>
    <n v="247597000"/>
    <s v=" $-   "/>
    <s v=" $-   "/>
    <x v="2"/>
    <s v="Internet Software &amp; Services"/>
  </r>
  <r>
    <s v="TSS"/>
    <x v="1"/>
    <x v="1"/>
    <n v="2064305000"/>
    <n v="1369438000"/>
    <n v="312367000"/>
    <s v=" $-   "/>
    <s v=" $-   "/>
    <x v="2"/>
    <s v="Internet Software &amp; Services"/>
  </r>
  <r>
    <s v="TSS"/>
    <x v="2"/>
    <x v="2"/>
    <n v="2446877000"/>
    <n v="1668892000"/>
    <n v="346345000"/>
    <s v=" $-   "/>
    <s v=" $-   "/>
    <x v="2"/>
    <s v="Internet Software &amp; Services"/>
  </r>
  <r>
    <s v="TSS"/>
    <x v="3"/>
    <x v="3"/>
    <n v="2779541000"/>
    <n v="1855181000"/>
    <n v="390253000"/>
    <s v=" $-   "/>
    <s v=" $-   "/>
    <x v="2"/>
    <s v="Internet Software &amp; Services"/>
  </r>
  <r>
    <s v="TXN"/>
    <x v="0"/>
    <x v="0"/>
    <n v="12825000000"/>
    <n v="6457000000"/>
    <n v="1804000000"/>
    <n v="1877000000"/>
    <s v=" $-   "/>
    <x v="2"/>
    <s v="Semiconductors"/>
  </r>
  <r>
    <s v="TXN"/>
    <x v="1"/>
    <x v="1"/>
    <n v="12205000000"/>
    <n v="5841000000"/>
    <n v="1858000000"/>
    <n v="1522000000"/>
    <s v=" $-   "/>
    <x v="2"/>
    <s v="Semiconductors"/>
  </r>
  <r>
    <s v="TXN"/>
    <x v="2"/>
    <x v="2"/>
    <n v="13045000000"/>
    <n v="5618000000"/>
    <n v="1843000000"/>
    <n v="1358000000"/>
    <s v=" $-   "/>
    <x v="2"/>
    <s v="Semiconductors"/>
  </r>
  <r>
    <s v="TXN"/>
    <x v="3"/>
    <x v="3"/>
    <n v="13000000000"/>
    <n v="5440000000"/>
    <n v="1748000000"/>
    <n v="1280000000"/>
    <s v=" $-   "/>
    <x v="2"/>
    <s v="Semiconductors"/>
  </r>
  <r>
    <s v="TXT"/>
    <x v="0"/>
    <x v="4"/>
    <n v="12237000000"/>
    <n v="10019000000"/>
    <n v="1165000000"/>
    <s v=" $-   "/>
    <s v=" $-   "/>
    <x v="0"/>
    <s v="Industrial Conglomerates"/>
  </r>
  <r>
    <s v="TXT"/>
    <x v="1"/>
    <x v="5"/>
    <n v="12104000000"/>
    <n v="10131000000"/>
    <n v="1126000000"/>
    <s v=" $-   "/>
    <s v=" $-   "/>
    <x v="0"/>
    <s v="Industrial Conglomerates"/>
  </r>
  <r>
    <s v="TXT"/>
    <x v="2"/>
    <x v="6"/>
    <n v="13878000000"/>
    <n v="11421000000"/>
    <n v="1361000000"/>
    <s v=" $-   "/>
    <s v=" $-   "/>
    <x v="0"/>
    <s v="Industrial Conglomerates"/>
  </r>
  <r>
    <s v="TXT"/>
    <x v="3"/>
    <x v="7"/>
    <n v="13423000000"/>
    <n v="10979000000"/>
    <n v="1304000000"/>
    <s v=" $-   "/>
    <s v=" $-   "/>
    <x v="0"/>
    <s v="Industrial Conglomerates"/>
  </r>
  <r>
    <s v="UA"/>
    <x v="0"/>
    <x v="0"/>
    <n v="1834921000"/>
    <n v="955624000"/>
    <n v="670602000"/>
    <s v=" $-   "/>
    <s v=" $-   "/>
    <x v="1"/>
    <s v="Apparel, Accessories &amp; Luxury Goods"/>
  </r>
  <r>
    <s v="UA"/>
    <x v="1"/>
    <x v="1"/>
    <n v="2332051000"/>
    <n v="1195381000"/>
    <n v="871572000"/>
    <s v=" $-   "/>
    <s v=" $-   "/>
    <x v="1"/>
    <s v="Apparel, Accessories &amp; Luxury Goods"/>
  </r>
  <r>
    <s v="UA"/>
    <x v="2"/>
    <x v="2"/>
    <n v="3084370000"/>
    <n v="1572164000"/>
    <n v="1158251000"/>
    <s v=" $-   "/>
    <s v=" $-   "/>
    <x v="1"/>
    <s v="Apparel, Accessories &amp; Luxury Goods"/>
  </r>
  <r>
    <s v="UA"/>
    <x v="3"/>
    <x v="3"/>
    <n v="3963313000"/>
    <n v="2057766000"/>
    <n v="1497000000"/>
    <s v=" $-   "/>
    <s v=" $-   "/>
    <x v="1"/>
    <s v="Apparel, Accessories &amp; Luxury Goods"/>
  </r>
  <r>
    <s v="UAA"/>
    <x v="0"/>
    <x v="0"/>
    <n v="1834921000"/>
    <n v="955624000"/>
    <n v="670602000"/>
    <s v=" $-   "/>
    <s v=" $-   "/>
    <x v="1"/>
    <s v="Apparel, Accessories &amp; Luxury Goods"/>
  </r>
  <r>
    <s v="UAA"/>
    <x v="1"/>
    <x v="1"/>
    <n v="2332051000"/>
    <n v="1195381000"/>
    <n v="871572000"/>
    <s v=" $-   "/>
    <s v=" $-   "/>
    <x v="1"/>
    <s v="Apparel, Accessories &amp; Luxury Goods"/>
  </r>
  <r>
    <s v="UAA"/>
    <x v="2"/>
    <x v="2"/>
    <n v="3084370000"/>
    <n v="1572164000"/>
    <n v="1158251000"/>
    <s v=" $-   "/>
    <s v=" $-   "/>
    <x v="1"/>
    <s v="Apparel, Accessories &amp; Luxury Goods"/>
  </r>
  <r>
    <s v="UAA"/>
    <x v="3"/>
    <x v="3"/>
    <n v="3963313000"/>
    <n v="2057766000"/>
    <n v="1497000000"/>
    <s v=" $-   "/>
    <s v=" $-   "/>
    <x v="1"/>
    <s v="Apparel, Accessories &amp; Luxury Goods"/>
  </r>
  <r>
    <s v="UAL"/>
    <x v="0"/>
    <x v="0"/>
    <n v="37152000000"/>
    <n v="17820000000"/>
    <n v="16448000000"/>
    <s v=" $-   "/>
    <n v="1522000000"/>
    <x v="0"/>
    <s v="Airlines"/>
  </r>
  <r>
    <s v="UAL"/>
    <x v="1"/>
    <x v="1"/>
    <n v="38279000000"/>
    <n v="17192000000"/>
    <n v="17629000000"/>
    <s v=" $-   "/>
    <n v="1689000000"/>
    <x v="0"/>
    <s v="Airlines"/>
  </r>
  <r>
    <s v="UAL"/>
    <x v="2"/>
    <x v="2"/>
    <n v="38901000000"/>
    <n v="16611000000"/>
    <n v="17795000000"/>
    <s v=" $-   "/>
    <n v="1679000000"/>
    <x v="0"/>
    <s v="Airlines"/>
  </r>
  <r>
    <s v="UAL"/>
    <x v="3"/>
    <x v="3"/>
    <n v="37864000000"/>
    <n v="12130000000"/>
    <n v="18423000000"/>
    <s v=" $-   "/>
    <n v="1819000000"/>
    <x v="0"/>
    <s v="Airlines"/>
  </r>
  <r>
    <s v="UDR"/>
    <x v="0"/>
    <x v="0"/>
    <n v="716612000"/>
    <n v="245316000"/>
    <n v="58005000"/>
    <s v=" $-   "/>
    <n v="346031000"/>
    <x v="7"/>
    <s v="Residential REITs"/>
  </r>
  <r>
    <s v="UDR"/>
    <x v="1"/>
    <x v="1"/>
    <n v="758926000"/>
    <n v="258612000"/>
    <n v="37121000"/>
    <s v=" $-   "/>
    <n v="346273000"/>
    <x v="7"/>
    <s v="Residential REITs"/>
  </r>
  <r>
    <s v="UDR"/>
    <x v="2"/>
    <x v="2"/>
    <n v="818046000"/>
    <n v="270741000"/>
    <n v="56612000"/>
    <s v=" $-   "/>
    <n v="363929000"/>
    <x v="7"/>
    <s v="Residential REITs"/>
  </r>
  <r>
    <s v="UDR"/>
    <x v="3"/>
    <x v="3"/>
    <n v="894638000"/>
    <n v="282037000"/>
    <n v="71733000"/>
    <s v=" $-   "/>
    <n v="381277000"/>
    <x v="7"/>
    <s v="Residential REITs"/>
  </r>
  <r>
    <s v="ULTA"/>
    <x v="0"/>
    <x v="92"/>
    <n v="2220256000"/>
    <n v="1436582000"/>
    <n v="488880000"/>
    <s v=" $-   "/>
    <s v=" $-   "/>
    <x v="1"/>
    <s v="Specialty Stores"/>
  </r>
  <r>
    <s v="ULTA"/>
    <x v="1"/>
    <x v="103"/>
    <n v="2670573000"/>
    <n v="1729325000"/>
    <n v="596390000"/>
    <s v=" $-   "/>
    <s v=" $-   "/>
    <x v="1"/>
    <s v="Specialty Stores"/>
  </r>
  <r>
    <s v="ULTA"/>
    <x v="2"/>
    <x v="26"/>
    <n v="3241369000"/>
    <n v="2104582000"/>
    <n v="712006000"/>
    <s v=" $-   "/>
    <s v=" $-   "/>
    <x v="1"/>
    <s v="Specialty Stores"/>
  </r>
  <r>
    <s v="ULTA"/>
    <x v="3"/>
    <x v="27"/>
    <n v="3924116000"/>
    <n v="2539783000"/>
    <n v="863354000"/>
    <s v=" $-   "/>
    <s v=" $-   "/>
    <x v="1"/>
    <s v="Specialty Stores"/>
  </r>
  <r>
    <s v="UNH"/>
    <x v="0"/>
    <x v="1"/>
    <n v="122489000000"/>
    <n v="89659000000"/>
    <s v=" $-   "/>
    <s v=" $-   "/>
    <n v="23207000000"/>
    <x v="3"/>
    <s v="Managed Health Care"/>
  </r>
  <r>
    <s v="UNH"/>
    <x v="1"/>
    <x v="2"/>
    <n v="130474000000"/>
    <n v="93633000000"/>
    <s v=" $-   "/>
    <s v=" $-   "/>
    <n v="26567000000"/>
    <x v="3"/>
    <s v="Managed Health Care"/>
  </r>
  <r>
    <s v="UNH"/>
    <x v="2"/>
    <x v="3"/>
    <n v="157107000000"/>
    <n v="103875000000"/>
    <s v=" $-   "/>
    <s v=" $-   "/>
    <n v="42211000000"/>
    <x v="3"/>
    <s v="Managed Health Care"/>
  </r>
  <r>
    <s v="UNH"/>
    <x v="3"/>
    <x v="28"/>
    <n v="184840000000"/>
    <n v="117038000000"/>
    <s v=" $-   "/>
    <s v=" $-   "/>
    <n v="54872000000"/>
    <x v="3"/>
    <s v="Managed Health Care"/>
  </r>
  <r>
    <s v="UNM"/>
    <x v="0"/>
    <x v="0"/>
    <n v="10515400000"/>
    <n v="7172100000"/>
    <n v="786800000"/>
    <s v=" $-   "/>
    <n v="1161600000"/>
    <x v="6"/>
    <s v="Diversified Financial Services"/>
  </r>
  <r>
    <s v="UNM"/>
    <x v="1"/>
    <x v="1"/>
    <n v="10368600000"/>
    <n v="7038400000"/>
    <n v="790400000"/>
    <s v=" $-   "/>
    <n v="1170400000"/>
    <x v="6"/>
    <s v="Diversified Financial Services"/>
  </r>
  <r>
    <s v="UNM"/>
    <x v="2"/>
    <x v="2"/>
    <n v="10524500000"/>
    <n v="7722100000"/>
    <n v="820900000"/>
    <s v=" $-   "/>
    <n v="1272000000"/>
    <x v="6"/>
    <s v="Diversified Financial Services"/>
  </r>
  <r>
    <s v="UNM"/>
    <x v="3"/>
    <x v="3"/>
    <n v="10731300000"/>
    <n v="7209400000"/>
    <n v="835100000"/>
    <s v=" $-   "/>
    <n v="1295700000"/>
    <x v="6"/>
    <s v="Diversified Financial Services"/>
  </r>
  <r>
    <s v="UNP"/>
    <x v="0"/>
    <x v="1"/>
    <n v="21963000000"/>
    <n v="5849000000"/>
    <n v="6891000000"/>
    <s v=" $-   "/>
    <n v="1777000000"/>
    <x v="0"/>
    <s v="Railroads"/>
  </r>
  <r>
    <s v="UNP"/>
    <x v="1"/>
    <x v="2"/>
    <n v="23988000000"/>
    <n v="6097000000"/>
    <n v="7234000000"/>
    <s v=" $-   "/>
    <n v="1904000000"/>
    <x v="0"/>
    <s v="Railroads"/>
  </r>
  <r>
    <s v="UNP"/>
    <x v="2"/>
    <x v="3"/>
    <n v="21813000000"/>
    <n v="4434000000"/>
    <n v="7315000000"/>
    <s v=" $-   "/>
    <n v="2012000000"/>
    <x v="0"/>
    <s v="Railroads"/>
  </r>
  <r>
    <s v="UNP"/>
    <x v="3"/>
    <x v="28"/>
    <n v="19941000000"/>
    <n v="3747000000"/>
    <n v="6884000000"/>
    <s v=" $-   "/>
    <n v="2038000000"/>
    <x v="0"/>
    <s v="Railroads"/>
  </r>
  <r>
    <s v="UPS"/>
    <x v="0"/>
    <x v="0"/>
    <n v="54127000000"/>
    <n v="13574000000"/>
    <n v="37352000000"/>
    <s v=" $-   "/>
    <n v="1858000000"/>
    <x v="0"/>
    <s v="Air Freight &amp; Logistics"/>
  </r>
  <r>
    <s v="UPS"/>
    <x v="1"/>
    <x v="1"/>
    <n v="55438000000"/>
    <n v="13703000000"/>
    <n v="32834000000"/>
    <s v=" $-   "/>
    <n v="1867000000"/>
    <x v="0"/>
    <s v="Air Freight &amp; Logistics"/>
  </r>
  <r>
    <s v="UPS"/>
    <x v="2"/>
    <x v="2"/>
    <n v="58232000000"/>
    <n v="14758000000"/>
    <n v="36583000000"/>
    <s v=" $-   "/>
    <n v="1923000000"/>
    <x v="0"/>
    <s v="Air Freight &amp; Logistics"/>
  </r>
  <r>
    <s v="UPS"/>
    <x v="3"/>
    <x v="3"/>
    <n v="58363000000"/>
    <n v="12947000000"/>
    <n v="35664000000"/>
    <s v=" $-   "/>
    <n v="2084000000"/>
    <x v="0"/>
    <s v="Air Freight &amp; Logistics"/>
  </r>
  <r>
    <s v="URBN"/>
    <x v="0"/>
    <x v="24"/>
    <n v="2794925000"/>
    <n v="1763394000"/>
    <n v="657246000"/>
    <s v=" $-   "/>
    <s v=" $-   "/>
    <x v="1"/>
    <s v="Apparel Retail"/>
  </r>
  <r>
    <s v="URBN"/>
    <x v="1"/>
    <x v="25"/>
    <n v="3086608000"/>
    <n v="1925266000"/>
    <n v="734511000"/>
    <s v=" $-   "/>
    <s v=" $-   "/>
    <x v="1"/>
    <s v="Apparel Retail"/>
  </r>
  <r>
    <s v="URBN"/>
    <x v="2"/>
    <x v="26"/>
    <n v="3323077000"/>
    <n v="2148147000"/>
    <n v="809545000"/>
    <s v=" $-   "/>
    <s v=" $-   "/>
    <x v="1"/>
    <s v="Apparel Retail"/>
  </r>
  <r>
    <s v="URBN"/>
    <x v="3"/>
    <x v="27"/>
    <n v="3445134000"/>
    <n v="2243232000"/>
    <n v="848323000"/>
    <s v=" $-   "/>
    <s v=" $-   "/>
    <x v="1"/>
    <s v="Apparel Retail"/>
  </r>
  <r>
    <s v="USB"/>
    <x v="0"/>
    <x v="115"/>
    <n v="2436948000"/>
    <n v="1589821000"/>
    <n v="441168000"/>
    <n v="62630000"/>
    <s v=" $-   "/>
    <x v="6"/>
    <s v="Banks"/>
  </r>
  <r>
    <s v="USB"/>
    <x v="1"/>
    <x v="116"/>
    <n v="2473500000"/>
    <n v="1595700000"/>
    <n v="460300000"/>
    <n v="61800000"/>
    <s v=" $-   "/>
    <x v="6"/>
    <s v="Banks"/>
  </r>
  <r>
    <s v="USB"/>
    <x v="2"/>
    <x v="117"/>
    <n v="2371200000"/>
    <n v="1562600000"/>
    <n v="460100000"/>
    <n v="60200000"/>
    <s v=" $-   "/>
    <x v="6"/>
    <s v="Banks"/>
  </r>
  <r>
    <s v="USB"/>
    <x v="3"/>
    <x v="73"/>
    <n v="2220300000"/>
    <n v="1465500000"/>
    <n v="425100000"/>
    <n v="55500000"/>
    <s v=" $-   "/>
    <x v="6"/>
    <s v="Banks"/>
  </r>
  <r>
    <s v="UTX"/>
    <x v="0"/>
    <x v="1"/>
    <n v="56600000000"/>
    <n v="40468000000"/>
    <n v="5241000000"/>
    <n v="2342000000"/>
    <s v=" $-   "/>
    <x v="0"/>
    <s v="Industrial Conglomerates"/>
  </r>
  <r>
    <s v="UTX"/>
    <x v="1"/>
    <x v="2"/>
    <n v="57900000000"/>
    <n v="40898000000"/>
    <n v="4934000000"/>
    <n v="2475000000"/>
    <s v=" $-   "/>
    <x v="0"/>
    <s v="Industrial Conglomerates"/>
  </r>
  <r>
    <s v="UTX"/>
    <x v="2"/>
    <x v="3"/>
    <n v="56098000000"/>
    <n v="40431000000"/>
    <n v="6097000000"/>
    <n v="2279000000"/>
    <s v=" $-   "/>
    <x v="0"/>
    <s v="Industrial Conglomerates"/>
  </r>
  <r>
    <s v="UTX"/>
    <x v="3"/>
    <x v="28"/>
    <n v="57244000000"/>
    <n v="41460000000"/>
    <n v="5275000000"/>
    <n v="2337000000"/>
    <s v=" $-   "/>
    <x v="0"/>
    <s v="Industrial Conglomerates"/>
  </r>
  <r>
    <s v="V"/>
    <x v="0"/>
    <x v="12"/>
    <n v="11778000000"/>
    <n v="1932000000"/>
    <n v="2207000000"/>
    <s v=" $-   "/>
    <n v="397000000"/>
    <x v="2"/>
    <s v="Internet Software &amp; Services"/>
  </r>
  <r>
    <s v="V"/>
    <x v="1"/>
    <x v="13"/>
    <n v="12702000000"/>
    <n v="1875000000"/>
    <n v="2242000000"/>
    <s v=" $-   "/>
    <n v="435000000"/>
    <x v="2"/>
    <s v="Internet Software &amp; Services"/>
  </r>
  <r>
    <s v="V"/>
    <x v="2"/>
    <x v="14"/>
    <n v="13880000000"/>
    <n v="2079000000"/>
    <n v="2229000000"/>
    <s v=" $-   "/>
    <n v="494000000"/>
    <x v="2"/>
    <s v="Internet Software &amp; Services"/>
  </r>
  <r>
    <s v="V"/>
    <x v="3"/>
    <x v="15"/>
    <n v="15082000000"/>
    <n v="2226000000"/>
    <n v="4469000000"/>
    <s v=" $-   "/>
    <n v="502000000"/>
    <x v="2"/>
    <s v="Internet Software &amp; Services"/>
  </r>
  <r>
    <s v="VAR"/>
    <x v="0"/>
    <x v="118"/>
    <n v="2942897000"/>
    <n v="1693210000"/>
    <n v="432589000"/>
    <n v="208208000"/>
    <s v=" $-   "/>
    <x v="3"/>
    <s v="Health Care Equipment"/>
  </r>
  <r>
    <s v="VAR"/>
    <x v="1"/>
    <x v="119"/>
    <n v="3049800000"/>
    <n v="1748100000"/>
    <n v="470600000"/>
    <n v="234800000"/>
    <s v=" $-   "/>
    <x v="3"/>
    <s v="Health Care Equipment"/>
  </r>
  <r>
    <s v="VAR"/>
    <x v="2"/>
    <x v="120"/>
    <n v="3099100000"/>
    <n v="1816400000"/>
    <n v="488500000"/>
    <n v="245200000"/>
    <s v=" $-   "/>
    <x v="3"/>
    <s v="Health Care Equipment"/>
  </r>
  <r>
    <s v="VAR"/>
    <x v="3"/>
    <x v="15"/>
    <n v="3217800000"/>
    <n v="1856500000"/>
    <n v="557000000"/>
    <n v="253500000"/>
    <s v=" $-   "/>
    <x v="3"/>
    <s v="Health Care Equipment"/>
  </r>
  <r>
    <s v="VFC"/>
    <x v="0"/>
    <x v="0"/>
    <n v="10879855000"/>
    <n v="5817880000"/>
    <n v="3596708000"/>
    <s v=" $-   "/>
    <s v=" $-   "/>
    <x v="1"/>
    <s v="Apparel, Accessories &amp; Luxury Goods"/>
  </r>
  <r>
    <s v="VFC"/>
    <x v="1"/>
    <x v="1"/>
    <n v="11419648000"/>
    <n v="5931469000"/>
    <n v="3841032000"/>
    <s v=" $-   "/>
    <s v=" $-   "/>
    <x v="1"/>
    <s v="Apparel, Accessories &amp; Luxury Goods"/>
  </r>
  <r>
    <s v="VFC"/>
    <x v="2"/>
    <x v="6"/>
    <n v="12282161000"/>
    <n v="6288190000"/>
    <n v="4159885000"/>
    <s v=" $-   "/>
    <s v=" $-   "/>
    <x v="1"/>
    <s v="Apparel, Accessories &amp; Luxury Goods"/>
  </r>
  <r>
    <s v="VFC"/>
    <x v="3"/>
    <x v="7"/>
    <n v="12376744000"/>
    <n v="6393800000"/>
    <n v="4178386000"/>
    <s v=" $-   "/>
    <s v=" $-   "/>
    <x v="1"/>
    <s v="Apparel, Accessories &amp; Luxury Goods"/>
  </r>
  <r>
    <s v="VIAB"/>
    <x v="0"/>
    <x v="12"/>
    <n v="13794000000"/>
    <n v="6799000000"/>
    <n v="2829000000"/>
    <s v=" $-   "/>
    <n v="237000000"/>
    <x v="1"/>
    <s v="Broadcasting &amp; Cable TV"/>
  </r>
  <r>
    <s v="VIAB"/>
    <x v="1"/>
    <x v="13"/>
    <n v="13783000000"/>
    <n v="6542000000"/>
    <n v="2899000000"/>
    <s v=" $-   "/>
    <n v="217000000"/>
    <x v="1"/>
    <s v="Broadcasting &amp; Cable TV"/>
  </r>
  <r>
    <s v="VIAB"/>
    <x v="2"/>
    <x v="14"/>
    <n v="13268000000"/>
    <n v="6868000000"/>
    <n v="2860000000"/>
    <s v=" $-   "/>
    <n v="222000000"/>
    <x v="1"/>
    <s v="Broadcasting &amp; Cable TV"/>
  </r>
  <r>
    <s v="VIAB"/>
    <x v="3"/>
    <x v="15"/>
    <n v="12488000000"/>
    <n v="6684000000"/>
    <n v="2851000000"/>
    <s v=" $-   "/>
    <n v="221000000"/>
    <x v="1"/>
    <s v="Broadcasting &amp; Cable TV"/>
  </r>
  <r>
    <s v="VLO"/>
    <x v="0"/>
    <x v="0"/>
    <n v="138393000000"/>
    <n v="126485000000"/>
    <n v="5229000000"/>
    <s v=" $-   "/>
    <n v="1549000000"/>
    <x v="9"/>
    <s v="Oil &amp; Gas Refining &amp; Marketing &amp; Transportation"/>
  </r>
  <r>
    <s v="VLO"/>
    <x v="1"/>
    <x v="1"/>
    <n v="138074000000"/>
    <n v="127316000000"/>
    <n v="5081000000"/>
    <s v=" $-   "/>
    <n v="1720000000"/>
    <x v="9"/>
    <s v="Oil &amp; Gas Refining &amp; Marketing &amp; Transportation"/>
  </r>
  <r>
    <s v="VLO"/>
    <x v="2"/>
    <x v="2"/>
    <n v="130844000000"/>
    <n v="118141000000"/>
    <n v="5111000000"/>
    <s v=" $-   "/>
    <n v="1690000000"/>
    <x v="9"/>
    <s v="Oil &amp; Gas Refining &amp; Marketing &amp; Transportation"/>
  </r>
  <r>
    <s v="VLO"/>
    <x v="3"/>
    <x v="3"/>
    <n v="87804000000"/>
    <n v="74651000000"/>
    <n v="4953000000"/>
    <s v=" $-   "/>
    <n v="1842000000"/>
    <x v="9"/>
    <s v="Oil &amp; Gas Refining &amp; Marketing &amp; Transportation"/>
  </r>
  <r>
    <s v="VMC"/>
    <x v="0"/>
    <x v="0"/>
    <n v="2567310000"/>
    <n v="2233284000"/>
    <n v="308143000"/>
    <s v=" $-   "/>
    <s v=" $-   "/>
    <x v="8"/>
    <s v="Construction Materials"/>
  </r>
  <r>
    <s v="VMC"/>
    <x v="1"/>
    <x v="1"/>
    <n v="2770709000"/>
    <n v="2343829000"/>
    <n v="274217000"/>
    <s v=" $-   "/>
    <s v=" $-   "/>
    <x v="8"/>
    <s v="Construction Materials"/>
  </r>
  <r>
    <s v="VMC"/>
    <x v="2"/>
    <x v="2"/>
    <n v="2994169000"/>
    <n v="2406587000"/>
    <n v="292358000"/>
    <s v=" $-   "/>
    <s v=" $-   "/>
    <x v="8"/>
    <s v="Construction Materials"/>
  </r>
  <r>
    <s v="VMC"/>
    <x v="3"/>
    <x v="3"/>
    <n v="3422181000"/>
    <n v="2564648000"/>
    <n v="312694000"/>
    <s v=" $-   "/>
    <s v=" $-   "/>
    <x v="8"/>
    <s v="Construction Materials"/>
  </r>
  <r>
    <s v="VNO"/>
    <x v="0"/>
    <x v="1"/>
    <n v="2299176000"/>
    <n v="928565000"/>
    <n v="177366000"/>
    <n v="32210000"/>
    <n v="461627000"/>
    <x v="7"/>
    <s v="REITs"/>
  </r>
  <r>
    <s v="VNO"/>
    <x v="1"/>
    <x v="2"/>
    <n v="2312512000"/>
    <n v="953611000"/>
    <n v="169270000"/>
    <s v=" $-   "/>
    <n v="481303000"/>
    <x v="7"/>
    <s v="REITs"/>
  </r>
  <r>
    <s v="VNO"/>
    <x v="2"/>
    <x v="3"/>
    <n v="2502267000"/>
    <n v="1011249000"/>
    <n v="175307000"/>
    <s v=" $-   "/>
    <n v="542952000"/>
    <x v="7"/>
    <s v="REITs"/>
  </r>
  <r>
    <s v="VNO"/>
    <x v="3"/>
    <x v="28"/>
    <n v="2506202000"/>
    <n v="1024336000"/>
    <n v="179279000"/>
    <s v=" $-   "/>
    <n v="565059000"/>
    <x v="7"/>
    <s v="REITs"/>
  </r>
  <r>
    <s v="VRSK"/>
    <x v="0"/>
    <x v="0"/>
    <n v="1407848000"/>
    <n v="516708000"/>
    <n v="220068000"/>
    <s v=" $-   "/>
    <n v="98844000"/>
    <x v="0"/>
    <s v="Research &amp; Consulting Services"/>
  </r>
  <r>
    <s v="VRSK"/>
    <x v="1"/>
    <x v="1"/>
    <n v="1595703000"/>
    <n v="622523000"/>
    <n v="228982000"/>
    <s v=" $-   "/>
    <n v="129931000"/>
    <x v="0"/>
    <s v="Research &amp; Consulting Services"/>
  </r>
  <r>
    <s v="VRSK"/>
    <x v="2"/>
    <x v="2"/>
    <n v="1746726000"/>
    <n v="716598000"/>
    <n v="227306000"/>
    <s v=" $-   "/>
    <n v="142376000"/>
    <x v="0"/>
    <s v="Research &amp; Consulting Services"/>
  </r>
  <r>
    <s v="VRSK"/>
    <x v="3"/>
    <x v="3"/>
    <n v="2068010000"/>
    <n v="803274000"/>
    <n v="312690000"/>
    <s v=" $-   "/>
    <n v="215484000"/>
    <x v="0"/>
    <s v="Research &amp; Consulting Services"/>
  </r>
  <r>
    <s v="VRSN"/>
    <x v="0"/>
    <x v="0"/>
    <n v="873592000"/>
    <n v="167600000"/>
    <n v="186971000"/>
    <n v="61694000"/>
    <s v=" $-   "/>
    <x v="2"/>
    <s v="Internet Software &amp; Services"/>
  </r>
  <r>
    <s v="VRSN"/>
    <x v="1"/>
    <x v="1"/>
    <n v="965087000"/>
    <n v="187013000"/>
    <n v="179545000"/>
    <n v="70297000"/>
    <s v=" $-   "/>
    <x v="2"/>
    <s v="Internet Software &amp; Services"/>
  </r>
  <r>
    <s v="VRSN"/>
    <x v="2"/>
    <x v="2"/>
    <n v="1010117000"/>
    <n v="188425000"/>
    <n v="189488000"/>
    <n v="67777000"/>
    <s v=" $-   "/>
    <x v="2"/>
    <s v="Internet Software &amp; Services"/>
  </r>
  <r>
    <s v="VRSN"/>
    <x v="3"/>
    <x v="3"/>
    <n v="1059366000"/>
    <n v="192788000"/>
    <n v="196914000"/>
    <n v="63718000"/>
    <s v=" $-   "/>
    <x v="2"/>
    <s v="Internet Software &amp; Services"/>
  </r>
  <r>
    <s v="VRTX"/>
    <x v="0"/>
    <x v="0"/>
    <n v="1527042000"/>
    <n v="279885000"/>
    <n v="432681000"/>
    <n v="765905000"/>
    <s v=" $-   "/>
    <x v="3"/>
    <s v="Biotechnology"/>
  </r>
  <r>
    <s v="VRTX"/>
    <x v="1"/>
    <x v="1"/>
    <n v="1211975000"/>
    <n v="130277000"/>
    <n v="356188000"/>
    <n v="882097000"/>
    <s v=" $-   "/>
    <x v="3"/>
    <s v="Biotechnology"/>
  </r>
  <r>
    <s v="VRTX"/>
    <x v="2"/>
    <x v="2"/>
    <n v="580415000"/>
    <n v="60987000"/>
    <n v="305409000"/>
    <n v="855506000"/>
    <s v=" $-   "/>
    <x v="3"/>
    <s v="Biotechnology"/>
  </r>
  <r>
    <s v="VRTX"/>
    <x v="3"/>
    <x v="3"/>
    <n v="1032336000"/>
    <n v="124512000"/>
    <n v="376575000"/>
    <n v="995922000"/>
    <s v=" $-   "/>
    <x v="3"/>
    <s v="Biotechnology"/>
  </r>
  <r>
    <s v="VTR"/>
    <x v="0"/>
    <x v="1"/>
    <n v="2514595000"/>
    <n v="1118240000"/>
    <n v="132447000"/>
    <s v=" $-   "/>
    <n v="629908000"/>
    <x v="7"/>
    <s v="REITs"/>
  </r>
  <r>
    <s v="VTR"/>
    <x v="1"/>
    <x v="2"/>
    <n v="2772550000"/>
    <n v="1212480000"/>
    <n v="147481000"/>
    <s v=" $-   "/>
    <n v="725216000"/>
    <x v="7"/>
    <s v="REITs"/>
  </r>
  <r>
    <s v="VTR"/>
    <x v="2"/>
    <x v="3"/>
    <n v="3285346000"/>
    <n v="1410205000"/>
    <n v="145992000"/>
    <s v=" $-   "/>
    <n v="894057000"/>
    <x v="7"/>
    <s v="REITs"/>
  </r>
  <r>
    <s v="VTR"/>
    <x v="3"/>
    <x v="28"/>
    <n v="3442646000"/>
    <n v="1442073000"/>
    <n v="136863000"/>
    <s v=" $-   "/>
    <n v="898924000"/>
    <x v="7"/>
    <s v="REITs"/>
  </r>
  <r>
    <s v="VZ"/>
    <x v="0"/>
    <x v="0"/>
    <n v="115846000000"/>
    <n v="46275000000"/>
    <n v="39951000000"/>
    <s v=" $-   "/>
    <n v="16460000000"/>
    <x v="10"/>
    <s v="Integrated Telecommunications Services"/>
  </r>
  <r>
    <s v="VZ"/>
    <x v="1"/>
    <x v="1"/>
    <n v="120550000000"/>
    <n v="44887000000"/>
    <n v="27089000000"/>
    <s v=" $-   "/>
    <n v="16606000000"/>
    <x v="10"/>
    <s v="Integrated Telecommunications Services"/>
  </r>
  <r>
    <s v="VZ"/>
    <x v="2"/>
    <x v="2"/>
    <n v="127079000000"/>
    <n v="49931000000"/>
    <n v="41016000000"/>
    <s v=" $-   "/>
    <n v="16533000000"/>
    <x v="10"/>
    <s v="Integrated Telecommunications Services"/>
  </r>
  <r>
    <s v="VZ"/>
    <x v="3"/>
    <x v="3"/>
    <n v="131620000000"/>
    <n v="52557000000"/>
    <n v="29986000000"/>
    <s v=" $-   "/>
    <n v="16017000000"/>
    <x v="10"/>
    <s v="Integrated Telecommunications Services"/>
  </r>
  <r>
    <s v="WAT"/>
    <x v="0"/>
    <x v="0"/>
    <n v="1843641000"/>
    <n v="737614000"/>
    <n v="477270000"/>
    <n v="96004000"/>
    <n v="13829000"/>
    <x v="3"/>
    <s v="Health Care Distributors"/>
  </r>
  <r>
    <s v="WAT"/>
    <x v="1"/>
    <x v="1"/>
    <n v="1904218000"/>
    <n v="783456000"/>
    <n v="492965000"/>
    <n v="100536000"/>
    <n v="9918000"/>
    <x v="3"/>
    <s v="Health Care Distributors"/>
  </r>
  <r>
    <s v="WAT"/>
    <x v="2"/>
    <x v="2"/>
    <n v="1989344000"/>
    <n v="824913000"/>
    <n v="512707000"/>
    <n v="107726000"/>
    <n v="10634000"/>
    <x v="3"/>
    <s v="Health Care Distributors"/>
  </r>
  <r>
    <s v="WAT"/>
    <x v="3"/>
    <x v="3"/>
    <n v="2042332000"/>
    <n v="842672000"/>
    <n v="495747000"/>
    <n v="118545000"/>
    <n v="10123000"/>
    <x v="3"/>
    <s v="Health Care Distributors"/>
  </r>
  <r>
    <s v="WDC"/>
    <x v="0"/>
    <x v="109"/>
    <n v="15351000000"/>
    <n v="10988000000"/>
    <n v="1525000000"/>
    <n v="1572000000"/>
    <s v=" $-   "/>
    <x v="2"/>
    <s v="Computer Storage &amp; Peripherals"/>
  </r>
  <r>
    <s v="WDC"/>
    <x v="1"/>
    <x v="110"/>
    <n v="15130000000"/>
    <n v="10770000000"/>
    <n v="908000000"/>
    <n v="1661000000"/>
    <s v=" $-   "/>
    <x v="2"/>
    <s v="Computer Storage &amp; Peripherals"/>
  </r>
  <r>
    <s v="WDC"/>
    <x v="2"/>
    <x v="111"/>
    <n v="14572000000"/>
    <n v="10351000000"/>
    <n v="964000000"/>
    <n v="1646000000"/>
    <s v=" $-   "/>
    <x v="2"/>
    <s v="Computer Storage &amp; Peripherals"/>
  </r>
  <r>
    <s v="WDC"/>
    <x v="3"/>
    <x v="112"/>
    <n v="12994000000"/>
    <n v="9559000000"/>
    <n v="1342000000"/>
    <n v="1627000000"/>
    <s v=" $-   "/>
    <x v="2"/>
    <s v="Computer Storage &amp; Peripherals"/>
  </r>
  <r>
    <s v="WEC"/>
    <x v="0"/>
    <x v="0"/>
    <n v="4246400000"/>
    <n v="2760500000"/>
    <n v="121400000"/>
    <s v=" $-   "/>
    <n v="364200000"/>
    <x v="5"/>
    <s v="Electric Utilities"/>
  </r>
  <r>
    <s v="WEC"/>
    <x v="1"/>
    <x v="1"/>
    <n v="4519000000"/>
    <n v="2982100000"/>
    <n v="116700000"/>
    <s v=" $-   "/>
    <n v="340100000"/>
    <x v="5"/>
    <s v="Electric Utilities"/>
  </r>
  <r>
    <s v="WEC"/>
    <x v="2"/>
    <x v="2"/>
    <n v="4997100000"/>
    <n v="3371800000"/>
    <n v="121800000"/>
    <s v=" $-   "/>
    <n v="391400000"/>
    <x v="5"/>
    <s v="Electric Utilities"/>
  </r>
  <r>
    <s v="WEC"/>
    <x v="3"/>
    <x v="3"/>
    <n v="5926100000"/>
    <n v="3949400000"/>
    <n v="164400000"/>
    <s v=" $-   "/>
    <n v="561800000"/>
    <x v="5"/>
    <s v="Electric Utilities"/>
  </r>
  <r>
    <s v="WFC"/>
    <x v="0"/>
    <x v="0"/>
    <n v="91247000000"/>
    <n v="1727000000"/>
    <n v="48724000000"/>
    <s v=" $-   "/>
    <n v="8891000000"/>
    <x v="6"/>
    <s v="Banks"/>
  </r>
  <r>
    <s v="WFC"/>
    <x v="1"/>
    <x v="1"/>
    <n v="88069000000"/>
    <n v="1337000000"/>
    <n v="47338000000"/>
    <s v=" $-   "/>
    <n v="3813000000"/>
    <x v="6"/>
    <s v="Banks"/>
  </r>
  <r>
    <s v="WFC"/>
    <x v="2"/>
    <x v="2"/>
    <n v="88372000000"/>
    <n v="1096000000"/>
    <n v="47667000000"/>
    <s v=" $-   "/>
    <n v="2765000000"/>
    <x v="6"/>
    <s v="Banks"/>
  </r>
  <r>
    <s v="WFC"/>
    <x v="3"/>
    <x v="3"/>
    <n v="90033000000"/>
    <n v="963000000"/>
    <n v="48728000000"/>
    <s v=" $-   "/>
    <n v="3688000000"/>
    <x v="6"/>
    <s v="Banks"/>
  </r>
  <r>
    <s v="WFM"/>
    <x v="0"/>
    <x v="147"/>
    <n v="12917000000"/>
    <n v="8288000000"/>
    <n v="3682000000"/>
    <s v=" $-   "/>
    <s v=" $-   "/>
    <x v="4"/>
    <s v="Food Retail"/>
  </r>
  <r>
    <s v="WFM"/>
    <x v="1"/>
    <x v="148"/>
    <n v="14194000000"/>
    <n v="9150000000"/>
    <n v="4032000000"/>
    <s v=" $-   "/>
    <s v=" $-   "/>
    <x v="4"/>
    <s v="Food Retail"/>
  </r>
  <r>
    <s v="WFM"/>
    <x v="2"/>
    <x v="149"/>
    <n v="15389000000"/>
    <n v="9973000000"/>
    <n v="4472000000"/>
    <s v=" $-   "/>
    <s v=" $-   "/>
    <x v="4"/>
    <s v="Food Retail"/>
  </r>
  <r>
    <s v="WFM"/>
    <x v="3"/>
    <x v="150"/>
    <n v="15724000000"/>
    <n v="10313000000"/>
    <n v="4477000000"/>
    <s v=" $-   "/>
    <s v=" $-   "/>
    <x v="4"/>
    <s v="Food Retail"/>
  </r>
  <r>
    <s v="WHR"/>
    <x v="0"/>
    <x v="1"/>
    <n v="18769000000"/>
    <n v="15471000000"/>
    <n v="1828000000"/>
    <s v=" $-   "/>
    <n v="25000000"/>
    <x v="1"/>
    <s v="Household Appliances"/>
  </r>
  <r>
    <s v="WHR"/>
    <x v="1"/>
    <x v="2"/>
    <n v="19872000000"/>
    <n v="16477000000"/>
    <n v="2038000000"/>
    <s v=" $-   "/>
    <n v="33000000"/>
    <x v="1"/>
    <s v="Household Appliances"/>
  </r>
  <r>
    <s v="WHR"/>
    <x v="2"/>
    <x v="3"/>
    <n v="20891000000"/>
    <n v="17201000000"/>
    <n v="2130000000"/>
    <s v=" $-   "/>
    <n v="74000000"/>
    <x v="1"/>
    <s v="Household Appliances"/>
  </r>
  <r>
    <s v="WHR"/>
    <x v="3"/>
    <x v="28"/>
    <n v="20718000000"/>
    <n v="17036000000"/>
    <n v="2084000000"/>
    <s v=" $-   "/>
    <n v="71000000"/>
    <x v="1"/>
    <s v="Household Appliances"/>
  </r>
  <r>
    <s v="WM"/>
    <x v="0"/>
    <x v="1"/>
    <n v="13983000000"/>
    <n v="9112000000"/>
    <n v="1468000000"/>
    <s v=" $-   "/>
    <n v="1333000000"/>
    <x v="0"/>
    <s v="Environmental Services"/>
  </r>
  <r>
    <s v="WM"/>
    <x v="1"/>
    <x v="2"/>
    <n v="13996000000"/>
    <n v="9002000000"/>
    <n v="1481000000"/>
    <s v=" $-   "/>
    <n v="1292000000"/>
    <x v="0"/>
    <s v="Environmental Services"/>
  </r>
  <r>
    <s v="WM"/>
    <x v="2"/>
    <x v="3"/>
    <n v="12961000000"/>
    <n v="8231000000"/>
    <n v="1343000000"/>
    <s v=" $-   "/>
    <n v="1245000000"/>
    <x v="0"/>
    <s v="Environmental Services"/>
  </r>
  <r>
    <s v="WM"/>
    <x v="3"/>
    <x v="28"/>
    <n v="13609000000"/>
    <n v="8486000000"/>
    <n v="1410000000"/>
    <s v=" $-   "/>
    <n v="1301000000"/>
    <x v="0"/>
    <s v="Environmental Services"/>
  </r>
  <r>
    <s v="WMB"/>
    <x v="0"/>
    <x v="0"/>
    <n v="7486000000"/>
    <n v="4523000000"/>
    <n v="595000000"/>
    <s v=" $-   "/>
    <n v="756000000"/>
    <x v="9"/>
    <s v="Oil &amp; Gas Exploration &amp; Production"/>
  </r>
  <r>
    <s v="WMB"/>
    <x v="1"/>
    <x v="1"/>
    <n v="6860000000"/>
    <n v="4124000000"/>
    <n v="546000000"/>
    <s v=" $-   "/>
    <n v="815000000"/>
    <x v="9"/>
    <s v="Oil &amp; Gas Exploration &amp; Production"/>
  </r>
  <r>
    <s v="WMB"/>
    <x v="2"/>
    <x v="2"/>
    <n v="7637000000"/>
    <n v="4508000000"/>
    <n v="384000000"/>
    <s v=" $-   "/>
    <n v="1176000000"/>
    <x v="9"/>
    <s v="Oil &amp; Gas Exploration &amp; Production"/>
  </r>
  <r>
    <s v="WMB"/>
    <x v="3"/>
    <x v="3"/>
    <n v="7360000000"/>
    <n v="3434000000"/>
    <n v="864000000"/>
    <s v=" $-   "/>
    <n v="1738000000"/>
    <x v="9"/>
    <s v="Oil &amp; Gas Exploration &amp; Production"/>
  </r>
  <r>
    <s v="WMT"/>
    <x v="0"/>
    <x v="24"/>
    <n v="468651000000"/>
    <n v="352297000000"/>
    <n v="88629000000"/>
    <s v=" $-   "/>
    <s v=" $-   "/>
    <x v="4"/>
    <s v="Hypermarkets &amp; Super Centers"/>
  </r>
  <r>
    <s v="WMT"/>
    <x v="1"/>
    <x v="25"/>
    <n v="476294000000"/>
    <n v="358069000000"/>
    <n v="91353000000"/>
    <s v=" $-   "/>
    <s v=" $-   "/>
    <x v="4"/>
    <s v="Hypermarkets &amp; Super Centers"/>
  </r>
  <r>
    <s v="WMT"/>
    <x v="2"/>
    <x v="26"/>
    <n v="485651000000"/>
    <n v="365086000000"/>
    <n v="93418000000"/>
    <s v=" $-   "/>
    <s v=" $-   "/>
    <x v="4"/>
    <s v="Hypermarkets &amp; Super Centers"/>
  </r>
  <r>
    <s v="WMT"/>
    <x v="3"/>
    <x v="27"/>
    <n v="482130000000"/>
    <n v="360984000000"/>
    <n v="97041000000"/>
    <s v=" $-   "/>
    <s v=" $-   "/>
    <x v="4"/>
    <s v="Hypermarkets &amp; Super Centers"/>
  </r>
  <r>
    <s v="WRK"/>
    <x v="0"/>
    <x v="13"/>
    <n v="9895100000"/>
    <n v="7961500000"/>
    <n v="937600000"/>
    <s v=" $-   "/>
    <n v="86000000"/>
    <x v="8"/>
    <s v="Paper Packaging"/>
  </r>
  <r>
    <s v="WRK"/>
    <x v="1"/>
    <x v="14"/>
    <n v="11124800000"/>
    <n v="8986500000"/>
    <n v="1026100000"/>
    <s v=" $-   "/>
    <n v="118900000"/>
    <x v="8"/>
    <s v="Paper Packaging"/>
  </r>
  <r>
    <s v="WRK"/>
    <x v="2"/>
    <x v="15"/>
    <n v="14171800000"/>
    <n v="11413200000"/>
    <n v="1750100000"/>
    <s v=" $-   "/>
    <n v="211800000"/>
    <x v="8"/>
    <s v="Paper Packaging"/>
  </r>
  <r>
    <s v="WU"/>
    <x v="0"/>
    <x v="0"/>
    <n v="5664800000"/>
    <n v="3194200000"/>
    <n v="1140600000"/>
    <s v=" $-   "/>
    <s v=" $-   "/>
    <x v="2"/>
    <s v="Internet Software &amp; Services"/>
  </r>
  <r>
    <s v="WU"/>
    <x v="1"/>
    <x v="1"/>
    <n v="5542000000"/>
    <n v="3235000000"/>
    <n v="1199600000"/>
    <s v=" $-   "/>
    <s v=" $-   "/>
    <x v="2"/>
    <s v="Internet Software &amp; Services"/>
  </r>
  <r>
    <s v="WU"/>
    <x v="2"/>
    <x v="2"/>
    <n v="5607200000"/>
    <n v="3297400000"/>
    <n v="1169300000"/>
    <s v=" $-   "/>
    <s v=" $-   "/>
    <x v="2"/>
    <s v="Internet Software &amp; Services"/>
  </r>
  <r>
    <s v="WU"/>
    <x v="3"/>
    <x v="3"/>
    <n v="5483700000"/>
    <n v="3199400000"/>
    <n v="1174900000"/>
    <s v=" $-   "/>
    <s v=" $-   "/>
    <x v="2"/>
    <s v="Internet Software &amp; Services"/>
  </r>
  <r>
    <s v="WY"/>
    <x v="0"/>
    <x v="0"/>
    <n v="5989000000"/>
    <n v="4993000000"/>
    <n v="320000000"/>
    <n v="32000000"/>
    <s v=" $-   "/>
    <x v="7"/>
    <s v="REITs"/>
  </r>
  <r>
    <s v="WY"/>
    <x v="1"/>
    <x v="1"/>
    <n v="7254000000"/>
    <n v="5716000000"/>
    <n v="494000000"/>
    <n v="33000000"/>
    <s v=" $-   "/>
    <x v="7"/>
    <s v="REITs"/>
  </r>
  <r>
    <s v="WY"/>
    <x v="2"/>
    <x v="2"/>
    <n v="7403000000"/>
    <n v="5763000000"/>
    <n v="249000000"/>
    <n v="27000000"/>
    <s v=" $-   "/>
    <x v="7"/>
    <s v="REITs"/>
  </r>
  <r>
    <s v="WY"/>
    <x v="3"/>
    <x v="3"/>
    <n v="7082000000"/>
    <n v="5694000000"/>
    <n v="420000000"/>
    <n v="24000000"/>
    <s v=" $-   "/>
    <x v="7"/>
    <s v="REITs"/>
  </r>
  <r>
    <s v="WYN"/>
    <x v="0"/>
    <x v="0"/>
    <n v="4534000000"/>
    <n v="2093000000"/>
    <n v="1389000000"/>
    <s v=" $-   "/>
    <n v="185000000"/>
    <x v="1"/>
    <s v="Hotels, Resorts &amp; Cruise Lines"/>
  </r>
  <r>
    <s v="WYN"/>
    <x v="1"/>
    <x v="1"/>
    <n v="5009000000"/>
    <n v="2394000000"/>
    <n v="1471000000"/>
    <s v=" $-   "/>
    <n v="216000000"/>
    <x v="1"/>
    <s v="Hotels, Resorts &amp; Cruise Lines"/>
  </r>
  <r>
    <s v="WYN"/>
    <x v="2"/>
    <x v="2"/>
    <n v="5281000000"/>
    <n v="2504000000"/>
    <n v="1557000000"/>
    <s v=" $-   "/>
    <n v="233000000"/>
    <x v="1"/>
    <s v="Hotels, Resorts &amp; Cruise Lines"/>
  </r>
  <r>
    <s v="WYN"/>
    <x v="3"/>
    <x v="3"/>
    <n v="5536000000"/>
    <n v="2700000000"/>
    <n v="1574000000"/>
    <s v=" $-   "/>
    <n v="234000000"/>
    <x v="1"/>
    <s v="Hotels, Resorts &amp; Cruise Lines"/>
  </r>
  <r>
    <s v="WYNN"/>
    <x v="0"/>
    <x v="0"/>
    <n v="5154284000"/>
    <n v="3251575000"/>
    <n v="481677000"/>
    <s v=" $-   "/>
    <n v="373199000"/>
    <x v="1"/>
    <s v="Casinos &amp; Gaming"/>
  </r>
  <r>
    <s v="WYNN"/>
    <x v="1"/>
    <x v="1"/>
    <n v="5620936000"/>
    <n v="3478822000"/>
    <n v="465926000"/>
    <s v=" $-   "/>
    <n v="371051000"/>
    <x v="1"/>
    <s v="Casinos &amp; Gaming"/>
  </r>
  <r>
    <s v="WYNN"/>
    <x v="2"/>
    <x v="2"/>
    <n v="5433661000"/>
    <n v="3316311000"/>
    <n v="502901000"/>
    <s v=" $-   "/>
    <n v="314119000"/>
    <x v="1"/>
    <s v="Casinos &amp; Gaming"/>
  </r>
  <r>
    <s v="WYNN"/>
    <x v="3"/>
    <x v="3"/>
    <n v="4075883000"/>
    <n v="2530374000"/>
    <n v="475328000"/>
    <s v=" $-   "/>
    <n v="322629000"/>
    <x v="1"/>
    <s v="Casinos &amp; Gaming"/>
  </r>
  <r>
    <s v="XEC"/>
    <x v="0"/>
    <x v="0"/>
    <n v="1623938000"/>
    <n v="337903000"/>
    <n v="188302000"/>
    <s v=" $-   "/>
    <n v="513916000"/>
    <x v="9"/>
    <s v="Oil &amp; Gas Exploration &amp; Production"/>
  </r>
  <r>
    <s v="XEC"/>
    <x v="1"/>
    <x v="1"/>
    <n v="1998051000"/>
    <n v="406198000"/>
    <n v="72143000"/>
    <s v=" $-   "/>
    <n v="615874000"/>
    <x v="9"/>
    <s v="Oil &amp; Gas Exploration &amp; Production"/>
  </r>
  <r>
    <s v="XEC"/>
    <x v="2"/>
    <x v="2"/>
    <n v="2424176000"/>
    <n v="572831000"/>
    <n v="225070000"/>
    <s v=" $-   "/>
    <n v="806021000"/>
    <x v="9"/>
    <s v="Oil &amp; Gas Exploration &amp; Production"/>
  </r>
  <r>
    <s v="XEC"/>
    <x v="3"/>
    <x v="3"/>
    <n v="1452619000"/>
    <n v="519874000"/>
    <n v="179867000"/>
    <s v=" $-   "/>
    <n v="778923000"/>
    <x v="9"/>
    <s v="Oil &amp; Gas Exploration &amp; Production"/>
  </r>
  <r>
    <s v="XEL"/>
    <x v="0"/>
    <x v="0"/>
    <n v="10128223000"/>
    <n v="6710036000"/>
    <n v="669451000"/>
    <s v=" $-   "/>
    <n v="926053000"/>
    <x v="5"/>
    <s v="MultiUtilities"/>
  </r>
  <r>
    <s v="XEL"/>
    <x v="1"/>
    <x v="1"/>
    <n v="10914922000"/>
    <n v="7408278000"/>
    <n v="681226000"/>
    <s v=" $-   "/>
    <n v="977863000"/>
    <x v="5"/>
    <s v="MultiUtilities"/>
  </r>
  <r>
    <s v="XEL"/>
    <x v="2"/>
    <x v="2"/>
    <n v="11686135000"/>
    <n v="7951352000"/>
    <n v="767608000"/>
    <s v=" $-   "/>
    <n v="1019045000"/>
    <x v="5"/>
    <s v="MultiUtilities"/>
  </r>
  <r>
    <s v="XEL"/>
    <x v="3"/>
    <x v="3"/>
    <n v="11024486000"/>
    <n v="7033633000"/>
    <n v="865817000"/>
    <s v=" $-   "/>
    <n v="1124524000"/>
    <x v="5"/>
    <s v="MultiUtilities"/>
  </r>
  <r>
    <s v="XL"/>
    <x v="0"/>
    <x v="0"/>
    <n v="7232397000"/>
    <n v="5165169000"/>
    <s v=" $-   "/>
    <s v=" $-   "/>
    <n v="1173955000"/>
    <x v="6"/>
    <s v="Property &amp; Casualty Insurance"/>
  </r>
  <r>
    <s v="XL"/>
    <x v="1"/>
    <x v="1"/>
    <n v="7541234000"/>
    <n v="5106489000"/>
    <s v=" $-   "/>
    <s v=" $-   "/>
    <n v="1213178000"/>
    <x v="6"/>
    <s v="Property &amp; Casualty Insurance"/>
  </r>
  <r>
    <s v="XL"/>
    <x v="2"/>
    <x v="2"/>
    <n v="6602267000"/>
    <n v="4239474000"/>
    <s v=" $-   "/>
    <s v=" $-   "/>
    <n v="1341315000"/>
    <x v="6"/>
    <s v="Property &amp; Casualty Insurance"/>
  </r>
  <r>
    <s v="XL"/>
    <x v="3"/>
    <x v="3"/>
    <n v="9308926000"/>
    <n v="6199645000"/>
    <s v=" $-   "/>
    <s v=" $-   "/>
    <n v="1966939000"/>
    <x v="6"/>
    <s v="Property &amp; Casualty Insurance"/>
  </r>
  <r>
    <s v="XLNX"/>
    <x v="0"/>
    <x v="124"/>
    <n v="2168652000"/>
    <n v="737206000"/>
    <n v="365684000"/>
    <n v="475522000"/>
    <n v="9508000"/>
    <x v="2"/>
    <s v="Semiconductors"/>
  </r>
  <r>
    <s v="XLNX"/>
    <x v="1"/>
    <x v="125"/>
    <n v="2382531000"/>
    <n v="743253000"/>
    <n v="378607000"/>
    <n v="492447000"/>
    <n v="9887000"/>
    <x v="2"/>
    <s v="Semiconductors"/>
  </r>
  <r>
    <s v="XLNX"/>
    <x v="2"/>
    <x v="126"/>
    <n v="2377344000"/>
    <n v="708823000"/>
    <n v="353670000"/>
    <n v="525745000"/>
    <n v="9537000"/>
    <x v="2"/>
    <s v="Semiconductors"/>
  </r>
  <r>
    <s v="XLNX"/>
    <x v="3"/>
    <x v="127"/>
    <n v="2213881000"/>
    <n v="671907000"/>
    <n v="331652000"/>
    <n v="533891000"/>
    <n v="6550000"/>
    <x v="2"/>
    <s v="Semiconductors"/>
  </r>
  <r>
    <s v="XOM"/>
    <x v="0"/>
    <x v="0"/>
    <n v="451509000000"/>
    <n v="302056000000"/>
    <n v="81844000000"/>
    <s v=" $-   "/>
    <n v="15888000000"/>
    <x v="9"/>
    <s v="Integrated Oil &amp; Gas"/>
  </r>
  <r>
    <s v="XOM"/>
    <x v="1"/>
    <x v="1"/>
    <n v="420836000000"/>
    <n v="284681000000"/>
    <n v="76696000000"/>
    <s v=" $-   "/>
    <n v="17182000000"/>
    <x v="9"/>
    <s v="Integrated Oil &amp; Gas"/>
  </r>
  <r>
    <s v="XOM"/>
    <x v="2"/>
    <x v="2"/>
    <n v="394105000000"/>
    <n v="266831000000"/>
    <n v="74226000000"/>
    <s v=" $-   "/>
    <n v="17297000000"/>
    <x v="9"/>
    <s v="Integrated Oil &amp; Gas"/>
  </r>
  <r>
    <s v="XOM"/>
    <x v="3"/>
    <x v="3"/>
    <n v="259488000000"/>
    <n v="165590000000"/>
    <n v="61444000000"/>
    <s v=" $-   "/>
    <n v="18048000000"/>
    <x v="9"/>
    <s v="Integrated Oil &amp; Gas"/>
  </r>
  <r>
    <s v="XRAY"/>
    <x v="0"/>
    <x v="0"/>
    <n v="2928429000"/>
    <n v="1372042000"/>
    <n v="1148731000"/>
    <s v=" $-   "/>
    <s v=" $-   "/>
    <x v="3"/>
    <s v="Health Care Supplies"/>
  </r>
  <r>
    <s v="XRAY"/>
    <x v="1"/>
    <x v="1"/>
    <n v="2950800000"/>
    <n v="1373400000"/>
    <n v="1144800000"/>
    <s v=" $-   "/>
    <s v=" $-   "/>
    <x v="3"/>
    <s v="Health Care Supplies"/>
  </r>
  <r>
    <s v="XRAY"/>
    <x v="2"/>
    <x v="2"/>
    <n v="2922600000"/>
    <n v="1322800000"/>
    <n v="1143100000"/>
    <s v=" $-   "/>
    <s v=" $-   "/>
    <x v="3"/>
    <s v="Health Care Supplies"/>
  </r>
  <r>
    <s v="XRAY"/>
    <x v="3"/>
    <x v="3"/>
    <n v="2674300000"/>
    <n v="1157100000"/>
    <n v="1077300000"/>
    <s v=" $-   "/>
    <s v=" $-   "/>
    <x v="3"/>
    <s v="Health Care Supplies"/>
  </r>
  <r>
    <s v="XRX"/>
    <x v="0"/>
    <x v="0"/>
    <n v="20421000000"/>
    <n v="13634000000"/>
    <n v="4398000000"/>
    <n v="655000000"/>
    <n v="301000000"/>
    <x v="2"/>
    <s v="IT Consulting &amp; Other Services"/>
  </r>
  <r>
    <s v="XRX"/>
    <x v="1"/>
    <x v="1"/>
    <n v="20006000000"/>
    <n v="13521000000"/>
    <n v="4219000000"/>
    <n v="603000000"/>
    <n v="305000000"/>
    <x v="2"/>
    <s v="IT Consulting &amp; Other Services"/>
  </r>
  <r>
    <s v="XRX"/>
    <x v="2"/>
    <x v="2"/>
    <n v="19540000000"/>
    <n v="13294000000"/>
    <n v="4020000000"/>
    <n v="577000000"/>
    <n v="315000000"/>
    <x v="2"/>
    <s v="IT Consulting &amp; Other Services"/>
  </r>
  <r>
    <s v="XRX"/>
    <x v="3"/>
    <x v="3"/>
    <n v="18045000000"/>
    <n v="12782000000"/>
    <n v="3792000000"/>
    <n v="563000000"/>
    <n v="310000000"/>
    <x v="2"/>
    <s v="IT Consulting &amp; Other Services"/>
  </r>
  <r>
    <s v="XYL"/>
    <x v="0"/>
    <x v="0"/>
    <n v="3791000000"/>
    <n v="2289000000"/>
    <n v="936000000"/>
    <n v="106000000"/>
    <s v=" $-   "/>
    <x v="0"/>
    <s v="Industrial Conglomerates"/>
  </r>
  <r>
    <s v="XYL"/>
    <x v="1"/>
    <x v="1"/>
    <n v="3837000000"/>
    <n v="2338000000"/>
    <n v="990000000"/>
    <n v="104000000"/>
    <s v=" $-   "/>
    <x v="0"/>
    <s v="Industrial Conglomerates"/>
  </r>
  <r>
    <s v="XYL"/>
    <x v="2"/>
    <x v="2"/>
    <n v="3916000000"/>
    <n v="2403000000"/>
    <n v="920000000"/>
    <n v="104000000"/>
    <s v=" $-   "/>
    <x v="0"/>
    <s v="Industrial Conglomerates"/>
  </r>
  <r>
    <s v="XYL"/>
    <x v="3"/>
    <x v="3"/>
    <n v="3653000000"/>
    <n v="2249000000"/>
    <n v="854000000"/>
    <n v="95000000"/>
    <s v=" $-   "/>
    <x v="0"/>
    <s v="Industrial Conglomerates"/>
  </r>
  <r>
    <s v="YHOO"/>
    <x v="0"/>
    <x v="0"/>
    <n v="4986566000"/>
    <n v="1620566000"/>
    <n v="1641819000"/>
    <n v="885824000"/>
    <n v="35819000"/>
    <x v="2"/>
    <s v="Internet Software &amp; Services"/>
  </r>
  <r>
    <s v="YHOO"/>
    <x v="1"/>
    <x v="1"/>
    <n v="4680380000"/>
    <n v="1349380000"/>
    <n v="1751275000"/>
    <n v="957587000"/>
    <n v="44841000"/>
    <x v="2"/>
    <s v="Internet Software &amp; Services"/>
  </r>
  <r>
    <s v="YHOO"/>
    <x v="2"/>
    <x v="2"/>
    <n v="4618133000"/>
    <n v="1387375000"/>
    <n v="1770710000"/>
    <n v="1156386000"/>
    <n v="66750000"/>
    <x v="2"/>
    <s v="Internet Software &amp; Services"/>
  </r>
  <r>
    <s v="YHOO"/>
    <x v="3"/>
    <x v="3"/>
    <n v="4968301000"/>
    <n v="2077748000"/>
    <n v="1768522000"/>
    <n v="1177923000"/>
    <n v="79042000"/>
    <x v="2"/>
    <s v="Internet Software &amp; Services"/>
  </r>
  <r>
    <s v="YUM"/>
    <x v="0"/>
    <x v="4"/>
    <n v="13633000000"/>
    <n v="9852000000"/>
    <n v="1450000000"/>
    <s v=" $-   "/>
    <s v=" $-   "/>
    <x v="1"/>
    <s v="Restaurants"/>
  </r>
  <r>
    <s v="YUM"/>
    <x v="1"/>
    <x v="5"/>
    <n v="13084000000"/>
    <n v="9501000000"/>
    <n v="1454000000"/>
    <s v=" $-   "/>
    <s v=" $-   "/>
    <x v="1"/>
    <s v="Restaurants"/>
  </r>
  <r>
    <s v="YUM"/>
    <x v="2"/>
    <x v="97"/>
    <n v="13279000000"/>
    <n v="9682000000"/>
    <n v="1505000000"/>
    <s v=" $-   "/>
    <s v=" $-   "/>
    <x v="1"/>
    <s v="Restaurants"/>
  </r>
  <r>
    <s v="YUM"/>
    <x v="3"/>
    <x v="98"/>
    <n v="13105000000"/>
    <n v="9359000000"/>
    <n v="1746000000"/>
    <s v=" $-   "/>
    <s v=" $-   "/>
    <x v="1"/>
    <s v="Restaurants"/>
  </r>
  <r>
    <s v="ZBH"/>
    <x v="0"/>
    <x v="0"/>
    <n v="4471700000"/>
    <n v="1125200000"/>
    <n v="1822100000"/>
    <n v="225600000"/>
    <s v=" $-   "/>
    <x v="3"/>
    <s v="Health Care Equipment"/>
  </r>
  <r>
    <s v="ZBH"/>
    <x v="1"/>
    <x v="1"/>
    <n v="4623400000"/>
    <n v="1266700000"/>
    <n v="1796300000"/>
    <n v="203000000"/>
    <n v="78500000"/>
    <x v="3"/>
    <s v="Health Care Equipment"/>
  </r>
  <r>
    <s v="ZBH"/>
    <x v="2"/>
    <x v="2"/>
    <n v="4673300000"/>
    <n v="1242800000"/>
    <n v="1772200000"/>
    <n v="187400000"/>
    <n v="92500000"/>
    <x v="3"/>
    <s v="Health Care Equipment"/>
  </r>
  <r>
    <s v="ZBH"/>
    <x v="3"/>
    <x v="3"/>
    <n v="5997800000"/>
    <n v="1800600000"/>
    <n v="2291900000"/>
    <n v="268800000"/>
    <n v="337400000"/>
    <x v="3"/>
    <s v="Health Care Equipment"/>
  </r>
  <r>
    <s v="ZION"/>
    <x v="0"/>
    <x v="0"/>
    <n v="2458592000"/>
    <n v="80146000"/>
    <n v="1579007000"/>
    <s v=" $-   "/>
    <n v="31237000"/>
    <x v="6"/>
    <s v="Regional Banks"/>
  </r>
  <r>
    <s v="ZION"/>
    <x v="1"/>
    <x v="1"/>
    <n v="2278812000"/>
    <n v="58913000"/>
    <n v="1700064000"/>
    <s v=" $-   "/>
    <n v="-72761000"/>
    <x v="6"/>
    <s v="Regional Banks"/>
  </r>
  <r>
    <s v="ZION"/>
    <x v="2"/>
    <x v="2"/>
    <n v="2361631000"/>
    <n v="49736000"/>
    <n v="1654369000"/>
    <s v=" $-   "/>
    <n v="-87159000"/>
    <x v="6"/>
    <s v="Regional Banks"/>
  </r>
  <r>
    <s v="ZION"/>
    <x v="3"/>
    <x v="3"/>
    <n v="2210591000"/>
    <n v="49344000"/>
    <n v="1591239000"/>
    <s v=" $-   "/>
    <n v="49282000"/>
    <x v="6"/>
    <s v="Regional Banks"/>
  </r>
  <r>
    <s v="ZTS"/>
    <x v="0"/>
    <x v="1"/>
    <n v="4561000000"/>
    <n v="1669000000"/>
    <n v="1613000000"/>
    <n v="399000000"/>
    <n v="60000000"/>
    <x v="3"/>
    <s v="Pharmaceuticals"/>
  </r>
  <r>
    <s v="ZTS"/>
    <x v="1"/>
    <x v="2"/>
    <n v="4785000000"/>
    <n v="1717000000"/>
    <n v="1643000000"/>
    <n v="396000000"/>
    <n v="60000000"/>
    <x v="3"/>
    <s v="Pharmaceuticals"/>
  </r>
  <r>
    <s v="ZTS"/>
    <x v="2"/>
    <x v="3"/>
    <n v="4765000000"/>
    <n v="1738000000"/>
    <n v="1532000000"/>
    <n v="364000000"/>
    <n v="61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6" cacheId="16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5">
  <location ref="A3:C16" firstHeaderRow="1" firstDataRow="2" firstDataCol="1"/>
  <pivotFields count="12">
    <pivotField showAll="0"/>
    <pivotField axis="axisCol" showAll="0">
      <items count="5">
        <item h="1" x="0"/>
        <item h="1" x="1"/>
        <item x="2"/>
        <item h="1"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 Total Revenue " fld="3" baseField="8" baseItem="0" numFmtId="44"/>
  </dataFields>
  <formats count="3">
    <format dxfId="0">
      <pivotArea grandRow="1" outline="0" collapsedLevelsAreSubtotals="1" fieldPosition="0"/>
    </format>
    <format dxfId="1">
      <pivotArea collapsedLevelsAreSubtotals="1" fieldPosition="0">
        <references count="2">
          <reference field="1" count="0" selected="0"/>
          <reference field="8" count="0"/>
        </references>
      </pivotArea>
    </format>
    <format dxfId="2">
      <pivotArea outline="0" collapsedLevelsAreSubtotals="1" fieldPosition="0"/>
    </format>
  </formats>
  <chartFormats count="24">
    <chartFormat chart="3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1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0"/>
          </reference>
        </references>
      </pivotArea>
    </chartFormat>
    <chartFormat chart="31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1"/>
          </reference>
        </references>
      </pivotArea>
    </chartFormat>
    <chartFormat chart="31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2"/>
          </reference>
        </references>
      </pivotArea>
    </chartFormat>
    <chartFormat chart="31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3"/>
          </reference>
        </references>
      </pivotArea>
    </chartFormat>
    <chartFormat chart="31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</references>
      </pivotArea>
    </chartFormat>
    <chartFormat chart="31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5"/>
          </reference>
        </references>
      </pivotArea>
    </chartFormat>
    <chartFormat chart="3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6"/>
          </reference>
        </references>
      </pivotArea>
    </chartFormat>
    <chartFormat chart="3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7"/>
          </reference>
        </references>
      </pivotArea>
    </chartFormat>
    <chartFormat chart="3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8"/>
          </reference>
        </references>
      </pivotArea>
    </chartFormat>
    <chartFormat chart="3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9"/>
          </reference>
        </references>
      </pivotArea>
    </chartFormat>
    <chartFormat chart="3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10"/>
          </reference>
        </references>
      </pivotArea>
    </chartFormat>
    <chartFormat chart="4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4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0"/>
          </reference>
        </references>
      </pivotArea>
    </chartFormat>
    <chartFormat chart="44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1"/>
          </reference>
        </references>
      </pivotArea>
    </chartFormat>
    <chartFormat chart="44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2"/>
          </reference>
        </references>
      </pivotArea>
    </chartFormat>
    <chartFormat chart="44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3"/>
          </reference>
        </references>
      </pivotArea>
    </chartFormat>
    <chartFormat chart="44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</references>
      </pivotArea>
    </chartFormat>
    <chartFormat chart="44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5"/>
          </reference>
        </references>
      </pivotArea>
    </chartFormat>
    <chartFormat chart="44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6"/>
          </reference>
        </references>
      </pivotArea>
    </chartFormat>
    <chartFormat chart="44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7"/>
          </reference>
        </references>
      </pivotArea>
    </chartFormat>
    <chartFormat chart="44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8"/>
          </reference>
        </references>
      </pivotArea>
    </chartFormat>
    <chartFormat chart="44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9"/>
          </reference>
        </references>
      </pivotArea>
    </chartFormat>
    <chartFormat chart="44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4" cacheId="1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35" firstHeaderRow="1" firstDataRow="1" firstDataCol="1"/>
  <pivotFields count="13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numFmtId="6" showAll="0"/>
    <pivotField numFmtId="6" showAll="0"/>
    <pivotField numFmtId="6" showAll="0"/>
    <pivotField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7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6" cacheId="14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7" firstHeaderRow="1" firstDataRow="1" firstDataCol="1"/>
  <pivotFields count="1">
    <pivotField axis="axisRow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J28" sqref="J28"/>
    </sheetView>
  </sheetViews>
  <sheetFormatPr defaultRowHeight="15" x14ac:dyDescent="0.25"/>
  <cols>
    <col min="1" max="1" width="27.7109375" bestFit="1" customWidth="1"/>
    <col min="2" max="3" width="21.7109375" bestFit="1" customWidth="1"/>
    <col min="4" max="5" width="20.5703125" bestFit="1" customWidth="1"/>
    <col min="6" max="6" width="21.7109375" bestFit="1" customWidth="1"/>
    <col min="7" max="10" width="16.28515625" bestFit="1" customWidth="1"/>
    <col min="11" max="12" width="11.28515625" bestFit="1" customWidth="1"/>
  </cols>
  <sheetData>
    <row r="3" spans="1:3" x14ac:dyDescent="0.25">
      <c r="A3" s="4" t="s">
        <v>618</v>
      </c>
      <c r="B3" s="4" t="s">
        <v>619</v>
      </c>
    </row>
    <row r="4" spans="1:3" x14ac:dyDescent="0.25">
      <c r="A4" s="4" t="s">
        <v>580</v>
      </c>
      <c r="B4" t="s">
        <v>16</v>
      </c>
      <c r="C4" t="s">
        <v>581</v>
      </c>
    </row>
    <row r="5" spans="1:3" x14ac:dyDescent="0.25">
      <c r="A5" s="5" t="s">
        <v>19</v>
      </c>
      <c r="B5" s="16">
        <v>1433673899000</v>
      </c>
      <c r="C5" s="16">
        <v>1433673899000</v>
      </c>
    </row>
    <row r="6" spans="1:3" x14ac:dyDescent="0.25">
      <c r="A6" s="5" t="s">
        <v>36</v>
      </c>
      <c r="B6" s="16">
        <v>1453416640000</v>
      </c>
      <c r="C6" s="16">
        <v>1453416640000</v>
      </c>
    </row>
    <row r="7" spans="1:3" x14ac:dyDescent="0.25">
      <c r="A7" s="5" t="s">
        <v>83</v>
      </c>
      <c r="B7" s="16">
        <v>1271860937000</v>
      </c>
      <c r="C7" s="16">
        <v>1271860937000</v>
      </c>
    </row>
    <row r="8" spans="1:3" x14ac:dyDescent="0.25">
      <c r="A8" s="5" t="s">
        <v>47</v>
      </c>
      <c r="B8" s="16">
        <v>850512546000</v>
      </c>
      <c r="C8" s="16">
        <v>850512546000</v>
      </c>
    </row>
    <row r="9" spans="1:3" x14ac:dyDescent="0.25">
      <c r="A9" s="5" t="s">
        <v>25</v>
      </c>
      <c r="B9" s="16">
        <v>1171182213000</v>
      </c>
      <c r="C9" s="16">
        <v>1171182213000</v>
      </c>
    </row>
    <row r="10" spans="1:3" x14ac:dyDescent="0.25">
      <c r="A10" s="5" t="s">
        <v>13</v>
      </c>
      <c r="B10" s="16">
        <v>1037676179000</v>
      </c>
      <c r="C10" s="16">
        <v>1037676179000</v>
      </c>
    </row>
    <row r="11" spans="1:3" x14ac:dyDescent="0.25">
      <c r="A11" s="5" t="s">
        <v>22</v>
      </c>
      <c r="B11" s="16">
        <v>955502612000</v>
      </c>
      <c r="C11" s="16">
        <v>955502612000</v>
      </c>
    </row>
    <row r="12" spans="1:3" x14ac:dyDescent="0.25">
      <c r="A12" s="5" t="s">
        <v>59</v>
      </c>
      <c r="B12" s="16">
        <v>295549075000</v>
      </c>
      <c r="C12" s="16">
        <v>295549075000</v>
      </c>
    </row>
    <row r="13" spans="1:3" x14ac:dyDescent="0.25">
      <c r="A13" s="5" t="s">
        <v>52</v>
      </c>
      <c r="B13" s="16">
        <v>69673022000</v>
      </c>
      <c r="C13" s="16">
        <v>69673022000</v>
      </c>
    </row>
    <row r="14" spans="1:3" x14ac:dyDescent="0.25">
      <c r="A14" s="5" t="s">
        <v>182</v>
      </c>
      <c r="B14" s="16">
        <v>289106000000</v>
      </c>
      <c r="C14" s="16">
        <v>289106000000</v>
      </c>
    </row>
    <row r="15" spans="1:3" x14ac:dyDescent="0.25">
      <c r="A15" s="5" t="s">
        <v>42</v>
      </c>
      <c r="B15" s="16">
        <v>278755544000</v>
      </c>
      <c r="C15" s="16">
        <v>278755544000</v>
      </c>
    </row>
    <row r="16" spans="1:3" x14ac:dyDescent="0.25">
      <c r="A16" s="5" t="s">
        <v>581</v>
      </c>
      <c r="B16" s="16">
        <v>9106908667000</v>
      </c>
      <c r="C16" s="16">
        <v>9106908667000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1"/>
  <sheetViews>
    <sheetView workbookViewId="0">
      <selection sqref="A1:XFD1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5.28515625" bestFit="1" customWidth="1"/>
  </cols>
  <sheetData>
    <row r="1" spans="1:12" s="6" customFormat="1" x14ac:dyDescent="0.25">
      <c r="A1" s="6" t="s">
        <v>576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2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2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2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2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2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2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2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2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2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2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2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85"/>
    </row>
    <row r="13" spans="1:12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85"/>
    </row>
    <row r="14" spans="1:12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2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2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2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2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2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2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2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2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2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2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2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2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85"/>
    </row>
    <row r="27" spans="1:12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2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2"/>
    </row>
    <row r="29" spans="1:12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2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2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2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workbookViewId="0">
      <selection activeCell="D12" sqref="D12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5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11" bestFit="1" customWidth="1"/>
    <col min="11" max="11" width="33.85546875" bestFit="1" customWidth="1"/>
  </cols>
  <sheetData>
    <row r="1" spans="2:11" s="6" customFormat="1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2:11" x14ac:dyDescent="0.25">
      <c r="B2" t="s">
        <v>46</v>
      </c>
      <c r="C2" t="s">
        <v>16</v>
      </c>
      <c r="D2" s="1">
        <v>42004</v>
      </c>
      <c r="E2" s="2">
        <v>22728000000</v>
      </c>
      <c r="F2" s="2">
        <v>14373000000</v>
      </c>
      <c r="G2" t="s">
        <v>12</v>
      </c>
      <c r="H2" t="s">
        <v>12</v>
      </c>
      <c r="I2" s="2">
        <v>3547000000</v>
      </c>
      <c r="J2" t="s">
        <v>47</v>
      </c>
      <c r="K2" t="s">
        <v>48</v>
      </c>
    </row>
    <row r="3" spans="2:11" x14ac:dyDescent="0.25">
      <c r="B3" t="s">
        <v>49</v>
      </c>
      <c r="C3" t="s">
        <v>16</v>
      </c>
      <c r="D3" s="1">
        <v>42004</v>
      </c>
      <c r="E3" s="2">
        <v>64406000000</v>
      </c>
      <c r="F3" s="2">
        <v>33611000000</v>
      </c>
      <c r="G3" s="2">
        <v>18491000000</v>
      </c>
      <c r="H3" t="s">
        <v>12</v>
      </c>
      <c r="I3" t="s">
        <v>12</v>
      </c>
      <c r="J3" t="s">
        <v>47</v>
      </c>
      <c r="K3" t="s">
        <v>50</v>
      </c>
    </row>
    <row r="4" spans="2:11" x14ac:dyDescent="0.25">
      <c r="B4" t="s">
        <v>51</v>
      </c>
      <c r="C4" t="s">
        <v>16</v>
      </c>
      <c r="D4" s="1">
        <v>42004</v>
      </c>
      <c r="E4" s="2">
        <v>984363000</v>
      </c>
      <c r="F4" s="2">
        <v>380964000</v>
      </c>
      <c r="G4" s="2">
        <v>56621000</v>
      </c>
      <c r="H4" t="s">
        <v>12</v>
      </c>
      <c r="I4" s="2">
        <v>282608000</v>
      </c>
      <c r="J4" t="s">
        <v>52</v>
      </c>
      <c r="K4" t="s">
        <v>53</v>
      </c>
    </row>
    <row r="5" spans="2:11" x14ac:dyDescent="0.25">
      <c r="B5" t="s">
        <v>54</v>
      </c>
      <c r="C5" t="s">
        <v>16</v>
      </c>
      <c r="D5" s="1">
        <v>42369</v>
      </c>
      <c r="E5" s="2">
        <v>10325494000</v>
      </c>
      <c r="F5" s="2">
        <v>8666624000</v>
      </c>
      <c r="G5" t="s">
        <v>12</v>
      </c>
      <c r="H5" t="s">
        <v>12</v>
      </c>
      <c r="I5" s="2">
        <v>1402573000</v>
      </c>
      <c r="J5" t="s">
        <v>47</v>
      </c>
      <c r="K5" t="s">
        <v>55</v>
      </c>
    </row>
    <row r="6" spans="2:11" x14ac:dyDescent="0.25">
      <c r="B6" t="s">
        <v>62</v>
      </c>
      <c r="C6" t="s">
        <v>16</v>
      </c>
      <c r="D6" s="1">
        <v>42004</v>
      </c>
      <c r="E6" s="2">
        <v>35239000000</v>
      </c>
      <c r="F6" s="2">
        <v>21193000000</v>
      </c>
      <c r="G6" s="2">
        <v>919000000</v>
      </c>
      <c r="H6" t="s">
        <v>12</v>
      </c>
      <c r="I6" s="2">
        <v>8476000000</v>
      </c>
      <c r="J6" t="s">
        <v>47</v>
      </c>
      <c r="K6" t="s">
        <v>50</v>
      </c>
    </row>
    <row r="7" spans="2:11" x14ac:dyDescent="0.25">
      <c r="B7" t="s">
        <v>72</v>
      </c>
      <c r="C7" t="s">
        <v>16</v>
      </c>
      <c r="D7" s="1">
        <v>42004</v>
      </c>
      <c r="E7" s="2">
        <v>12296000000</v>
      </c>
      <c r="F7" s="2">
        <v>1982000000</v>
      </c>
      <c r="G7" s="2">
        <v>3808000000</v>
      </c>
      <c r="H7" t="s">
        <v>12</v>
      </c>
      <c r="I7" s="2">
        <v>3603000000</v>
      </c>
      <c r="J7" t="s">
        <v>47</v>
      </c>
      <c r="K7" t="s">
        <v>73</v>
      </c>
    </row>
    <row r="8" spans="2:11" x14ac:dyDescent="0.25">
      <c r="B8" t="s">
        <v>74</v>
      </c>
      <c r="C8" t="s">
        <v>16</v>
      </c>
      <c r="D8" s="1">
        <v>42004</v>
      </c>
      <c r="E8" s="2">
        <v>4100048000</v>
      </c>
      <c r="F8" s="2">
        <v>1094265000</v>
      </c>
      <c r="G8" s="2">
        <v>515059000</v>
      </c>
      <c r="H8" t="s">
        <v>12</v>
      </c>
      <c r="I8" s="2">
        <v>1003802000</v>
      </c>
      <c r="J8" t="s">
        <v>52</v>
      </c>
      <c r="K8" t="s">
        <v>75</v>
      </c>
    </row>
    <row r="9" spans="2:11" x14ac:dyDescent="0.25">
      <c r="B9" t="s">
        <v>99</v>
      </c>
      <c r="C9" t="s">
        <v>16</v>
      </c>
      <c r="D9" s="1">
        <v>42004</v>
      </c>
      <c r="E9" s="2">
        <v>35895000000</v>
      </c>
      <c r="F9" s="2">
        <v>373000000</v>
      </c>
      <c r="G9" s="2">
        <v>23153000000</v>
      </c>
      <c r="H9" t="s">
        <v>12</v>
      </c>
      <c r="I9" s="2">
        <v>2044000000</v>
      </c>
      <c r="J9" t="s">
        <v>47</v>
      </c>
      <c r="K9" t="s">
        <v>100</v>
      </c>
    </row>
    <row r="10" spans="2:11" x14ac:dyDescent="0.25">
      <c r="B10" t="s">
        <v>104</v>
      </c>
      <c r="C10" t="s">
        <v>16</v>
      </c>
      <c r="D10" s="1">
        <v>42004</v>
      </c>
      <c r="E10" s="2">
        <v>95181000000</v>
      </c>
      <c r="F10" s="2">
        <v>2656000000</v>
      </c>
      <c r="G10" s="2">
        <v>74181000000</v>
      </c>
      <c r="H10" t="s">
        <v>12</v>
      </c>
      <c r="I10" s="2">
        <v>3211000000</v>
      </c>
      <c r="J10" t="s">
        <v>47</v>
      </c>
      <c r="K10" t="s">
        <v>105</v>
      </c>
    </row>
    <row r="11" spans="2:11" x14ac:dyDescent="0.25">
      <c r="B11" t="s">
        <v>108</v>
      </c>
      <c r="C11" t="s">
        <v>16</v>
      </c>
      <c r="D11" s="1">
        <v>42004</v>
      </c>
      <c r="E11" s="2">
        <v>9998000000</v>
      </c>
      <c r="F11" s="2">
        <v>239000000</v>
      </c>
      <c r="G11" s="2">
        <v>5715000000</v>
      </c>
      <c r="H11" t="s">
        <v>12</v>
      </c>
      <c r="I11" s="2">
        <v>342000000</v>
      </c>
      <c r="J11" t="s">
        <v>47</v>
      </c>
      <c r="K11" t="s">
        <v>105</v>
      </c>
    </row>
    <row r="12" spans="2:11" x14ac:dyDescent="0.25">
      <c r="B12" t="s">
        <v>122</v>
      </c>
      <c r="C12" t="s">
        <v>16</v>
      </c>
      <c r="D12" s="1">
        <v>42004</v>
      </c>
      <c r="E12" s="2">
        <v>2396998000</v>
      </c>
      <c r="F12" s="2">
        <v>864526000</v>
      </c>
      <c r="G12" s="2">
        <v>102077000</v>
      </c>
      <c r="H12" t="s">
        <v>12</v>
      </c>
      <c r="I12" s="2">
        <v>628573000</v>
      </c>
      <c r="J12" t="s">
        <v>52</v>
      </c>
      <c r="K12" t="s">
        <v>53</v>
      </c>
    </row>
    <row r="13" spans="2:11" x14ac:dyDescent="0.25">
      <c r="B13" t="s">
        <v>128</v>
      </c>
      <c r="C13" t="s">
        <v>16</v>
      </c>
      <c r="D13" s="1">
        <v>42004</v>
      </c>
      <c r="E13" s="2">
        <v>19171000000</v>
      </c>
      <c r="F13" s="2">
        <v>13241000000</v>
      </c>
      <c r="G13" s="2">
        <v>2245000000</v>
      </c>
      <c r="H13" t="s">
        <v>12</v>
      </c>
      <c r="I13" s="2">
        <v>-82000000</v>
      </c>
      <c r="J13" t="s">
        <v>47</v>
      </c>
      <c r="K13" t="s">
        <v>50</v>
      </c>
    </row>
    <row r="14" spans="2:11" x14ac:dyDescent="0.25">
      <c r="B14" t="s">
        <v>129</v>
      </c>
      <c r="C14" t="s">
        <v>16</v>
      </c>
      <c r="D14" s="1">
        <v>42004</v>
      </c>
      <c r="E14" s="2">
        <v>9049918000</v>
      </c>
      <c r="F14" s="2">
        <v>8050222000</v>
      </c>
      <c r="G14" t="s">
        <v>12</v>
      </c>
      <c r="H14" t="s">
        <v>12</v>
      </c>
      <c r="I14" s="2">
        <v>265101000</v>
      </c>
      <c r="J14" t="s">
        <v>52</v>
      </c>
      <c r="K14" t="s">
        <v>130</v>
      </c>
    </row>
    <row r="15" spans="2:11" x14ac:dyDescent="0.25">
      <c r="B15" t="s">
        <v>131</v>
      </c>
      <c r="C15" t="s">
        <v>16</v>
      </c>
      <c r="D15" s="1">
        <v>42004</v>
      </c>
      <c r="E15" s="2">
        <v>3538756000</v>
      </c>
      <c r="F15" s="2">
        <v>1306606000</v>
      </c>
      <c r="G15" s="2">
        <v>257296000</v>
      </c>
      <c r="H15" t="s">
        <v>12</v>
      </c>
      <c r="I15" s="2">
        <v>985781000</v>
      </c>
      <c r="J15" t="s">
        <v>52</v>
      </c>
      <c r="K15" t="s">
        <v>53</v>
      </c>
    </row>
    <row r="16" spans="2:11" x14ac:dyDescent="0.25">
      <c r="B16" t="s">
        <v>139</v>
      </c>
      <c r="C16" t="s">
        <v>16</v>
      </c>
      <c r="D16" s="1">
        <v>42004</v>
      </c>
      <c r="E16" s="2">
        <v>5342000000</v>
      </c>
      <c r="F16" s="2">
        <v>160000000</v>
      </c>
      <c r="G16" s="2">
        <v>3247000000</v>
      </c>
      <c r="H16" t="s">
        <v>12</v>
      </c>
      <c r="I16" s="2">
        <v>464000000</v>
      </c>
      <c r="J16" t="s">
        <v>47</v>
      </c>
      <c r="K16" t="s">
        <v>140</v>
      </c>
    </row>
    <row r="17" spans="2:11" x14ac:dyDescent="0.25">
      <c r="B17" t="s">
        <v>150</v>
      </c>
      <c r="C17" t="s">
        <v>16</v>
      </c>
      <c r="D17" s="1">
        <v>42004</v>
      </c>
      <c r="E17" s="2">
        <v>4945000000</v>
      </c>
      <c r="F17" s="2">
        <v>4157000000</v>
      </c>
      <c r="G17" t="s">
        <v>12</v>
      </c>
      <c r="H17" t="s">
        <v>12</v>
      </c>
      <c r="I17" s="2">
        <v>14000000</v>
      </c>
      <c r="J17" t="s">
        <v>47</v>
      </c>
      <c r="K17" t="s">
        <v>50</v>
      </c>
    </row>
    <row r="18" spans="2:11" x14ac:dyDescent="0.25">
      <c r="B18" t="s">
        <v>153</v>
      </c>
      <c r="C18" t="s">
        <v>16</v>
      </c>
      <c r="D18" s="1">
        <v>42369</v>
      </c>
      <c r="E18" s="2">
        <v>2819000000</v>
      </c>
      <c r="F18" s="2">
        <v>43000000</v>
      </c>
      <c r="G18" s="2">
        <v>1859000000</v>
      </c>
      <c r="H18" t="s">
        <v>12</v>
      </c>
      <c r="I18" s="2">
        <v>147000000</v>
      </c>
      <c r="J18" t="s">
        <v>47</v>
      </c>
      <c r="K18" t="s">
        <v>140</v>
      </c>
    </row>
    <row r="19" spans="2:11" x14ac:dyDescent="0.25">
      <c r="B19" t="s">
        <v>161</v>
      </c>
      <c r="C19" t="s">
        <v>16</v>
      </c>
      <c r="D19" s="1">
        <v>42004</v>
      </c>
      <c r="E19" s="2">
        <v>23869000000</v>
      </c>
      <c r="F19" s="2">
        <v>1088000000</v>
      </c>
      <c r="G19" s="2">
        <v>11648000000</v>
      </c>
      <c r="H19" t="s">
        <v>12</v>
      </c>
      <c r="I19" s="2">
        <v>4073000000</v>
      </c>
      <c r="J19" t="s">
        <v>47</v>
      </c>
      <c r="K19" t="s">
        <v>100</v>
      </c>
    </row>
    <row r="20" spans="2:11" x14ac:dyDescent="0.25">
      <c r="B20" t="s">
        <v>195</v>
      </c>
      <c r="C20" t="s">
        <v>16</v>
      </c>
      <c r="D20" s="1">
        <v>42004</v>
      </c>
      <c r="E20" s="2">
        <v>9611000000</v>
      </c>
      <c r="F20" s="2">
        <v>614000000</v>
      </c>
      <c r="G20" s="2">
        <v>3340000000</v>
      </c>
      <c r="H20" t="s">
        <v>12</v>
      </c>
      <c r="I20" s="2">
        <v>1443000000</v>
      </c>
      <c r="J20" t="s">
        <v>47</v>
      </c>
      <c r="K20" t="s">
        <v>100</v>
      </c>
    </row>
    <row r="21" spans="2:11" x14ac:dyDescent="0.25">
      <c r="B21" t="s">
        <v>208</v>
      </c>
      <c r="C21" t="s">
        <v>16</v>
      </c>
      <c r="D21" s="1">
        <v>42004</v>
      </c>
      <c r="E21" s="2">
        <v>1616438000</v>
      </c>
      <c r="F21" s="2">
        <v>603321000</v>
      </c>
      <c r="G21" s="2">
        <v>89468000</v>
      </c>
      <c r="H21" t="s">
        <v>12</v>
      </c>
      <c r="I21" s="2">
        <v>538513000</v>
      </c>
      <c r="J21" t="s">
        <v>52</v>
      </c>
      <c r="K21" t="s">
        <v>75</v>
      </c>
    </row>
    <row r="22" spans="2:11" x14ac:dyDescent="0.25">
      <c r="B22" t="s">
        <v>229</v>
      </c>
      <c r="C22" t="s">
        <v>16</v>
      </c>
      <c r="D22" s="1">
        <v>42004</v>
      </c>
      <c r="E22" s="2">
        <v>2443776000</v>
      </c>
      <c r="F22" s="2">
        <v>1197885000</v>
      </c>
      <c r="G22" s="2">
        <v>734119000</v>
      </c>
      <c r="H22" t="s">
        <v>12</v>
      </c>
      <c r="I22" t="s">
        <v>12</v>
      </c>
      <c r="J22" t="s">
        <v>52</v>
      </c>
      <c r="K22" t="s">
        <v>53</v>
      </c>
    </row>
    <row r="23" spans="2:11" x14ac:dyDescent="0.25">
      <c r="B23" t="s">
        <v>230</v>
      </c>
      <c r="C23" t="s">
        <v>16</v>
      </c>
      <c r="D23" s="1">
        <v>42004</v>
      </c>
      <c r="E23" s="2">
        <v>2614748000</v>
      </c>
      <c r="F23" s="2">
        <v>883564000</v>
      </c>
      <c r="G23" s="2">
        <v>50948000</v>
      </c>
      <c r="H23" t="s">
        <v>12</v>
      </c>
      <c r="I23" s="2">
        <v>758861000</v>
      </c>
      <c r="J23" t="s">
        <v>52</v>
      </c>
      <c r="K23" t="s">
        <v>53</v>
      </c>
    </row>
    <row r="24" spans="2:11" x14ac:dyDescent="0.25">
      <c r="B24" t="s">
        <v>233</v>
      </c>
      <c r="C24" t="s">
        <v>16</v>
      </c>
      <c r="D24" s="1">
        <v>42004</v>
      </c>
      <c r="E24" s="2">
        <v>970938000</v>
      </c>
      <c r="F24" s="2">
        <v>312546000</v>
      </c>
      <c r="G24" s="2">
        <v>40878000</v>
      </c>
      <c r="H24" t="s">
        <v>12</v>
      </c>
      <c r="I24" s="2">
        <v>360592000</v>
      </c>
      <c r="J24" t="s">
        <v>52</v>
      </c>
      <c r="K24" t="s">
        <v>234</v>
      </c>
    </row>
    <row r="25" spans="2:11" x14ac:dyDescent="0.25">
      <c r="B25" t="s">
        <v>235</v>
      </c>
      <c r="C25" t="s">
        <v>16</v>
      </c>
      <c r="D25" s="1">
        <v>42004</v>
      </c>
      <c r="E25" s="2">
        <v>1665000000</v>
      </c>
      <c r="F25" t="s">
        <v>12</v>
      </c>
      <c r="G25" s="2">
        <v>958000000</v>
      </c>
      <c r="H25" t="s">
        <v>12</v>
      </c>
      <c r="I25" s="2">
        <v>136000000</v>
      </c>
      <c r="J25" t="s">
        <v>47</v>
      </c>
      <c r="K25" t="s">
        <v>236</v>
      </c>
    </row>
    <row r="26" spans="2:11" x14ac:dyDescent="0.25">
      <c r="B26" t="s">
        <v>243</v>
      </c>
      <c r="C26" t="s">
        <v>16</v>
      </c>
      <c r="D26" s="1">
        <v>42004</v>
      </c>
      <c r="E26" s="2">
        <v>647155000</v>
      </c>
      <c r="F26" s="2">
        <v>172416000</v>
      </c>
      <c r="G26" s="2">
        <v>71369000</v>
      </c>
      <c r="H26" t="s">
        <v>12</v>
      </c>
      <c r="I26" s="2">
        <v>115076000</v>
      </c>
      <c r="J26" t="s">
        <v>52</v>
      </c>
      <c r="K26" t="s">
        <v>75</v>
      </c>
    </row>
    <row r="27" spans="2:11" x14ac:dyDescent="0.25">
      <c r="B27" t="s">
        <v>264</v>
      </c>
      <c r="C27" t="s">
        <v>16</v>
      </c>
      <c r="D27" s="1">
        <v>42369</v>
      </c>
      <c r="E27" s="2">
        <v>744012000</v>
      </c>
      <c r="F27" s="2">
        <v>233417000</v>
      </c>
      <c r="G27" s="2">
        <v>35645000</v>
      </c>
      <c r="H27" t="s">
        <v>12</v>
      </c>
      <c r="I27" s="2">
        <v>174796000</v>
      </c>
      <c r="J27" t="s">
        <v>52</v>
      </c>
      <c r="K27" t="s">
        <v>265</v>
      </c>
    </row>
    <row r="28" spans="2:11" x14ac:dyDescent="0.25">
      <c r="B28" t="s">
        <v>269</v>
      </c>
      <c r="C28" t="s">
        <v>16</v>
      </c>
      <c r="D28" s="1">
        <v>42004</v>
      </c>
      <c r="E28" s="2">
        <v>2535559000</v>
      </c>
      <c r="F28" s="2">
        <v>783602000</v>
      </c>
      <c r="G28" s="2">
        <v>88705000</v>
      </c>
      <c r="H28" t="s">
        <v>12</v>
      </c>
      <c r="I28" s="2">
        <v>708406000</v>
      </c>
      <c r="J28" t="s">
        <v>52</v>
      </c>
      <c r="K28" t="s">
        <v>265</v>
      </c>
    </row>
    <row r="29" spans="2:11" x14ac:dyDescent="0.25">
      <c r="B29" t="s">
        <v>287</v>
      </c>
      <c r="C29" t="s">
        <v>16</v>
      </c>
      <c r="D29" s="1">
        <v>42004</v>
      </c>
      <c r="E29" s="2">
        <v>2955641000</v>
      </c>
      <c r="F29" s="2">
        <v>86453000</v>
      </c>
      <c r="G29" s="2">
        <v>1843069000</v>
      </c>
      <c r="H29" t="s">
        <v>12</v>
      </c>
      <c r="I29" s="2">
        <v>120266000</v>
      </c>
      <c r="J29" t="s">
        <v>47</v>
      </c>
      <c r="K29" t="s">
        <v>105</v>
      </c>
    </row>
    <row r="30" spans="2:11" x14ac:dyDescent="0.25">
      <c r="B30" t="s">
        <v>291</v>
      </c>
      <c r="C30" t="s">
        <v>16</v>
      </c>
      <c r="D30" s="1">
        <v>42004</v>
      </c>
      <c r="E30" s="2">
        <v>3305879000</v>
      </c>
      <c r="F30" s="2">
        <v>1403358000</v>
      </c>
      <c r="G30" s="2">
        <v>212481000</v>
      </c>
      <c r="H30" t="s">
        <v>12</v>
      </c>
      <c r="I30" s="2">
        <v>844130000</v>
      </c>
      <c r="J30" t="s">
        <v>52</v>
      </c>
      <c r="K30" t="s">
        <v>53</v>
      </c>
    </row>
    <row r="31" spans="2:11" x14ac:dyDescent="0.25">
      <c r="B31" t="s">
        <v>292</v>
      </c>
      <c r="C31" t="s">
        <v>16</v>
      </c>
      <c r="D31" s="1">
        <v>42369</v>
      </c>
      <c r="E31" s="2">
        <v>1828305000</v>
      </c>
      <c r="F31" t="s">
        <v>12</v>
      </c>
      <c r="G31" s="2">
        <v>706644000</v>
      </c>
      <c r="H31" t="s">
        <v>12</v>
      </c>
      <c r="I31" s="2">
        <v>504905000</v>
      </c>
      <c r="J31" t="s">
        <v>52</v>
      </c>
      <c r="K31" t="s">
        <v>53</v>
      </c>
    </row>
    <row r="32" spans="2:11" x14ac:dyDescent="0.25">
      <c r="B32" t="s">
        <v>296</v>
      </c>
      <c r="C32" t="s">
        <v>16</v>
      </c>
      <c r="D32" s="1">
        <v>42004</v>
      </c>
      <c r="E32" s="2">
        <v>18614000000</v>
      </c>
      <c r="F32" s="2">
        <v>10805000000</v>
      </c>
      <c r="G32" t="s">
        <v>12</v>
      </c>
      <c r="H32" t="s">
        <v>12</v>
      </c>
      <c r="I32" s="2">
        <v>5757000000</v>
      </c>
      <c r="J32" t="s">
        <v>47</v>
      </c>
      <c r="K32" t="s">
        <v>50</v>
      </c>
    </row>
    <row r="33" spans="2:11" x14ac:dyDescent="0.25">
      <c r="B33" t="s">
        <v>306</v>
      </c>
      <c r="C33" t="s">
        <v>16</v>
      </c>
      <c r="D33" s="1">
        <v>42124</v>
      </c>
      <c r="E33" s="2">
        <v>3078658000</v>
      </c>
      <c r="F33" s="2">
        <v>1231104000</v>
      </c>
      <c r="G33" s="2">
        <v>818091000</v>
      </c>
      <c r="H33" t="s">
        <v>12</v>
      </c>
      <c r="I33" s="2">
        <v>159804000</v>
      </c>
      <c r="J33" t="s">
        <v>47</v>
      </c>
      <c r="K33" t="s">
        <v>100</v>
      </c>
    </row>
    <row r="34" spans="2:11" x14ac:dyDescent="0.25">
      <c r="B34" t="s">
        <v>311</v>
      </c>
      <c r="C34" t="s">
        <v>16</v>
      </c>
      <c r="D34" s="1">
        <v>42004</v>
      </c>
      <c r="E34" s="2">
        <v>5354000000</v>
      </c>
      <c r="F34" s="2">
        <v>2033000000</v>
      </c>
      <c r="G34" s="2">
        <v>1920000000</v>
      </c>
      <c r="H34" t="s">
        <v>12</v>
      </c>
      <c r="I34" s="2">
        <v>701000000</v>
      </c>
      <c r="J34" t="s">
        <v>52</v>
      </c>
      <c r="K34" t="s">
        <v>53</v>
      </c>
    </row>
    <row r="35" spans="2:11" x14ac:dyDescent="0.25">
      <c r="B35" t="s">
        <v>324</v>
      </c>
      <c r="C35" t="s">
        <v>16</v>
      </c>
      <c r="D35" s="1">
        <v>42004</v>
      </c>
      <c r="E35" s="2">
        <v>3117693000</v>
      </c>
      <c r="F35" s="2">
        <v>1344636000</v>
      </c>
      <c r="G35" s="2">
        <v>869572000</v>
      </c>
      <c r="H35" t="s">
        <v>12</v>
      </c>
      <c r="I35" s="2">
        <v>353143000</v>
      </c>
      <c r="J35" t="s">
        <v>52</v>
      </c>
      <c r="K35" t="s">
        <v>53</v>
      </c>
    </row>
    <row r="36" spans="2:11" x14ac:dyDescent="0.25">
      <c r="B36" t="s">
        <v>327</v>
      </c>
      <c r="C36" t="s">
        <v>16</v>
      </c>
      <c r="D36" s="1">
        <v>42004</v>
      </c>
      <c r="E36" s="2">
        <v>5147100000</v>
      </c>
      <c r="F36" t="s">
        <v>12</v>
      </c>
      <c r="G36" s="2">
        <v>3870200000</v>
      </c>
      <c r="H36" t="s">
        <v>12</v>
      </c>
      <c r="I36" t="s">
        <v>12</v>
      </c>
      <c r="J36" t="s">
        <v>47</v>
      </c>
      <c r="K36" t="s">
        <v>73</v>
      </c>
    </row>
    <row r="37" spans="2:11" x14ac:dyDescent="0.25">
      <c r="B37" t="s">
        <v>332</v>
      </c>
      <c r="C37" t="s">
        <v>16</v>
      </c>
      <c r="D37" s="1">
        <v>42004</v>
      </c>
      <c r="E37" s="2">
        <v>91973000000</v>
      </c>
      <c r="F37" t="s">
        <v>12</v>
      </c>
      <c r="G37" s="2">
        <v>61274000000</v>
      </c>
      <c r="H37" t="s">
        <v>12</v>
      </c>
      <c r="I37" s="2">
        <v>3139000000</v>
      </c>
      <c r="J37" t="s">
        <v>47</v>
      </c>
      <c r="K37" t="s">
        <v>105</v>
      </c>
    </row>
    <row r="38" spans="2:11" x14ac:dyDescent="0.25">
      <c r="B38" t="s">
        <v>336</v>
      </c>
      <c r="C38" t="s">
        <v>16</v>
      </c>
      <c r="D38" s="1">
        <v>42277</v>
      </c>
      <c r="E38" s="2">
        <v>1627413000</v>
      </c>
      <c r="F38" s="2">
        <v>1354969000</v>
      </c>
      <c r="G38" s="2">
        <v>207519000</v>
      </c>
      <c r="H38" t="s">
        <v>12</v>
      </c>
      <c r="I38" s="2">
        <v>13338000</v>
      </c>
      <c r="J38" t="s">
        <v>47</v>
      </c>
      <c r="K38" t="s">
        <v>105</v>
      </c>
    </row>
    <row r="39" spans="2:11" x14ac:dyDescent="0.25">
      <c r="B39" t="s">
        <v>337</v>
      </c>
      <c r="C39" t="s">
        <v>16</v>
      </c>
      <c r="D39" s="1">
        <v>42004</v>
      </c>
      <c r="E39" s="2">
        <v>993897000</v>
      </c>
      <c r="F39" s="2">
        <v>258617000</v>
      </c>
      <c r="G39" s="2">
        <v>122201000</v>
      </c>
      <c r="H39" t="s">
        <v>12</v>
      </c>
      <c r="I39" s="2">
        <v>258074000</v>
      </c>
      <c r="J39" t="s">
        <v>52</v>
      </c>
      <c r="K39" t="s">
        <v>53</v>
      </c>
    </row>
    <row r="40" spans="2:11" x14ac:dyDescent="0.25">
      <c r="B40" t="s">
        <v>362</v>
      </c>
      <c r="C40" t="s">
        <v>16</v>
      </c>
      <c r="D40" s="1">
        <v>42004</v>
      </c>
      <c r="E40" s="2">
        <v>10681897000</v>
      </c>
      <c r="F40" s="2">
        <v>8024286000</v>
      </c>
      <c r="G40" s="2">
        <v>2856642000</v>
      </c>
      <c r="H40" t="s">
        <v>12</v>
      </c>
      <c r="I40" s="2">
        <v>185993000</v>
      </c>
      <c r="J40" t="s">
        <v>47</v>
      </c>
      <c r="K40" t="s">
        <v>363</v>
      </c>
    </row>
    <row r="41" spans="2:11" x14ac:dyDescent="0.25">
      <c r="B41" t="s">
        <v>370</v>
      </c>
      <c r="C41" t="s">
        <v>16</v>
      </c>
      <c r="D41" s="1">
        <v>42004</v>
      </c>
      <c r="E41" s="2">
        <v>992332000</v>
      </c>
      <c r="F41" s="2">
        <v>275379000</v>
      </c>
      <c r="G41" s="2">
        <v>57664000</v>
      </c>
      <c r="H41" t="s">
        <v>12</v>
      </c>
      <c r="I41" s="2">
        <v>301812000</v>
      </c>
      <c r="J41" t="s">
        <v>52</v>
      </c>
      <c r="K41" t="s">
        <v>234</v>
      </c>
    </row>
    <row r="42" spans="2:11" x14ac:dyDescent="0.25">
      <c r="B42" t="s">
        <v>371</v>
      </c>
      <c r="C42" t="s">
        <v>16</v>
      </c>
      <c r="D42" s="1">
        <v>42004</v>
      </c>
      <c r="E42" s="2">
        <v>1105247000</v>
      </c>
      <c r="F42" s="2">
        <v>441929000</v>
      </c>
      <c r="G42" s="2">
        <v>29412000</v>
      </c>
      <c r="H42" t="s">
        <v>12</v>
      </c>
      <c r="I42" s="2">
        <v>378716000</v>
      </c>
      <c r="J42" t="s">
        <v>52</v>
      </c>
      <c r="K42" t="s">
        <v>265</v>
      </c>
    </row>
    <row r="43" spans="2:11" x14ac:dyDescent="0.25">
      <c r="B43" t="s">
        <v>378</v>
      </c>
      <c r="C43" t="s">
        <v>16</v>
      </c>
      <c r="D43" s="1">
        <v>42004</v>
      </c>
      <c r="E43" s="2">
        <v>3334300000</v>
      </c>
      <c r="F43" s="2">
        <v>930300000</v>
      </c>
      <c r="G43" s="2">
        <v>869300000</v>
      </c>
      <c r="H43" t="s">
        <v>12</v>
      </c>
      <c r="I43" s="2">
        <v>95600000</v>
      </c>
      <c r="J43" t="s">
        <v>47</v>
      </c>
      <c r="K43" t="s">
        <v>379</v>
      </c>
    </row>
    <row r="44" spans="2:11" x14ac:dyDescent="0.25">
      <c r="B44" t="s">
        <v>381</v>
      </c>
      <c r="C44" t="s">
        <v>16</v>
      </c>
      <c r="D44" s="1">
        <v>42004</v>
      </c>
      <c r="E44" s="2">
        <v>73316000000</v>
      </c>
      <c r="F44" s="2">
        <v>39102000000</v>
      </c>
      <c r="G44" s="2">
        <v>8319000000</v>
      </c>
      <c r="H44" t="s">
        <v>12</v>
      </c>
      <c r="I44" s="2">
        <v>17091000000</v>
      </c>
      <c r="J44" t="s">
        <v>47</v>
      </c>
      <c r="K44" t="s">
        <v>48</v>
      </c>
    </row>
    <row r="45" spans="2:11" x14ac:dyDescent="0.25">
      <c r="B45" t="s">
        <v>388</v>
      </c>
      <c r="C45" t="s">
        <v>16</v>
      </c>
      <c r="D45" s="1">
        <v>42004</v>
      </c>
      <c r="E45" s="2">
        <v>12951000000</v>
      </c>
      <c r="F45" t="s">
        <v>12</v>
      </c>
      <c r="G45" s="2">
        <v>7515000000</v>
      </c>
      <c r="H45" t="s">
        <v>12</v>
      </c>
      <c r="I45" s="2">
        <v>3135000000</v>
      </c>
      <c r="J45" t="s">
        <v>47</v>
      </c>
      <c r="K45" t="s">
        <v>389</v>
      </c>
    </row>
    <row r="46" spans="2:11" x14ac:dyDescent="0.25">
      <c r="B46" t="s">
        <v>401</v>
      </c>
      <c r="C46" t="s">
        <v>16</v>
      </c>
      <c r="D46" s="1">
        <v>42004</v>
      </c>
      <c r="E46" s="2">
        <v>4736150000</v>
      </c>
      <c r="F46" s="2">
        <v>63083000</v>
      </c>
      <c r="G46" s="2">
        <v>2655650000</v>
      </c>
      <c r="H46" t="s">
        <v>12</v>
      </c>
      <c r="I46" s="2">
        <v>157824000</v>
      </c>
      <c r="J46" t="s">
        <v>47</v>
      </c>
      <c r="K46" t="s">
        <v>105</v>
      </c>
    </row>
    <row r="47" spans="2:11" x14ac:dyDescent="0.25">
      <c r="B47" t="s">
        <v>407</v>
      </c>
      <c r="C47" t="s">
        <v>16</v>
      </c>
      <c r="D47" s="1">
        <v>42004</v>
      </c>
      <c r="E47" s="2">
        <v>3383000000</v>
      </c>
      <c r="F47" s="2">
        <v>1433000000</v>
      </c>
      <c r="G47" s="2">
        <v>1095000000</v>
      </c>
      <c r="H47" t="s">
        <v>12</v>
      </c>
      <c r="I47" s="2">
        <v>137000000</v>
      </c>
      <c r="J47" t="s">
        <v>47</v>
      </c>
      <c r="K47" t="s">
        <v>379</v>
      </c>
    </row>
    <row r="48" spans="2:11" x14ac:dyDescent="0.25">
      <c r="B48" t="s">
        <v>423</v>
      </c>
      <c r="C48" t="s">
        <v>16</v>
      </c>
      <c r="D48" s="1">
        <v>42004</v>
      </c>
      <c r="E48" s="2">
        <v>933505000</v>
      </c>
      <c r="F48" s="2">
        <v>53871000</v>
      </c>
      <c r="G48" s="2">
        <v>51085000</v>
      </c>
      <c r="H48" t="s">
        <v>12</v>
      </c>
      <c r="I48" s="2">
        <v>374661000</v>
      </c>
      <c r="J48" t="s">
        <v>52</v>
      </c>
      <c r="K48" t="s">
        <v>265</v>
      </c>
    </row>
    <row r="49" spans="2:11" x14ac:dyDescent="0.25">
      <c r="B49" t="s">
        <v>428</v>
      </c>
      <c r="C49" t="s">
        <v>16</v>
      </c>
      <c r="D49" s="1">
        <v>42004</v>
      </c>
      <c r="E49" s="2">
        <v>1381400000</v>
      </c>
      <c r="F49" s="2">
        <v>80900000</v>
      </c>
      <c r="G49" s="2">
        <v>816700000</v>
      </c>
      <c r="H49" t="s">
        <v>12</v>
      </c>
      <c r="I49" s="2">
        <v>65400000</v>
      </c>
      <c r="J49" t="s">
        <v>47</v>
      </c>
      <c r="K49" t="s">
        <v>429</v>
      </c>
    </row>
    <row r="50" spans="2:11" x14ac:dyDescent="0.25">
      <c r="B50" t="s">
        <v>439</v>
      </c>
      <c r="C50" t="s">
        <v>16</v>
      </c>
      <c r="D50" s="1">
        <v>42369</v>
      </c>
      <c r="E50" s="2">
        <v>11964400000</v>
      </c>
      <c r="F50" s="2">
        <v>6697700000</v>
      </c>
      <c r="G50" s="2">
        <v>163500000</v>
      </c>
      <c r="H50" t="s">
        <v>12</v>
      </c>
      <c r="I50" s="2">
        <v>3672400000</v>
      </c>
      <c r="J50" t="s">
        <v>47</v>
      </c>
      <c r="K50" t="s">
        <v>379</v>
      </c>
    </row>
    <row r="51" spans="2:11" x14ac:dyDescent="0.25">
      <c r="B51" t="s">
        <v>441</v>
      </c>
      <c r="C51" t="s">
        <v>16</v>
      </c>
      <c r="D51" s="1">
        <v>42004</v>
      </c>
      <c r="E51" s="2">
        <v>19391400000</v>
      </c>
      <c r="F51" s="2">
        <v>17297300000</v>
      </c>
      <c r="G51" s="2">
        <v>18900000</v>
      </c>
      <c r="H51" t="s">
        <v>12</v>
      </c>
      <c r="I51" s="2">
        <v>50900000</v>
      </c>
      <c r="J51" t="s">
        <v>47</v>
      </c>
      <c r="K51" t="s">
        <v>50</v>
      </c>
    </row>
    <row r="52" spans="2:11" x14ac:dyDescent="0.25">
      <c r="B52" t="s">
        <v>446</v>
      </c>
      <c r="C52" t="s">
        <v>16</v>
      </c>
      <c r="D52" s="1">
        <v>42004</v>
      </c>
      <c r="E52" s="2">
        <v>16281000000</v>
      </c>
      <c r="F52" s="2">
        <v>325000000</v>
      </c>
      <c r="G52" s="2">
        <v>9488000000</v>
      </c>
      <c r="H52" t="s">
        <v>12</v>
      </c>
      <c r="I52" s="2">
        <v>273000000</v>
      </c>
      <c r="J52" t="s">
        <v>47</v>
      </c>
      <c r="K52" t="s">
        <v>105</v>
      </c>
    </row>
    <row r="53" spans="2:11" x14ac:dyDescent="0.25">
      <c r="B53" t="s">
        <v>451</v>
      </c>
      <c r="C53" t="s">
        <v>16</v>
      </c>
      <c r="D53" s="1">
        <v>42004</v>
      </c>
      <c r="E53" s="2">
        <v>54105000000</v>
      </c>
      <c r="F53" s="2">
        <v>33560000000</v>
      </c>
      <c r="G53" s="2">
        <v>18786000000</v>
      </c>
      <c r="H53" t="s">
        <v>12</v>
      </c>
      <c r="I53" t="s">
        <v>12</v>
      </c>
      <c r="J53" t="s">
        <v>47</v>
      </c>
      <c r="K53" t="s">
        <v>379</v>
      </c>
    </row>
    <row r="54" spans="2:11" x14ac:dyDescent="0.25">
      <c r="B54" t="s">
        <v>477</v>
      </c>
      <c r="C54" t="s">
        <v>16</v>
      </c>
      <c r="D54" s="1">
        <v>42004</v>
      </c>
      <c r="E54" s="2">
        <v>1519978000</v>
      </c>
      <c r="F54" s="2">
        <v>500126000</v>
      </c>
      <c r="G54" s="2">
        <v>133502000</v>
      </c>
      <c r="H54" t="s">
        <v>12</v>
      </c>
      <c r="I54" s="2">
        <v>393987000</v>
      </c>
      <c r="J54" t="s">
        <v>52</v>
      </c>
      <c r="K54" t="s">
        <v>478</v>
      </c>
    </row>
    <row r="55" spans="2:11" x14ac:dyDescent="0.25">
      <c r="B55" t="s">
        <v>483</v>
      </c>
      <c r="C55" t="s">
        <v>16</v>
      </c>
      <c r="D55" s="1">
        <v>42004</v>
      </c>
      <c r="E55" s="2">
        <v>4870818000</v>
      </c>
      <c r="F55" s="2">
        <v>882803000</v>
      </c>
      <c r="G55" s="2">
        <v>446845000</v>
      </c>
      <c r="H55" t="s">
        <v>12</v>
      </c>
      <c r="I55" s="2">
        <v>1143827000</v>
      </c>
      <c r="J55" t="s">
        <v>52</v>
      </c>
      <c r="K55" t="s">
        <v>53</v>
      </c>
    </row>
    <row r="56" spans="2:11" x14ac:dyDescent="0.25">
      <c r="B56" t="s">
        <v>487</v>
      </c>
      <c r="C56" t="s">
        <v>16</v>
      </c>
      <c r="D56" s="1">
        <v>42004</v>
      </c>
      <c r="E56" s="2">
        <v>8707000000</v>
      </c>
      <c r="F56" s="2">
        <v>235000000</v>
      </c>
      <c r="G56" s="2">
        <v>5518000000</v>
      </c>
      <c r="H56" t="s">
        <v>12</v>
      </c>
      <c r="I56" s="2">
        <v>367000000</v>
      </c>
      <c r="J56" t="s">
        <v>47</v>
      </c>
      <c r="K56" t="s">
        <v>105</v>
      </c>
    </row>
    <row r="57" spans="2:11" x14ac:dyDescent="0.25">
      <c r="B57" t="s">
        <v>495</v>
      </c>
      <c r="C57" t="s">
        <v>16</v>
      </c>
      <c r="D57" s="1">
        <v>42004</v>
      </c>
      <c r="E57" s="2">
        <v>12727000000</v>
      </c>
      <c r="F57" s="2">
        <v>470000000</v>
      </c>
      <c r="G57" s="2">
        <v>2927000000</v>
      </c>
      <c r="H57" t="s">
        <v>12</v>
      </c>
      <c r="I57" s="2">
        <v>5492000000</v>
      </c>
      <c r="J57" t="s">
        <v>47</v>
      </c>
      <c r="K57" t="s">
        <v>100</v>
      </c>
    </row>
    <row r="58" spans="2:11" x14ac:dyDescent="0.25">
      <c r="B58" t="s">
        <v>512</v>
      </c>
      <c r="C58" t="s">
        <v>16</v>
      </c>
      <c r="D58" s="1">
        <v>42004</v>
      </c>
      <c r="E58" s="2">
        <v>3620095000</v>
      </c>
      <c r="F58" s="2">
        <v>1903384000</v>
      </c>
      <c r="G58" t="s">
        <v>12</v>
      </c>
      <c r="H58" t="s">
        <v>12</v>
      </c>
      <c r="I58" s="2">
        <v>855908000</v>
      </c>
      <c r="J58" t="s">
        <v>47</v>
      </c>
      <c r="K58" t="s">
        <v>48</v>
      </c>
    </row>
    <row r="59" spans="2:11" x14ac:dyDescent="0.25">
      <c r="B59" t="s">
        <v>515</v>
      </c>
      <c r="C59" t="s">
        <v>16</v>
      </c>
      <c r="D59" s="1">
        <v>42369</v>
      </c>
      <c r="E59" s="2">
        <v>26815000000</v>
      </c>
      <c r="F59" s="2">
        <v>13723000000</v>
      </c>
      <c r="G59" s="2">
        <v>4094000000</v>
      </c>
      <c r="H59" t="s">
        <v>12</v>
      </c>
      <c r="I59" s="2">
        <v>3885000000</v>
      </c>
      <c r="J59" t="s">
        <v>47</v>
      </c>
      <c r="K59" t="s">
        <v>50</v>
      </c>
    </row>
    <row r="60" spans="2:11" x14ac:dyDescent="0.25">
      <c r="B60" t="s">
        <v>526</v>
      </c>
      <c r="C60" t="s">
        <v>16</v>
      </c>
      <c r="D60" s="1">
        <v>42004</v>
      </c>
      <c r="E60" s="2">
        <v>818046000</v>
      </c>
      <c r="F60" s="2">
        <v>270741000</v>
      </c>
      <c r="G60" s="2">
        <v>56612000</v>
      </c>
      <c r="H60" t="s">
        <v>12</v>
      </c>
      <c r="I60" s="2">
        <v>363929000</v>
      </c>
      <c r="J60" t="s">
        <v>52</v>
      </c>
      <c r="K60" t="s">
        <v>234</v>
      </c>
    </row>
    <row r="61" spans="2:11" x14ac:dyDescent="0.25">
      <c r="B61" t="s">
        <v>529</v>
      </c>
      <c r="C61" t="s">
        <v>16</v>
      </c>
      <c r="D61" s="1">
        <v>42004</v>
      </c>
      <c r="E61" s="2">
        <v>10524500000</v>
      </c>
      <c r="F61" s="2">
        <v>7722100000</v>
      </c>
      <c r="G61" s="2">
        <v>820900000</v>
      </c>
      <c r="H61" t="s">
        <v>12</v>
      </c>
      <c r="I61" s="2">
        <v>1272000000</v>
      </c>
      <c r="J61" t="s">
        <v>47</v>
      </c>
      <c r="K61" t="s">
        <v>379</v>
      </c>
    </row>
    <row r="62" spans="2:11" x14ac:dyDescent="0.25">
      <c r="B62" t="s">
        <v>533</v>
      </c>
      <c r="C62" t="s">
        <v>16</v>
      </c>
      <c r="D62" s="1">
        <v>42216</v>
      </c>
      <c r="E62" s="2">
        <v>2371200000</v>
      </c>
      <c r="F62" s="2">
        <v>1562600000</v>
      </c>
      <c r="G62" s="2">
        <v>460100000</v>
      </c>
      <c r="H62" s="2">
        <v>60200000</v>
      </c>
      <c r="I62" t="s">
        <v>12</v>
      </c>
      <c r="J62" t="s">
        <v>47</v>
      </c>
      <c r="K62" t="s">
        <v>105</v>
      </c>
    </row>
    <row r="63" spans="2:11" x14ac:dyDescent="0.25">
      <c r="B63" t="s">
        <v>541</v>
      </c>
      <c r="C63" t="s">
        <v>16</v>
      </c>
      <c r="D63" s="1">
        <v>42369</v>
      </c>
      <c r="E63" s="2">
        <v>2502267000</v>
      </c>
      <c r="F63" s="2">
        <v>1011249000</v>
      </c>
      <c r="G63" s="2">
        <v>175307000</v>
      </c>
      <c r="H63" t="s">
        <v>12</v>
      </c>
      <c r="I63" s="2">
        <v>542952000</v>
      </c>
      <c r="J63" t="s">
        <v>52</v>
      </c>
      <c r="K63" t="s">
        <v>53</v>
      </c>
    </row>
    <row r="64" spans="2:11" x14ac:dyDescent="0.25">
      <c r="B64" t="s">
        <v>545</v>
      </c>
      <c r="C64" t="s">
        <v>16</v>
      </c>
      <c r="D64" s="1">
        <v>42369</v>
      </c>
      <c r="E64" s="2">
        <v>3285346000</v>
      </c>
      <c r="F64" s="2">
        <v>1410205000</v>
      </c>
      <c r="G64" s="2">
        <v>145992000</v>
      </c>
      <c r="H64" t="s">
        <v>12</v>
      </c>
      <c r="I64" s="2">
        <v>894057000</v>
      </c>
      <c r="J64" t="s">
        <v>52</v>
      </c>
      <c r="K64" t="s">
        <v>53</v>
      </c>
    </row>
    <row r="65" spans="2:11" x14ac:dyDescent="0.25">
      <c r="B65" t="s">
        <v>550</v>
      </c>
      <c r="C65" t="s">
        <v>16</v>
      </c>
      <c r="D65" s="1">
        <v>42004</v>
      </c>
      <c r="E65" s="2">
        <v>88372000000</v>
      </c>
      <c r="F65" s="2">
        <v>1096000000</v>
      </c>
      <c r="G65" s="2">
        <v>47667000000</v>
      </c>
      <c r="H65" t="s">
        <v>12</v>
      </c>
      <c r="I65" s="2">
        <v>2765000000</v>
      </c>
      <c r="J65" t="s">
        <v>47</v>
      </c>
      <c r="K65" t="s">
        <v>105</v>
      </c>
    </row>
    <row r="66" spans="2:11" x14ac:dyDescent="0.25">
      <c r="B66" t="s">
        <v>559</v>
      </c>
      <c r="C66" t="s">
        <v>16</v>
      </c>
      <c r="D66" s="1">
        <v>42004</v>
      </c>
      <c r="E66" s="2">
        <v>7403000000</v>
      </c>
      <c r="F66" s="2">
        <v>5763000000</v>
      </c>
      <c r="G66" s="2">
        <v>249000000</v>
      </c>
      <c r="H66" s="2">
        <v>27000000</v>
      </c>
      <c r="I66" t="s">
        <v>12</v>
      </c>
      <c r="J66" t="s">
        <v>52</v>
      </c>
      <c r="K66" t="s">
        <v>53</v>
      </c>
    </row>
    <row r="67" spans="2:11" x14ac:dyDescent="0.25">
      <c r="B67" t="s">
        <v>565</v>
      </c>
      <c r="C67" t="s">
        <v>16</v>
      </c>
      <c r="D67" s="1">
        <v>42004</v>
      </c>
      <c r="E67" s="2">
        <v>6602267000</v>
      </c>
      <c r="F67" s="2">
        <v>4239474000</v>
      </c>
      <c r="G67" t="s">
        <v>12</v>
      </c>
      <c r="H67" t="s">
        <v>12</v>
      </c>
      <c r="I67" s="2">
        <v>1341315000</v>
      </c>
      <c r="J67" t="s">
        <v>47</v>
      </c>
      <c r="K67" t="s">
        <v>50</v>
      </c>
    </row>
    <row r="68" spans="2:11" x14ac:dyDescent="0.25">
      <c r="B68" t="s">
        <v>574</v>
      </c>
      <c r="C68" t="s">
        <v>16</v>
      </c>
      <c r="D68" s="1">
        <v>42004</v>
      </c>
      <c r="E68" s="2">
        <v>2361631000</v>
      </c>
      <c r="F68" s="2">
        <v>49736000</v>
      </c>
      <c r="G68" s="2">
        <v>1654369000</v>
      </c>
      <c r="H68" t="s">
        <v>12</v>
      </c>
      <c r="I68" s="2">
        <v>-87159000</v>
      </c>
      <c r="J68" t="s">
        <v>47</v>
      </c>
      <c r="K6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B1" workbookViewId="0">
      <selection activeCell="D7" sqref="D7"/>
    </sheetView>
  </sheetViews>
  <sheetFormatPr defaultRowHeight="15" x14ac:dyDescent="0.25"/>
  <cols>
    <col min="1" max="1" width="18.140625" bestFit="1" customWidth="1"/>
    <col min="2" max="2" width="10.5703125" customWidth="1"/>
    <col min="3" max="3" width="18.140625" bestFit="1" customWidth="1"/>
    <col min="4" max="4" width="32.140625" bestFit="1" customWidth="1"/>
    <col min="5" max="5" width="30.140625" bestFit="1" customWidth="1"/>
  </cols>
  <sheetData>
    <row r="2" spans="2:7" x14ac:dyDescent="0.25">
      <c r="B2" s="24" t="s">
        <v>626</v>
      </c>
      <c r="C2" s="24"/>
      <c r="D2" s="24"/>
      <c r="E2" s="24"/>
      <c r="F2" s="88"/>
      <c r="G2" s="88"/>
    </row>
    <row r="3" spans="2:7" ht="15.75" thickBot="1" x14ac:dyDescent="0.3">
      <c r="C3" s="14"/>
      <c r="D3" s="14"/>
      <c r="E3" s="14"/>
    </row>
    <row r="4" spans="2:7" ht="15.75" thickBot="1" x14ac:dyDescent="0.3">
      <c r="C4" s="91"/>
      <c r="D4" s="94" t="s">
        <v>625</v>
      </c>
      <c r="E4" s="93" t="s">
        <v>52</v>
      </c>
    </row>
    <row r="5" spans="2:7" x14ac:dyDescent="0.25">
      <c r="C5" s="89"/>
      <c r="D5" s="89"/>
      <c r="E5" s="90"/>
    </row>
    <row r="6" spans="2:7" x14ac:dyDescent="0.25">
      <c r="C6" s="95" t="s">
        <v>624</v>
      </c>
      <c r="D6" s="86">
        <v>850512546000</v>
      </c>
      <c r="E6" s="86">
        <v>69673022000</v>
      </c>
    </row>
    <row r="7" spans="2:7" x14ac:dyDescent="0.25">
      <c r="C7" s="95" t="s">
        <v>620</v>
      </c>
      <c r="D7" s="86">
        <v>20744208439.024391</v>
      </c>
      <c r="E7" s="86">
        <v>2679731615.3846154</v>
      </c>
    </row>
    <row r="8" spans="2:7" x14ac:dyDescent="0.25">
      <c r="C8" s="95" t="s">
        <v>621</v>
      </c>
      <c r="D8" s="86">
        <v>10524500000</v>
      </c>
      <c r="E8" s="86">
        <v>2420387000</v>
      </c>
    </row>
    <row r="9" spans="2:7" x14ac:dyDescent="0.25">
      <c r="C9" s="95" t="s">
        <v>622</v>
      </c>
      <c r="D9" s="86">
        <v>26113112689.570694</v>
      </c>
      <c r="E9" s="86">
        <v>2100436167.076525</v>
      </c>
    </row>
    <row r="10" spans="2:7" x14ac:dyDescent="0.25">
      <c r="C10" s="95" t="s">
        <v>623</v>
      </c>
      <c r="D10" s="86">
        <v>93799600000</v>
      </c>
      <c r="E10" s="86">
        <v>8402763000</v>
      </c>
    </row>
    <row r="11" spans="2:7" ht="15.75" thickBot="1" x14ac:dyDescent="0.3">
      <c r="C11" s="96" t="s">
        <v>627</v>
      </c>
      <c r="D11" s="92">
        <v>19107905000</v>
      </c>
      <c r="E11" s="87">
        <v>2308022500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zoomScaleNormal="100" workbookViewId="0">
      <pane ySplit="1" topLeftCell="A25" activePane="bottomLeft" state="frozen"/>
      <selection pane="bottomLeft" activeCell="K32" sqref="K32"/>
    </sheetView>
  </sheetViews>
  <sheetFormatPr defaultRowHeight="15" x14ac:dyDescent="0.25"/>
  <cols>
    <col min="4" max="4" width="16.5703125" bestFit="1" customWidth="1"/>
    <col min="5" max="5" width="16.28515625" customWidth="1"/>
    <col min="6" max="6" width="16" customWidth="1"/>
    <col min="7" max="7" width="13.5703125" customWidth="1"/>
    <col min="8" max="8" width="16" bestFit="1" customWidth="1"/>
    <col min="9" max="9" width="15.5703125" style="100" bestFit="1" customWidth="1"/>
    <col min="10" max="10" width="16.5703125" style="100" bestFit="1" customWidth="1"/>
    <col min="11" max="11" width="16.28515625" style="100" bestFit="1" customWidth="1"/>
    <col min="12" max="12" width="18.85546875" style="103" bestFit="1" customWidth="1"/>
    <col min="13" max="13" width="11.140625" style="102" bestFit="1" customWidth="1"/>
    <col min="14" max="14" width="11" bestFit="1" customWidth="1"/>
  </cols>
  <sheetData>
    <row r="1" spans="1:14" s="6" customFormat="1" ht="120" x14ac:dyDescent="0.25">
      <c r="B1" s="81" t="s">
        <v>0</v>
      </c>
      <c r="C1" s="6" t="s">
        <v>1</v>
      </c>
      <c r="D1" s="6" t="s">
        <v>3</v>
      </c>
      <c r="E1" s="82" t="s">
        <v>613</v>
      </c>
      <c r="F1" s="82" t="s">
        <v>614</v>
      </c>
      <c r="G1" s="82" t="s">
        <v>615</v>
      </c>
      <c r="H1" s="82" t="s">
        <v>616</v>
      </c>
      <c r="I1" s="82" t="s">
        <v>578</v>
      </c>
      <c r="J1" s="6" t="s">
        <v>577</v>
      </c>
      <c r="K1" s="6" t="s">
        <v>579</v>
      </c>
      <c r="L1" s="104" t="s">
        <v>617</v>
      </c>
      <c r="M1" s="105" t="s">
        <v>604</v>
      </c>
      <c r="N1" s="6" t="s">
        <v>8</v>
      </c>
    </row>
    <row r="2" spans="1:14" x14ac:dyDescent="0.25">
      <c r="A2">
        <v>1</v>
      </c>
      <c r="B2" t="s">
        <v>82</v>
      </c>
      <c r="C2" t="s">
        <v>11</v>
      </c>
      <c r="D2" s="2">
        <v>16428000000</v>
      </c>
      <c r="E2" s="2">
        <v>3079000000</v>
      </c>
      <c r="F2" s="2">
        <v>1333000000</v>
      </c>
      <c r="G2" s="2"/>
      <c r="H2" s="2">
        <v>6881000000</v>
      </c>
      <c r="I2" s="101">
        <f>F2+G2+H2</f>
        <v>8214000000</v>
      </c>
      <c r="J2" s="99">
        <f>D2-E2</f>
        <v>13349000000</v>
      </c>
      <c r="K2" s="99">
        <f>J2-I2</f>
        <v>5135000000</v>
      </c>
      <c r="L2" s="102">
        <f>1-(E2/D2)</f>
        <v>0.81257608960311667</v>
      </c>
      <c r="M2" s="102">
        <f>K2/D2</f>
        <v>0.31257608960311661</v>
      </c>
      <c r="N2" t="s">
        <v>83</v>
      </c>
    </row>
    <row r="3" spans="1:14" x14ac:dyDescent="0.25">
      <c r="A3">
        <v>2</v>
      </c>
      <c r="B3" t="s">
        <v>82</v>
      </c>
      <c r="C3" t="s">
        <v>15</v>
      </c>
      <c r="D3" s="2">
        <v>14771000000</v>
      </c>
      <c r="E3" s="2">
        <v>2938000000</v>
      </c>
      <c r="F3" s="2">
        <v>1286000000</v>
      </c>
      <c r="G3" s="2"/>
      <c r="H3" s="2">
        <v>5866000000</v>
      </c>
      <c r="I3" s="101">
        <f t="shared" ref="I3:I66" si="0">F3+G3+H3</f>
        <v>7152000000</v>
      </c>
      <c r="J3" s="99">
        <f t="shared" ref="J3:J66" si="1">D3-E3</f>
        <v>11833000000</v>
      </c>
      <c r="K3" s="99">
        <f t="shared" ref="K3:K66" si="2">J3-I3</f>
        <v>4681000000</v>
      </c>
      <c r="L3" s="102">
        <f>1-(E3/D3)</f>
        <v>0.80109674361925398</v>
      </c>
      <c r="M3" s="102">
        <f t="shared" ref="M3:M66" si="3">K3/D3</f>
        <v>0.31690474578566108</v>
      </c>
      <c r="N3" t="s">
        <v>83</v>
      </c>
    </row>
    <row r="4" spans="1:14" x14ac:dyDescent="0.25">
      <c r="A4">
        <v>3</v>
      </c>
      <c r="B4" t="s">
        <v>82</v>
      </c>
      <c r="C4" t="s">
        <v>16</v>
      </c>
      <c r="D4" s="2">
        <v>12691000000</v>
      </c>
      <c r="E4" s="2">
        <v>2511000000</v>
      </c>
      <c r="F4" s="2">
        <v>1095000000</v>
      </c>
      <c r="G4" s="2"/>
      <c r="H4" s="2">
        <v>9720000000</v>
      </c>
      <c r="I4" s="101">
        <f t="shared" si="0"/>
        <v>10815000000</v>
      </c>
      <c r="J4" s="99">
        <f t="shared" si="1"/>
        <v>10180000000</v>
      </c>
      <c r="K4" s="99">
        <f t="shared" si="2"/>
        <v>-635000000</v>
      </c>
      <c r="L4" s="102">
        <f t="shared" ref="L4:L67" si="4">1-(E4/D4)</f>
        <v>0.80214325112284302</v>
      </c>
      <c r="M4" s="102">
        <f t="shared" si="3"/>
        <v>-5.0035458198723508E-2</v>
      </c>
      <c r="N4" t="s">
        <v>83</v>
      </c>
    </row>
    <row r="5" spans="1:14" x14ac:dyDescent="0.25">
      <c r="A5">
        <v>4</v>
      </c>
      <c r="B5" t="s">
        <v>82</v>
      </c>
      <c r="C5" t="s">
        <v>17</v>
      </c>
      <c r="D5" s="2">
        <v>6383000000</v>
      </c>
      <c r="E5" s="2">
        <v>2065000000</v>
      </c>
      <c r="F5" s="2">
        <v>791000000</v>
      </c>
      <c r="G5" s="2"/>
      <c r="H5" s="2">
        <v>29372000000</v>
      </c>
      <c r="I5" s="101">
        <f t="shared" si="0"/>
        <v>30163000000</v>
      </c>
      <c r="J5" s="99">
        <f t="shared" si="1"/>
        <v>4318000000</v>
      </c>
      <c r="K5" s="99">
        <f t="shared" si="2"/>
        <v>-25845000000</v>
      </c>
      <c r="L5" s="102">
        <f t="shared" si="4"/>
        <v>0.67648441171862761</v>
      </c>
      <c r="M5" s="102">
        <f t="shared" si="3"/>
        <v>-4.0490365032116555</v>
      </c>
      <c r="N5" t="s">
        <v>83</v>
      </c>
    </row>
    <row r="6" spans="1:14" x14ac:dyDescent="0.25">
      <c r="A6">
        <v>5</v>
      </c>
      <c r="B6" t="s">
        <v>85</v>
      </c>
      <c r="C6" t="s">
        <v>11</v>
      </c>
      <c r="D6" s="2">
        <v>14581000000</v>
      </c>
      <c r="E6" s="2">
        <v>2942000000</v>
      </c>
      <c r="F6" s="2">
        <v>2256000000</v>
      </c>
      <c r="G6" s="2"/>
      <c r="H6" s="2">
        <v>3927000000</v>
      </c>
      <c r="I6" s="101">
        <f t="shared" si="0"/>
        <v>6183000000</v>
      </c>
      <c r="J6" s="99">
        <f t="shared" si="1"/>
        <v>11639000000</v>
      </c>
      <c r="K6" s="99">
        <f t="shared" si="2"/>
        <v>5456000000</v>
      </c>
      <c r="L6" s="102">
        <f t="shared" si="4"/>
        <v>0.79823057403470266</v>
      </c>
      <c r="M6" s="102">
        <f t="shared" si="3"/>
        <v>0.37418558397915097</v>
      </c>
      <c r="N6" t="s">
        <v>83</v>
      </c>
    </row>
    <row r="7" spans="1:14" x14ac:dyDescent="0.25">
      <c r="A7">
        <v>6</v>
      </c>
      <c r="B7" t="s">
        <v>85</v>
      </c>
      <c r="C7" t="s">
        <v>15</v>
      </c>
      <c r="D7" s="2">
        <v>18470000000</v>
      </c>
      <c r="E7" s="2">
        <v>3317000000</v>
      </c>
      <c r="F7" s="2">
        <v>2725000000</v>
      </c>
      <c r="G7" s="2"/>
      <c r="H7" s="2">
        <v>4550000000</v>
      </c>
      <c r="I7" s="101">
        <f t="shared" si="0"/>
        <v>7275000000</v>
      </c>
      <c r="J7" s="99">
        <f t="shared" si="1"/>
        <v>15153000000</v>
      </c>
      <c r="K7" s="99">
        <f t="shared" si="2"/>
        <v>7878000000</v>
      </c>
      <c r="L7" s="102">
        <f t="shared" si="4"/>
        <v>0.8204114780725501</v>
      </c>
      <c r="M7" s="102">
        <f t="shared" si="3"/>
        <v>0.42652950730914996</v>
      </c>
      <c r="N7" t="s">
        <v>83</v>
      </c>
    </row>
    <row r="8" spans="1:14" x14ac:dyDescent="0.25">
      <c r="A8">
        <v>7</v>
      </c>
      <c r="B8" t="s">
        <v>85</v>
      </c>
      <c r="C8" t="s">
        <v>16</v>
      </c>
      <c r="D8" s="2">
        <v>8698000000</v>
      </c>
      <c r="E8" s="2">
        <v>3185000000</v>
      </c>
      <c r="F8" s="2">
        <v>2000000000</v>
      </c>
      <c r="G8" s="2"/>
      <c r="H8" s="2">
        <v>4603000000</v>
      </c>
      <c r="I8" s="101">
        <f t="shared" si="0"/>
        <v>6603000000</v>
      </c>
      <c r="J8" s="99">
        <f t="shared" si="1"/>
        <v>5513000000</v>
      </c>
      <c r="K8" s="99">
        <f t="shared" si="2"/>
        <v>-1090000000</v>
      </c>
      <c r="L8" s="102">
        <f t="shared" si="4"/>
        <v>0.63382386755575992</v>
      </c>
      <c r="M8" s="102">
        <f t="shared" si="3"/>
        <v>-0.1253161646355484</v>
      </c>
      <c r="N8" t="s">
        <v>83</v>
      </c>
    </row>
    <row r="9" spans="1:14" x14ac:dyDescent="0.25">
      <c r="A9">
        <v>8</v>
      </c>
      <c r="B9" t="s">
        <v>85</v>
      </c>
      <c r="C9" t="s">
        <v>17</v>
      </c>
      <c r="D9" s="2">
        <v>7869000000</v>
      </c>
      <c r="E9" s="2">
        <v>2900000000</v>
      </c>
      <c r="F9" s="2">
        <v>2094000000</v>
      </c>
      <c r="G9" s="2"/>
      <c r="H9" s="2">
        <v>4301000000</v>
      </c>
      <c r="I9" s="101">
        <f t="shared" si="0"/>
        <v>6395000000</v>
      </c>
      <c r="J9" s="99">
        <f t="shared" si="1"/>
        <v>4969000000</v>
      </c>
      <c r="K9" s="99">
        <f t="shared" si="2"/>
        <v>-1426000000</v>
      </c>
      <c r="L9" s="102">
        <f t="shared" si="4"/>
        <v>0.6314652433600203</v>
      </c>
      <c r="M9" s="102">
        <f t="shared" si="3"/>
        <v>-0.18121743550641758</v>
      </c>
      <c r="N9" t="s">
        <v>83</v>
      </c>
    </row>
    <row r="10" spans="1:14" x14ac:dyDescent="0.25">
      <c r="A10">
        <v>9</v>
      </c>
      <c r="B10" t="s">
        <v>113</v>
      </c>
      <c r="C10" t="s">
        <v>11</v>
      </c>
      <c r="D10" s="2">
        <v>22364000000</v>
      </c>
      <c r="E10" s="2">
        <v>18553000000</v>
      </c>
      <c r="F10" s="2">
        <v>1306000000</v>
      </c>
      <c r="G10" s="2">
        <v>556000000</v>
      </c>
      <c r="H10" s="3"/>
      <c r="I10" s="101">
        <f t="shared" si="0"/>
        <v>1862000000</v>
      </c>
      <c r="J10" s="99">
        <f t="shared" si="1"/>
        <v>3811000000</v>
      </c>
      <c r="K10" s="99">
        <f t="shared" si="2"/>
        <v>1949000000</v>
      </c>
      <c r="L10" s="102">
        <f t="shared" si="4"/>
        <v>0.170407798247183</v>
      </c>
      <c r="M10" s="102">
        <f t="shared" si="3"/>
        <v>8.7148989447326061E-2</v>
      </c>
      <c r="N10" t="s">
        <v>83</v>
      </c>
    </row>
    <row r="11" spans="1:14" x14ac:dyDescent="0.25">
      <c r="A11">
        <v>10</v>
      </c>
      <c r="B11" t="s">
        <v>113</v>
      </c>
      <c r="C11" t="s">
        <v>15</v>
      </c>
      <c r="D11" s="2">
        <v>24551000000</v>
      </c>
      <c r="E11" s="2">
        <v>19746000000</v>
      </c>
      <c r="F11" s="2">
        <v>1333000000</v>
      </c>
      <c r="G11" s="2">
        <v>613000000</v>
      </c>
      <c r="I11" s="101">
        <f t="shared" si="0"/>
        <v>1946000000</v>
      </c>
      <c r="J11" s="99">
        <f t="shared" si="1"/>
        <v>4805000000</v>
      </c>
      <c r="K11" s="99">
        <f t="shared" si="2"/>
        <v>2859000000</v>
      </c>
      <c r="L11" s="102">
        <f t="shared" si="4"/>
        <v>0.1957150421571423</v>
      </c>
      <c r="M11" s="102">
        <f t="shared" si="3"/>
        <v>0.11645146837196041</v>
      </c>
      <c r="N11" t="s">
        <v>83</v>
      </c>
    </row>
    <row r="12" spans="1:14" x14ac:dyDescent="0.25">
      <c r="A12">
        <v>11</v>
      </c>
      <c r="B12" t="s">
        <v>113</v>
      </c>
      <c r="C12" t="s">
        <v>16</v>
      </c>
      <c r="D12" s="2">
        <v>15742000000</v>
      </c>
      <c r="E12" s="2">
        <v>14415000000</v>
      </c>
      <c r="F12" s="2">
        <v>969000000</v>
      </c>
      <c r="G12" s="2">
        <v>466000000</v>
      </c>
      <c r="I12" s="101">
        <f t="shared" si="0"/>
        <v>1435000000</v>
      </c>
      <c r="J12" s="99">
        <f t="shared" si="1"/>
        <v>1327000000</v>
      </c>
      <c r="K12" s="99">
        <f t="shared" si="2"/>
        <v>-108000000</v>
      </c>
      <c r="L12" s="102">
        <f t="shared" si="4"/>
        <v>8.4296785668911189E-2</v>
      </c>
      <c r="M12" s="102">
        <f t="shared" si="3"/>
        <v>-6.8606276203786046E-3</v>
      </c>
      <c r="N12" t="s">
        <v>83</v>
      </c>
    </row>
    <row r="13" spans="1:14" x14ac:dyDescent="0.25">
      <c r="A13">
        <v>12</v>
      </c>
      <c r="B13" t="s">
        <v>113</v>
      </c>
      <c r="C13" t="s">
        <v>17</v>
      </c>
      <c r="D13" s="2">
        <v>9841000000</v>
      </c>
      <c r="E13" s="2">
        <v>9973000000</v>
      </c>
      <c r="F13" s="2">
        <v>815000000</v>
      </c>
      <c r="G13" s="2">
        <v>384000000</v>
      </c>
      <c r="I13" s="101">
        <f t="shared" si="0"/>
        <v>1199000000</v>
      </c>
      <c r="J13" s="99">
        <f t="shared" si="1"/>
        <v>-132000000</v>
      </c>
      <c r="K13" s="99">
        <f t="shared" si="2"/>
        <v>-1331000000</v>
      </c>
      <c r="L13" s="102">
        <f t="shared" si="4"/>
        <v>-1.341327100904377E-2</v>
      </c>
      <c r="M13" s="102">
        <f t="shared" si="3"/>
        <v>-0.13525048267452494</v>
      </c>
      <c r="N13" t="s">
        <v>83</v>
      </c>
    </row>
    <row r="14" spans="1:14" x14ac:dyDescent="0.25">
      <c r="A14">
        <v>13</v>
      </c>
      <c r="B14" t="s">
        <v>143</v>
      </c>
      <c r="C14" t="s">
        <v>11</v>
      </c>
      <c r="D14" s="2">
        <v>12316000000</v>
      </c>
      <c r="E14" s="2">
        <v>7081000000</v>
      </c>
      <c r="F14" s="2">
        <v>723000000</v>
      </c>
      <c r="G14" s="2"/>
      <c r="H14" s="2">
        <v>2811000000</v>
      </c>
      <c r="I14" s="101">
        <f t="shared" si="0"/>
        <v>3534000000</v>
      </c>
      <c r="J14" s="99">
        <f t="shared" si="1"/>
        <v>5235000000</v>
      </c>
      <c r="K14" s="99">
        <f t="shared" si="2"/>
        <v>1701000000</v>
      </c>
      <c r="L14" s="102">
        <f t="shared" si="4"/>
        <v>0.42505683663527116</v>
      </c>
      <c r="M14" s="102">
        <f t="shared" si="3"/>
        <v>0.13811302370899642</v>
      </c>
      <c r="N14" t="s">
        <v>83</v>
      </c>
    </row>
    <row r="15" spans="1:14" x14ac:dyDescent="0.25">
      <c r="A15">
        <v>14</v>
      </c>
      <c r="B15" t="s">
        <v>143</v>
      </c>
      <c r="C15" t="s">
        <v>15</v>
      </c>
      <c r="D15" s="2">
        <v>19080000000</v>
      </c>
      <c r="E15" s="2">
        <v>12930000000</v>
      </c>
      <c r="F15" s="2">
        <v>686000000</v>
      </c>
      <c r="G15" s="2"/>
      <c r="H15" s="2">
        <v>2903000000</v>
      </c>
      <c r="I15" s="101">
        <f t="shared" si="0"/>
        <v>3589000000</v>
      </c>
      <c r="J15" s="99">
        <f t="shared" si="1"/>
        <v>6150000000</v>
      </c>
      <c r="K15" s="99">
        <f t="shared" si="2"/>
        <v>2561000000</v>
      </c>
      <c r="L15" s="102">
        <f t="shared" si="4"/>
        <v>0.32232704402515722</v>
      </c>
      <c r="M15" s="102">
        <f t="shared" si="3"/>
        <v>0.13422431865828091</v>
      </c>
      <c r="N15" t="s">
        <v>83</v>
      </c>
    </row>
    <row r="16" spans="1:14" x14ac:dyDescent="0.25">
      <c r="A16">
        <v>15</v>
      </c>
      <c r="B16" t="s">
        <v>143</v>
      </c>
      <c r="C16" t="s">
        <v>16</v>
      </c>
      <c r="D16" s="2">
        <v>23125000000</v>
      </c>
      <c r="E16" s="2">
        <v>16049000000</v>
      </c>
      <c r="F16" s="2">
        <v>554000000</v>
      </c>
      <c r="G16" s="2"/>
      <c r="H16" s="2">
        <v>2915000000</v>
      </c>
      <c r="I16" s="101">
        <f t="shared" si="0"/>
        <v>3469000000</v>
      </c>
      <c r="J16" s="99">
        <f t="shared" si="1"/>
        <v>7076000000</v>
      </c>
      <c r="K16" s="99">
        <f t="shared" si="2"/>
        <v>3607000000</v>
      </c>
      <c r="L16" s="102">
        <f t="shared" si="4"/>
        <v>0.30598918918918916</v>
      </c>
      <c r="M16" s="102">
        <f t="shared" si="3"/>
        <v>0.15597837837837839</v>
      </c>
      <c r="N16" t="s">
        <v>83</v>
      </c>
    </row>
    <row r="17" spans="1:14" x14ac:dyDescent="0.25">
      <c r="A17">
        <v>16</v>
      </c>
      <c r="B17" t="s">
        <v>143</v>
      </c>
      <c r="C17" t="s">
        <v>17</v>
      </c>
      <c r="D17" s="2">
        <v>12764000000</v>
      </c>
      <c r="E17" s="2">
        <v>10295000000</v>
      </c>
      <c r="F17" s="2">
        <v>334000000</v>
      </c>
      <c r="G17" s="2"/>
      <c r="H17" s="2">
        <v>2229000000</v>
      </c>
      <c r="I17" s="101">
        <f t="shared" si="0"/>
        <v>2563000000</v>
      </c>
      <c r="J17" s="99">
        <f t="shared" si="1"/>
        <v>2469000000</v>
      </c>
      <c r="K17" s="99">
        <f t="shared" si="2"/>
        <v>-94000000</v>
      </c>
      <c r="L17" s="102">
        <f t="shared" si="4"/>
        <v>0.19343465998119713</v>
      </c>
      <c r="M17" s="102">
        <f t="shared" si="3"/>
        <v>-7.3644625509244749E-3</v>
      </c>
      <c r="N17" t="s">
        <v>83</v>
      </c>
    </row>
    <row r="18" spans="1:14" x14ac:dyDescent="0.25">
      <c r="A18">
        <v>17</v>
      </c>
      <c r="B18" t="s">
        <v>162</v>
      </c>
      <c r="C18" t="s">
        <v>11</v>
      </c>
      <c r="D18" s="2">
        <v>1204546000</v>
      </c>
      <c r="E18" s="2">
        <v>290054000</v>
      </c>
      <c r="F18" s="2">
        <v>170113000</v>
      </c>
      <c r="G18" s="2"/>
      <c r="H18" s="2">
        <v>451405000</v>
      </c>
      <c r="I18" s="101">
        <f t="shared" si="0"/>
        <v>621518000</v>
      </c>
      <c r="J18" s="99">
        <f t="shared" si="1"/>
        <v>914492000</v>
      </c>
      <c r="K18" s="99">
        <f t="shared" si="2"/>
        <v>292974000</v>
      </c>
      <c r="L18" s="102">
        <f t="shared" si="4"/>
        <v>0.75920056187144369</v>
      </c>
      <c r="M18" s="102">
        <f t="shared" si="3"/>
        <v>0.2432235879742243</v>
      </c>
      <c r="N18" t="s">
        <v>83</v>
      </c>
    </row>
    <row r="19" spans="1:14" x14ac:dyDescent="0.25">
      <c r="A19">
        <v>18</v>
      </c>
      <c r="B19" t="s">
        <v>162</v>
      </c>
      <c r="C19" t="s">
        <v>15</v>
      </c>
      <c r="D19" s="2">
        <v>1746278000</v>
      </c>
      <c r="E19" s="2">
        <v>400281000</v>
      </c>
      <c r="F19" s="2">
        <v>147651000</v>
      </c>
      <c r="G19" s="2"/>
      <c r="H19" s="2">
        <v>651052000</v>
      </c>
      <c r="I19" s="101">
        <f t="shared" si="0"/>
        <v>798703000</v>
      </c>
      <c r="J19" s="99">
        <f t="shared" si="1"/>
        <v>1345997000</v>
      </c>
      <c r="K19" s="99">
        <f t="shared" si="2"/>
        <v>547294000</v>
      </c>
      <c r="L19" s="102">
        <f t="shared" si="4"/>
        <v>0.77078048283263034</v>
      </c>
      <c r="M19" s="102">
        <f t="shared" si="3"/>
        <v>0.31340599835764982</v>
      </c>
      <c r="N19" t="s">
        <v>83</v>
      </c>
    </row>
    <row r="20" spans="1:14" x14ac:dyDescent="0.25">
      <c r="A20">
        <v>19</v>
      </c>
      <c r="B20" t="s">
        <v>162</v>
      </c>
      <c r="C20" t="s">
        <v>16</v>
      </c>
      <c r="D20" s="2">
        <v>2173011000</v>
      </c>
      <c r="E20" s="2">
        <v>524880000</v>
      </c>
      <c r="F20" s="2">
        <v>129602000</v>
      </c>
      <c r="G20" s="2"/>
      <c r="H20" s="2">
        <v>632760000</v>
      </c>
      <c r="I20" s="101">
        <f t="shared" si="0"/>
        <v>762362000</v>
      </c>
      <c r="J20" s="99">
        <f t="shared" si="1"/>
        <v>1648131000</v>
      </c>
      <c r="K20" s="99">
        <f t="shared" si="2"/>
        <v>885769000</v>
      </c>
      <c r="L20" s="102">
        <f t="shared" si="4"/>
        <v>0.75845497330662381</v>
      </c>
      <c r="M20" s="102">
        <f t="shared" si="3"/>
        <v>0.40762287903742778</v>
      </c>
      <c r="N20" t="s">
        <v>83</v>
      </c>
    </row>
    <row r="21" spans="1:14" x14ac:dyDescent="0.25">
      <c r="A21">
        <v>20</v>
      </c>
      <c r="B21" t="s">
        <v>162</v>
      </c>
      <c r="C21" t="s">
        <v>17</v>
      </c>
      <c r="D21" s="2">
        <v>1357150000</v>
      </c>
      <c r="E21" s="2">
        <v>580994000</v>
      </c>
      <c r="F21" s="2">
        <v>112253000</v>
      </c>
      <c r="G21" s="2"/>
      <c r="H21" s="2">
        <v>622211000</v>
      </c>
      <c r="I21" s="101">
        <f t="shared" si="0"/>
        <v>734464000</v>
      </c>
      <c r="J21" s="99">
        <f t="shared" si="1"/>
        <v>776156000</v>
      </c>
      <c r="K21" s="99">
        <f t="shared" si="2"/>
        <v>41692000</v>
      </c>
      <c r="L21" s="102">
        <f t="shared" si="4"/>
        <v>0.57190141104520498</v>
      </c>
      <c r="M21" s="102">
        <f t="shared" si="3"/>
        <v>3.0720259367055962E-2</v>
      </c>
      <c r="N21" t="s">
        <v>83</v>
      </c>
    </row>
    <row r="22" spans="1:14" x14ac:dyDescent="0.25">
      <c r="A22">
        <v>21</v>
      </c>
      <c r="B22" t="s">
        <v>188</v>
      </c>
      <c r="C22" t="s">
        <v>11</v>
      </c>
      <c r="D22" s="2">
        <v>230590000000</v>
      </c>
      <c r="E22" s="2">
        <v>163336000000</v>
      </c>
      <c r="F22" s="2">
        <v>17100000000</v>
      </c>
      <c r="G22" s="2"/>
      <c r="H22" s="2">
        <v>13413000000</v>
      </c>
      <c r="I22" s="101">
        <f t="shared" si="0"/>
        <v>30513000000</v>
      </c>
      <c r="J22" s="99">
        <f t="shared" si="1"/>
        <v>67254000000</v>
      </c>
      <c r="K22" s="99">
        <f t="shared" si="2"/>
        <v>36741000000</v>
      </c>
      <c r="L22" s="102">
        <f t="shared" si="4"/>
        <v>0.29166052300620149</v>
      </c>
      <c r="M22" s="102">
        <f t="shared" si="3"/>
        <v>0.15933474998915825</v>
      </c>
      <c r="N22" t="s">
        <v>83</v>
      </c>
    </row>
    <row r="23" spans="1:14" x14ac:dyDescent="0.25">
      <c r="A23">
        <v>22</v>
      </c>
      <c r="B23" t="s">
        <v>188</v>
      </c>
      <c r="C23" t="s">
        <v>15</v>
      </c>
      <c r="D23" s="2">
        <v>220156000000</v>
      </c>
      <c r="E23" s="2">
        <v>159323000000</v>
      </c>
      <c r="F23" s="2">
        <v>17573000000</v>
      </c>
      <c r="G23" s="2"/>
      <c r="H23" s="2">
        <v>14186000000</v>
      </c>
      <c r="I23" s="101">
        <f t="shared" si="0"/>
        <v>31759000000</v>
      </c>
      <c r="J23" s="99">
        <f t="shared" si="1"/>
        <v>60833000000</v>
      </c>
      <c r="K23" s="99">
        <f t="shared" si="2"/>
        <v>29074000000</v>
      </c>
      <c r="L23" s="102">
        <f t="shared" si="4"/>
        <v>0.2763177019931321</v>
      </c>
      <c r="M23" s="102">
        <f t="shared" si="3"/>
        <v>0.13206090226929995</v>
      </c>
      <c r="N23" t="s">
        <v>83</v>
      </c>
    </row>
    <row r="24" spans="1:14" x14ac:dyDescent="0.25">
      <c r="A24">
        <v>23</v>
      </c>
      <c r="B24" t="s">
        <v>188</v>
      </c>
      <c r="C24" t="s">
        <v>16</v>
      </c>
      <c r="D24" s="2">
        <v>200494000000</v>
      </c>
      <c r="E24" s="2">
        <v>144956000000</v>
      </c>
      <c r="F24" s="2">
        <v>17034000000</v>
      </c>
      <c r="G24" s="2"/>
      <c r="H24" s="2">
        <v>16793000000</v>
      </c>
      <c r="I24" s="101">
        <f t="shared" si="0"/>
        <v>33827000000</v>
      </c>
      <c r="J24" s="99">
        <f t="shared" si="1"/>
        <v>55538000000</v>
      </c>
      <c r="K24" s="99">
        <f t="shared" si="2"/>
        <v>21711000000</v>
      </c>
      <c r="L24" s="102">
        <f t="shared" si="4"/>
        <v>0.27700579568465888</v>
      </c>
      <c r="M24" s="102">
        <f t="shared" si="3"/>
        <v>0.10828752980139056</v>
      </c>
      <c r="N24" t="s">
        <v>83</v>
      </c>
    </row>
    <row r="25" spans="1:14" x14ac:dyDescent="0.25">
      <c r="A25">
        <v>24</v>
      </c>
      <c r="B25" t="s">
        <v>188</v>
      </c>
      <c r="C25" t="s">
        <v>17</v>
      </c>
      <c r="D25" s="2">
        <v>129925000000</v>
      </c>
      <c r="E25" s="2">
        <v>92785000000</v>
      </c>
      <c r="F25" s="2">
        <v>16473000000</v>
      </c>
      <c r="G25" s="2"/>
      <c r="H25" s="2">
        <v>21037000000</v>
      </c>
      <c r="I25" s="101">
        <f t="shared" si="0"/>
        <v>37510000000</v>
      </c>
      <c r="J25" s="99">
        <f t="shared" si="1"/>
        <v>37140000000</v>
      </c>
      <c r="K25" s="99">
        <f t="shared" si="2"/>
        <v>-370000000</v>
      </c>
      <c r="L25" s="102">
        <f t="shared" si="4"/>
        <v>0.28585722532230129</v>
      </c>
      <c r="M25" s="102">
        <f t="shared" si="3"/>
        <v>-2.8477968058495287E-3</v>
      </c>
      <c r="N25" t="s">
        <v>83</v>
      </c>
    </row>
    <row r="26" spans="1:14" x14ac:dyDescent="0.25">
      <c r="A26">
        <v>25</v>
      </c>
      <c r="B26" t="s">
        <v>189</v>
      </c>
      <c r="C26" t="s">
        <v>11</v>
      </c>
      <c r="D26" s="2">
        <v>1819814000</v>
      </c>
      <c r="E26" s="2">
        <v>343743000</v>
      </c>
      <c r="F26" s="2">
        <v>133796000</v>
      </c>
      <c r="G26" s="2"/>
      <c r="H26" s="2">
        <v>579315000</v>
      </c>
      <c r="I26" s="101">
        <f t="shared" si="0"/>
        <v>713111000</v>
      </c>
      <c r="J26" s="99">
        <f t="shared" si="1"/>
        <v>1476071000</v>
      </c>
      <c r="K26" s="99">
        <f t="shared" si="2"/>
        <v>762960000</v>
      </c>
      <c r="L26" s="102">
        <f t="shared" si="4"/>
        <v>0.81111091573094829</v>
      </c>
      <c r="M26" s="102">
        <f t="shared" si="3"/>
        <v>0.41925163780474267</v>
      </c>
      <c r="N26" t="s">
        <v>83</v>
      </c>
    </row>
    <row r="27" spans="1:14" x14ac:dyDescent="0.25">
      <c r="A27">
        <v>26</v>
      </c>
      <c r="B27" t="s">
        <v>189</v>
      </c>
      <c r="C27" t="s">
        <v>15</v>
      </c>
      <c r="D27" s="2">
        <v>2319919000</v>
      </c>
      <c r="E27" s="2">
        <v>455436000</v>
      </c>
      <c r="F27" s="2">
        <v>169815000</v>
      </c>
      <c r="G27" s="2"/>
      <c r="H27" s="2">
        <v>778655000</v>
      </c>
      <c r="I27" s="101">
        <f t="shared" si="0"/>
        <v>948470000</v>
      </c>
      <c r="J27" s="99">
        <f t="shared" si="1"/>
        <v>1864483000</v>
      </c>
      <c r="K27" s="99">
        <f t="shared" si="2"/>
        <v>916013000</v>
      </c>
      <c r="L27" s="102">
        <f t="shared" si="4"/>
        <v>0.80368452519247435</v>
      </c>
      <c r="M27" s="102">
        <f t="shared" si="3"/>
        <v>0.39484697526077417</v>
      </c>
      <c r="N27" t="s">
        <v>83</v>
      </c>
    </row>
    <row r="28" spans="1:14" x14ac:dyDescent="0.25">
      <c r="A28">
        <v>27</v>
      </c>
      <c r="B28" t="s">
        <v>189</v>
      </c>
      <c r="C28" t="s">
        <v>16</v>
      </c>
      <c r="D28" s="2">
        <v>2660147000</v>
      </c>
      <c r="E28" s="2">
        <v>538374000</v>
      </c>
      <c r="F28" s="2">
        <v>204161000</v>
      </c>
      <c r="G28" s="2"/>
      <c r="H28" s="2">
        <v>986812000</v>
      </c>
      <c r="I28" s="101">
        <f t="shared" si="0"/>
        <v>1190973000</v>
      </c>
      <c r="J28" s="99">
        <f t="shared" si="1"/>
        <v>2121773000</v>
      </c>
      <c r="K28" s="99">
        <f t="shared" si="2"/>
        <v>930800000</v>
      </c>
      <c r="L28" s="102">
        <f t="shared" si="4"/>
        <v>0.79761494383581055</v>
      </c>
      <c r="M28" s="102">
        <f t="shared" si="3"/>
        <v>0.3499054751485538</v>
      </c>
      <c r="N28" t="s">
        <v>83</v>
      </c>
    </row>
    <row r="29" spans="1:14" x14ac:dyDescent="0.25">
      <c r="A29">
        <v>28</v>
      </c>
      <c r="B29" t="s">
        <v>189</v>
      </c>
      <c r="C29" t="s">
        <v>17</v>
      </c>
      <c r="D29" s="2">
        <v>1803573000</v>
      </c>
      <c r="E29" s="2">
        <v>541359000</v>
      </c>
      <c r="F29" s="2">
        <v>230734000</v>
      </c>
      <c r="G29" s="2"/>
      <c r="H29" s="2">
        <v>1230853000</v>
      </c>
      <c r="I29" s="101">
        <f t="shared" si="0"/>
        <v>1461587000</v>
      </c>
      <c r="J29" s="99">
        <f t="shared" si="1"/>
        <v>1262214000</v>
      </c>
      <c r="K29" s="99">
        <f t="shared" si="2"/>
        <v>-199373000</v>
      </c>
      <c r="L29" s="102">
        <f t="shared" si="4"/>
        <v>0.69984081598027914</v>
      </c>
      <c r="M29" s="102">
        <f t="shared" si="3"/>
        <v>-0.11054334922955711</v>
      </c>
      <c r="N29" t="s">
        <v>83</v>
      </c>
    </row>
    <row r="30" spans="1:14" x14ac:dyDescent="0.25">
      <c r="A30">
        <v>29</v>
      </c>
      <c r="B30" t="s">
        <v>218</v>
      </c>
      <c r="C30" t="s">
        <v>11</v>
      </c>
      <c r="D30" s="2">
        <v>10397000000</v>
      </c>
      <c r="E30" s="2">
        <v>2268000000</v>
      </c>
      <c r="F30" s="2">
        <v>2743000000</v>
      </c>
      <c r="G30" s="2"/>
      <c r="H30" s="2">
        <v>2780000000</v>
      </c>
      <c r="I30" s="101">
        <f t="shared" si="0"/>
        <v>5523000000</v>
      </c>
      <c r="J30" s="99">
        <f t="shared" si="1"/>
        <v>8129000000</v>
      </c>
      <c r="K30" s="99">
        <f t="shared" si="2"/>
        <v>2606000000</v>
      </c>
      <c r="L30" s="102">
        <f t="shared" si="4"/>
        <v>0.7818601519669135</v>
      </c>
      <c r="M30" s="102">
        <f t="shared" si="3"/>
        <v>0.2506492257381937</v>
      </c>
      <c r="N30" t="s">
        <v>83</v>
      </c>
    </row>
    <row r="31" spans="1:14" x14ac:dyDescent="0.25">
      <c r="A31">
        <v>30</v>
      </c>
      <c r="B31" t="s">
        <v>218</v>
      </c>
      <c r="C31" t="s">
        <v>15</v>
      </c>
      <c r="D31" s="2">
        <v>20638000000</v>
      </c>
      <c r="E31" s="2">
        <v>2332000000</v>
      </c>
      <c r="F31" s="2">
        <v>8290000000</v>
      </c>
      <c r="G31" s="2"/>
      <c r="H31" s="2">
        <v>3319000000</v>
      </c>
      <c r="I31" s="101">
        <f t="shared" si="0"/>
        <v>11609000000</v>
      </c>
      <c r="J31" s="99">
        <f t="shared" si="1"/>
        <v>18306000000</v>
      </c>
      <c r="K31" s="99">
        <f t="shared" si="2"/>
        <v>6697000000</v>
      </c>
      <c r="L31" s="102">
        <f t="shared" si="4"/>
        <v>0.88700455470491324</v>
      </c>
      <c r="M31" s="102">
        <f t="shared" si="3"/>
        <v>0.32449849791646479</v>
      </c>
      <c r="N31" t="s">
        <v>83</v>
      </c>
    </row>
    <row r="32" spans="1:14" x14ac:dyDescent="0.25">
      <c r="A32">
        <v>31</v>
      </c>
      <c r="B32" t="s">
        <v>218</v>
      </c>
      <c r="C32" t="s">
        <v>16</v>
      </c>
      <c r="D32" s="2">
        <v>13145000000</v>
      </c>
      <c r="E32" s="2">
        <v>2104000000</v>
      </c>
      <c r="F32" s="2">
        <v>7741000000</v>
      </c>
      <c r="G32" s="2"/>
      <c r="H32" s="2">
        <v>3129000000</v>
      </c>
      <c r="I32" s="101">
        <f t="shared" si="0"/>
        <v>10870000000</v>
      </c>
      <c r="J32" s="99">
        <f t="shared" si="1"/>
        <v>11041000000</v>
      </c>
      <c r="K32" s="99">
        <f t="shared" si="2"/>
        <v>171000000</v>
      </c>
      <c r="L32" s="102">
        <f t="shared" si="4"/>
        <v>0.83993914035755046</v>
      </c>
      <c r="M32" s="102">
        <f t="shared" si="3"/>
        <v>1.300874857360213E-2</v>
      </c>
      <c r="N32" t="s">
        <v>83</v>
      </c>
    </row>
    <row r="33" spans="1:14" x14ac:dyDescent="0.25">
      <c r="A33">
        <v>32</v>
      </c>
      <c r="B33" t="s">
        <v>218</v>
      </c>
      <c r="C33" t="s">
        <v>17</v>
      </c>
      <c r="D33" s="2">
        <v>12197000000</v>
      </c>
      <c r="E33" s="2">
        <v>1582000000</v>
      </c>
      <c r="F33" s="2">
        <v>6476000000</v>
      </c>
      <c r="G33" s="2"/>
      <c r="H33" s="2">
        <v>1792000000</v>
      </c>
      <c r="I33" s="101">
        <f t="shared" si="0"/>
        <v>8268000000</v>
      </c>
      <c r="J33" s="99">
        <f t="shared" si="1"/>
        <v>10615000000</v>
      </c>
      <c r="K33" s="99">
        <f t="shared" si="2"/>
        <v>2347000000</v>
      </c>
      <c r="L33" s="102">
        <f t="shared" si="4"/>
        <v>0.87029597441993933</v>
      </c>
      <c r="M33" s="102">
        <f t="shared" si="3"/>
        <v>0.19242436664753629</v>
      </c>
      <c r="N33" t="s">
        <v>83</v>
      </c>
    </row>
    <row r="34" spans="1:14" x14ac:dyDescent="0.25">
      <c r="A34">
        <v>33</v>
      </c>
      <c r="B34" t="s">
        <v>228</v>
      </c>
      <c r="C34" t="s">
        <v>11</v>
      </c>
      <c r="D34" s="2">
        <v>11682636000</v>
      </c>
      <c r="E34" s="2">
        <v>1699428000</v>
      </c>
      <c r="F34" s="2">
        <v>3862434000</v>
      </c>
      <c r="G34" s="2"/>
      <c r="H34" s="2">
        <v>3169703000</v>
      </c>
      <c r="I34" s="101">
        <f t="shared" si="0"/>
        <v>7032137000</v>
      </c>
      <c r="J34" s="99">
        <f t="shared" si="1"/>
        <v>9983208000</v>
      </c>
      <c r="K34" s="99">
        <f t="shared" si="2"/>
        <v>2951071000</v>
      </c>
      <c r="L34" s="102">
        <f t="shared" si="4"/>
        <v>0.85453385691379924</v>
      </c>
      <c r="M34" s="102">
        <f t="shared" si="3"/>
        <v>0.25260317962487233</v>
      </c>
      <c r="N34" t="s">
        <v>83</v>
      </c>
    </row>
    <row r="35" spans="1:14" x14ac:dyDescent="0.25">
      <c r="A35">
        <v>34</v>
      </c>
      <c r="B35" t="s">
        <v>228</v>
      </c>
      <c r="C35" t="s">
        <v>15</v>
      </c>
      <c r="D35" s="2">
        <v>14487118000</v>
      </c>
      <c r="E35" s="2">
        <v>2066893000</v>
      </c>
      <c r="F35" s="2">
        <v>4621096000</v>
      </c>
      <c r="G35" s="2"/>
      <c r="H35" s="2">
        <v>3600976000</v>
      </c>
      <c r="I35" s="101">
        <f t="shared" si="0"/>
        <v>8222072000</v>
      </c>
      <c r="J35" s="99">
        <f t="shared" si="1"/>
        <v>12420225000</v>
      </c>
      <c r="K35" s="99">
        <f t="shared" si="2"/>
        <v>4198153000</v>
      </c>
      <c r="L35" s="102">
        <f t="shared" si="4"/>
        <v>0.85732890420303054</v>
      </c>
      <c r="M35" s="102">
        <f t="shared" si="3"/>
        <v>0.28978524230975411</v>
      </c>
      <c r="N35" t="s">
        <v>83</v>
      </c>
    </row>
    <row r="36" spans="1:14" x14ac:dyDescent="0.25">
      <c r="A36">
        <v>35</v>
      </c>
      <c r="B36" t="s">
        <v>228</v>
      </c>
      <c r="C36" t="s">
        <v>16</v>
      </c>
      <c r="D36" s="2">
        <v>18035340000</v>
      </c>
      <c r="E36" s="2">
        <v>2534389000</v>
      </c>
      <c r="F36" s="2">
        <v>5285634000</v>
      </c>
      <c r="G36" s="2"/>
      <c r="H36" s="2">
        <v>3997041000</v>
      </c>
      <c r="I36" s="101">
        <f t="shared" si="0"/>
        <v>9282675000</v>
      </c>
      <c r="J36" s="99">
        <f t="shared" si="1"/>
        <v>15500951000</v>
      </c>
      <c r="K36" s="99">
        <f t="shared" si="2"/>
        <v>6218276000</v>
      </c>
      <c r="L36" s="102">
        <f t="shared" si="4"/>
        <v>0.85947650557183841</v>
      </c>
      <c r="M36" s="102">
        <f t="shared" si="3"/>
        <v>0.34478285410754661</v>
      </c>
      <c r="N36" t="s">
        <v>83</v>
      </c>
    </row>
    <row r="37" spans="1:14" x14ac:dyDescent="0.25">
      <c r="A37">
        <v>36</v>
      </c>
      <c r="B37" t="s">
        <v>228</v>
      </c>
      <c r="C37" t="s">
        <v>17</v>
      </c>
      <c r="D37" s="2">
        <v>8757428000</v>
      </c>
      <c r="E37" s="2">
        <v>2177757000</v>
      </c>
      <c r="F37" s="2">
        <v>3174320000</v>
      </c>
      <c r="G37" s="2"/>
      <c r="H37" s="2">
        <v>3313644000</v>
      </c>
      <c r="I37" s="101">
        <f t="shared" si="0"/>
        <v>6487964000</v>
      </c>
      <c r="J37" s="99">
        <f t="shared" si="1"/>
        <v>6579671000</v>
      </c>
      <c r="K37" s="99">
        <f t="shared" si="2"/>
        <v>91707000</v>
      </c>
      <c r="L37" s="102">
        <f t="shared" si="4"/>
        <v>0.75132458982249128</v>
      </c>
      <c r="M37" s="102">
        <f t="shared" si="3"/>
        <v>1.0471910245793628E-2</v>
      </c>
      <c r="N37" t="s">
        <v>83</v>
      </c>
    </row>
    <row r="38" spans="1:14" x14ac:dyDescent="0.25">
      <c r="A38">
        <v>37</v>
      </c>
      <c r="B38" t="s">
        <v>231</v>
      </c>
      <c r="C38" t="s">
        <v>11</v>
      </c>
      <c r="D38" s="2">
        <v>1859177000</v>
      </c>
      <c r="E38" s="2">
        <v>354561000</v>
      </c>
      <c r="F38" s="2">
        <v>200849000</v>
      </c>
      <c r="G38" s="2"/>
      <c r="H38" s="2">
        <v>653132000</v>
      </c>
      <c r="I38" s="101">
        <f t="shared" si="0"/>
        <v>853981000</v>
      </c>
      <c r="J38" s="99">
        <f t="shared" si="1"/>
        <v>1504616000</v>
      </c>
      <c r="K38" s="99">
        <f t="shared" si="2"/>
        <v>650635000</v>
      </c>
      <c r="L38" s="102">
        <f t="shared" si="4"/>
        <v>0.8092914230328796</v>
      </c>
      <c r="M38" s="102">
        <f t="shared" si="3"/>
        <v>0.34995861071861367</v>
      </c>
      <c r="N38" t="s">
        <v>83</v>
      </c>
    </row>
    <row r="39" spans="1:14" x14ac:dyDescent="0.25">
      <c r="A39">
        <v>38</v>
      </c>
      <c r="B39" t="s">
        <v>231</v>
      </c>
      <c r="C39" t="s">
        <v>15</v>
      </c>
      <c r="D39" s="2">
        <v>2388768000</v>
      </c>
      <c r="E39" s="2">
        <v>443974000</v>
      </c>
      <c r="F39" s="2">
        <v>238134000</v>
      </c>
      <c r="G39" s="2"/>
      <c r="H39" s="2">
        <v>679298000</v>
      </c>
      <c r="I39" s="101">
        <f t="shared" si="0"/>
        <v>917432000</v>
      </c>
      <c r="J39" s="99">
        <f t="shared" si="1"/>
        <v>1944794000</v>
      </c>
      <c r="K39" s="99">
        <f t="shared" si="2"/>
        <v>1027362000</v>
      </c>
      <c r="L39" s="102">
        <f t="shared" si="4"/>
        <v>0.81414101327546251</v>
      </c>
      <c r="M39" s="102">
        <f t="shared" si="3"/>
        <v>0.43008027569023027</v>
      </c>
      <c r="N39" t="s">
        <v>83</v>
      </c>
    </row>
    <row r="40" spans="1:14" x14ac:dyDescent="0.25">
      <c r="A40">
        <v>39</v>
      </c>
      <c r="B40" t="s">
        <v>231</v>
      </c>
      <c r="C40" t="s">
        <v>16</v>
      </c>
      <c r="D40" s="2">
        <v>1954000000</v>
      </c>
      <c r="E40" s="2">
        <v>523043000</v>
      </c>
      <c r="F40" s="2">
        <v>249925000</v>
      </c>
      <c r="G40" s="2"/>
      <c r="H40" s="2">
        <v>819216000</v>
      </c>
      <c r="I40" s="101">
        <f t="shared" si="0"/>
        <v>1069141000</v>
      </c>
      <c r="J40" s="99">
        <f t="shared" si="1"/>
        <v>1430957000</v>
      </c>
      <c r="K40" s="99">
        <f t="shared" si="2"/>
        <v>361816000</v>
      </c>
      <c r="L40" s="102">
        <f t="shared" si="4"/>
        <v>0.73232190378710338</v>
      </c>
      <c r="M40" s="102">
        <f t="shared" si="3"/>
        <v>0.18516683725690891</v>
      </c>
      <c r="N40" t="s">
        <v>83</v>
      </c>
    </row>
    <row r="41" spans="1:14" x14ac:dyDescent="0.25">
      <c r="A41">
        <v>40</v>
      </c>
      <c r="B41" t="s">
        <v>231</v>
      </c>
      <c r="C41" t="s">
        <v>17</v>
      </c>
      <c r="D41" s="2">
        <v>1857339000</v>
      </c>
      <c r="E41" s="2">
        <v>613909000</v>
      </c>
      <c r="F41" s="2">
        <v>272747000</v>
      </c>
      <c r="G41" s="2"/>
      <c r="H41" s="2">
        <v>927920000</v>
      </c>
      <c r="I41" s="101">
        <f t="shared" si="0"/>
        <v>1200667000</v>
      </c>
      <c r="J41" s="99">
        <f t="shared" si="1"/>
        <v>1243430000</v>
      </c>
      <c r="K41" s="99">
        <f t="shared" si="2"/>
        <v>42763000</v>
      </c>
      <c r="L41" s="102">
        <f t="shared" si="4"/>
        <v>0.66946852459351791</v>
      </c>
      <c r="M41" s="102">
        <f t="shared" si="3"/>
        <v>2.3023799101833321E-2</v>
      </c>
      <c r="N41" t="s">
        <v>83</v>
      </c>
    </row>
    <row r="42" spans="1:14" x14ac:dyDescent="0.25">
      <c r="A42">
        <v>41</v>
      </c>
      <c r="B42" t="s">
        <v>283</v>
      </c>
      <c r="C42" t="s">
        <v>11</v>
      </c>
      <c r="D42" s="2">
        <v>29402000000</v>
      </c>
      <c r="E42" s="2">
        <v>24931000000</v>
      </c>
      <c r="F42" s="2">
        <v>1333000000</v>
      </c>
      <c r="G42" s="2"/>
      <c r="I42" s="101">
        <f t="shared" si="0"/>
        <v>1333000000</v>
      </c>
      <c r="J42" s="99">
        <f t="shared" si="1"/>
        <v>4471000000</v>
      </c>
      <c r="K42" s="99">
        <f t="shared" si="2"/>
        <v>3138000000</v>
      </c>
      <c r="L42" s="102">
        <f t="shared" si="4"/>
        <v>0.15206448540915585</v>
      </c>
      <c r="M42" s="102">
        <f t="shared" si="3"/>
        <v>0.10672743350792463</v>
      </c>
      <c r="N42" t="s">
        <v>83</v>
      </c>
    </row>
    <row r="43" spans="1:14" x14ac:dyDescent="0.25">
      <c r="A43">
        <v>42</v>
      </c>
      <c r="B43" t="s">
        <v>283</v>
      </c>
      <c r="C43" t="s">
        <v>15</v>
      </c>
      <c r="D43" s="2">
        <v>32870000000</v>
      </c>
      <c r="E43" s="2">
        <v>27334000000</v>
      </c>
      <c r="F43" s="2">
        <v>293000000</v>
      </c>
      <c r="G43" s="2"/>
      <c r="I43" s="101">
        <f t="shared" si="0"/>
        <v>293000000</v>
      </c>
      <c r="J43" s="99">
        <f t="shared" si="1"/>
        <v>5536000000</v>
      </c>
      <c r="K43" s="99">
        <f t="shared" si="2"/>
        <v>5243000000</v>
      </c>
      <c r="L43" s="102">
        <f t="shared" si="4"/>
        <v>0.16842105263157892</v>
      </c>
      <c r="M43" s="102">
        <f t="shared" si="3"/>
        <v>0.15950714937633101</v>
      </c>
      <c r="N43" t="s">
        <v>83</v>
      </c>
    </row>
    <row r="44" spans="1:14" x14ac:dyDescent="0.25">
      <c r="A44">
        <v>43</v>
      </c>
      <c r="B44" t="s">
        <v>283</v>
      </c>
      <c r="C44" t="s">
        <v>16</v>
      </c>
      <c r="D44" s="2">
        <v>23633000000</v>
      </c>
      <c r="E44" s="2">
        <v>21113000000</v>
      </c>
      <c r="F44" s="2">
        <v>200000000</v>
      </c>
      <c r="G44" s="2"/>
      <c r="I44" s="101">
        <f t="shared" si="0"/>
        <v>200000000</v>
      </c>
      <c r="J44" s="99">
        <f t="shared" si="1"/>
        <v>2520000000</v>
      </c>
      <c r="K44" s="99">
        <f t="shared" si="2"/>
        <v>2320000000</v>
      </c>
      <c r="L44" s="102">
        <f t="shared" si="4"/>
        <v>0.10663055896416029</v>
      </c>
      <c r="M44" s="102">
        <f t="shared" si="3"/>
        <v>9.8167816189226931E-2</v>
      </c>
      <c r="N44" t="s">
        <v>83</v>
      </c>
    </row>
    <row r="45" spans="1:14" x14ac:dyDescent="0.25">
      <c r="A45">
        <v>44</v>
      </c>
      <c r="B45" t="s">
        <v>283</v>
      </c>
      <c r="C45" t="s">
        <v>17</v>
      </c>
      <c r="D45" s="2">
        <v>15887000000</v>
      </c>
      <c r="E45" s="2">
        <v>15023000000</v>
      </c>
      <c r="F45" s="2">
        <v>228000000</v>
      </c>
      <c r="G45" s="2"/>
      <c r="I45" s="101">
        <f t="shared" si="0"/>
        <v>228000000</v>
      </c>
      <c r="J45" s="99">
        <f t="shared" si="1"/>
        <v>864000000</v>
      </c>
      <c r="K45" s="99">
        <f t="shared" si="2"/>
        <v>636000000</v>
      </c>
      <c r="L45" s="102">
        <f t="shared" si="4"/>
        <v>5.4384087618807864E-2</v>
      </c>
      <c r="M45" s="102">
        <f t="shared" si="3"/>
        <v>4.0032731163844655E-2</v>
      </c>
      <c r="N45" t="s">
        <v>83</v>
      </c>
    </row>
    <row r="46" spans="1:14" x14ac:dyDescent="0.25">
      <c r="A46">
        <v>45</v>
      </c>
      <c r="B46" t="s">
        <v>295</v>
      </c>
      <c r="C46" t="s">
        <v>11</v>
      </c>
      <c r="D46" s="2">
        <v>12245000000</v>
      </c>
      <c r="E46" s="2">
        <v>3535000000</v>
      </c>
      <c r="F46" s="2">
        <v>1126000000</v>
      </c>
      <c r="G46" s="2"/>
      <c r="H46" s="2">
        <v>2866000000</v>
      </c>
      <c r="I46" s="101">
        <f t="shared" si="0"/>
        <v>3992000000</v>
      </c>
      <c r="J46" s="99">
        <f t="shared" si="1"/>
        <v>8710000000</v>
      </c>
      <c r="K46" s="99">
        <f t="shared" si="2"/>
        <v>4718000000</v>
      </c>
      <c r="L46" s="102">
        <f t="shared" si="4"/>
        <v>0.71131073907717435</v>
      </c>
      <c r="M46" s="102">
        <f t="shared" si="3"/>
        <v>0.38530012249897916</v>
      </c>
      <c r="N46" t="s">
        <v>83</v>
      </c>
    </row>
    <row r="47" spans="1:14" x14ac:dyDescent="0.25">
      <c r="A47">
        <v>46</v>
      </c>
      <c r="B47" t="s">
        <v>295</v>
      </c>
      <c r="C47" t="s">
        <v>15</v>
      </c>
      <c r="D47" s="2">
        <v>11905000000</v>
      </c>
      <c r="E47" s="2">
        <v>3969000000</v>
      </c>
      <c r="F47" s="2">
        <v>1045000000</v>
      </c>
      <c r="G47" s="2"/>
      <c r="H47" s="2">
        <v>2687000000</v>
      </c>
      <c r="I47" s="101">
        <f t="shared" si="0"/>
        <v>3732000000</v>
      </c>
      <c r="J47" s="99">
        <f t="shared" si="1"/>
        <v>7936000000</v>
      </c>
      <c r="K47" s="99">
        <f t="shared" si="2"/>
        <v>4204000000</v>
      </c>
      <c r="L47" s="102">
        <f t="shared" si="4"/>
        <v>0.66661066778664424</v>
      </c>
      <c r="M47" s="102">
        <f t="shared" si="3"/>
        <v>0.35312893742125157</v>
      </c>
      <c r="N47" t="s">
        <v>83</v>
      </c>
    </row>
    <row r="48" spans="1:14" x14ac:dyDescent="0.25">
      <c r="A48">
        <v>47</v>
      </c>
      <c r="B48" t="s">
        <v>295</v>
      </c>
      <c r="C48" t="s">
        <v>16</v>
      </c>
      <c r="D48" s="2">
        <v>10737000000</v>
      </c>
      <c r="E48" s="2">
        <v>3753000000</v>
      </c>
      <c r="F48" s="2">
        <v>863000000</v>
      </c>
      <c r="G48" s="2"/>
      <c r="H48" s="2">
        <v>3224000000</v>
      </c>
      <c r="I48" s="101">
        <f t="shared" si="0"/>
        <v>4087000000</v>
      </c>
      <c r="J48" s="99">
        <f t="shared" si="1"/>
        <v>6984000000</v>
      </c>
      <c r="K48" s="99">
        <f t="shared" si="2"/>
        <v>2897000000</v>
      </c>
      <c r="L48" s="102">
        <f t="shared" si="4"/>
        <v>0.6504610226320201</v>
      </c>
      <c r="M48" s="102">
        <f t="shared" si="3"/>
        <v>0.26981465958833939</v>
      </c>
      <c r="N48" t="s">
        <v>83</v>
      </c>
    </row>
    <row r="49" spans="1:14" x14ac:dyDescent="0.25">
      <c r="A49">
        <v>48</v>
      </c>
      <c r="B49" t="s">
        <v>295</v>
      </c>
      <c r="C49" t="s">
        <v>17</v>
      </c>
      <c r="D49" s="2">
        <v>6636000000</v>
      </c>
      <c r="E49" s="2">
        <v>3323000000</v>
      </c>
      <c r="F49" s="2">
        <v>703000000</v>
      </c>
      <c r="G49" s="2"/>
      <c r="H49" s="2">
        <v>3955000000</v>
      </c>
      <c r="I49" s="101">
        <f t="shared" si="0"/>
        <v>4658000000</v>
      </c>
      <c r="J49" s="99">
        <f t="shared" si="1"/>
        <v>3313000000</v>
      </c>
      <c r="K49" s="99">
        <f t="shared" si="2"/>
        <v>-1345000000</v>
      </c>
      <c r="L49" s="102">
        <f t="shared" si="4"/>
        <v>0.49924653405666064</v>
      </c>
      <c r="M49" s="102">
        <f t="shared" si="3"/>
        <v>-0.20268233875828812</v>
      </c>
      <c r="N49" t="s">
        <v>83</v>
      </c>
    </row>
    <row r="50" spans="1:14" x14ac:dyDescent="0.25">
      <c r="A50">
        <v>49</v>
      </c>
      <c r="B50" t="s">
        <v>301</v>
      </c>
      <c r="C50" t="s">
        <v>11</v>
      </c>
      <c r="D50" s="2">
        <v>3387614000</v>
      </c>
      <c r="E50" s="2">
        <v>1852768000</v>
      </c>
      <c r="F50" s="2">
        <v>126250000</v>
      </c>
      <c r="G50" s="2">
        <v>15235000</v>
      </c>
      <c r="H50" s="2">
        <v>455623000</v>
      </c>
      <c r="I50" s="101">
        <f t="shared" si="0"/>
        <v>597108000</v>
      </c>
      <c r="J50" s="99">
        <f t="shared" si="1"/>
        <v>1534846000</v>
      </c>
      <c r="K50" s="99">
        <f t="shared" si="2"/>
        <v>937738000</v>
      </c>
      <c r="L50" s="102">
        <f t="shared" si="4"/>
        <v>0.45307582268818114</v>
      </c>
      <c r="M50" s="102">
        <f t="shared" si="3"/>
        <v>0.27681371018067585</v>
      </c>
      <c r="N50" t="s">
        <v>83</v>
      </c>
    </row>
    <row r="51" spans="1:14" x14ac:dyDescent="0.25">
      <c r="A51">
        <v>50</v>
      </c>
      <c r="B51" t="s">
        <v>301</v>
      </c>
      <c r="C51" t="s">
        <v>15</v>
      </c>
      <c r="D51" s="2">
        <v>3715968000</v>
      </c>
      <c r="E51" s="2">
        <v>2006715000</v>
      </c>
      <c r="F51" s="2">
        <v>116190000</v>
      </c>
      <c r="G51" s="2">
        <v>15905000</v>
      </c>
      <c r="H51" s="2">
        <v>523984000</v>
      </c>
      <c r="I51" s="101">
        <f t="shared" si="0"/>
        <v>656079000</v>
      </c>
      <c r="J51" s="99">
        <f t="shared" si="1"/>
        <v>1709253000</v>
      </c>
      <c r="K51" s="99">
        <f t="shared" si="2"/>
        <v>1053174000</v>
      </c>
      <c r="L51" s="102">
        <f t="shared" si="4"/>
        <v>0.45997516663222071</v>
      </c>
      <c r="M51" s="102">
        <f t="shared" si="3"/>
        <v>0.28341847938410664</v>
      </c>
      <c r="N51" t="s">
        <v>83</v>
      </c>
    </row>
    <row r="52" spans="1:14" x14ac:dyDescent="0.25">
      <c r="A52">
        <v>51</v>
      </c>
      <c r="B52" t="s">
        <v>301</v>
      </c>
      <c r="C52" t="s">
        <v>16</v>
      </c>
      <c r="D52" s="2">
        <v>3161702000</v>
      </c>
      <c r="E52" s="2">
        <v>1703476000</v>
      </c>
      <c r="F52" s="2">
        <v>122878000</v>
      </c>
      <c r="G52" s="2">
        <v>16104000</v>
      </c>
      <c r="H52" s="2">
        <v>608039000</v>
      </c>
      <c r="I52" s="101">
        <f t="shared" si="0"/>
        <v>747021000</v>
      </c>
      <c r="J52" s="99">
        <f t="shared" si="1"/>
        <v>1458226000</v>
      </c>
      <c r="K52" s="99">
        <f t="shared" si="2"/>
        <v>711205000</v>
      </c>
      <c r="L52" s="102">
        <f t="shared" si="4"/>
        <v>0.46121550987411208</v>
      </c>
      <c r="M52" s="102">
        <f t="shared" si="3"/>
        <v>0.22494371702329949</v>
      </c>
      <c r="N52" t="s">
        <v>83</v>
      </c>
    </row>
    <row r="53" spans="1:14" x14ac:dyDescent="0.25">
      <c r="A53">
        <v>52</v>
      </c>
      <c r="B53" t="s">
        <v>301</v>
      </c>
      <c r="C53" t="s">
        <v>17</v>
      </c>
      <c r="D53" s="2">
        <v>1624232000</v>
      </c>
      <c r="E53" s="2">
        <v>898805000</v>
      </c>
      <c r="F53" s="2">
        <v>136287000</v>
      </c>
      <c r="G53" s="2">
        <v>10269000</v>
      </c>
      <c r="H53" s="2">
        <v>598587000</v>
      </c>
      <c r="I53" s="101">
        <f t="shared" si="0"/>
        <v>745143000</v>
      </c>
      <c r="J53" s="99">
        <f t="shared" si="1"/>
        <v>725427000</v>
      </c>
      <c r="K53" s="99">
        <f t="shared" si="2"/>
        <v>-19716000</v>
      </c>
      <c r="L53" s="102">
        <f t="shared" si="4"/>
        <v>0.44662769850612472</v>
      </c>
      <c r="M53" s="102">
        <f t="shared" si="3"/>
        <v>-1.2138659994385039E-2</v>
      </c>
      <c r="N53" t="s">
        <v>83</v>
      </c>
    </row>
    <row r="54" spans="1:14" x14ac:dyDescent="0.25">
      <c r="A54">
        <v>53</v>
      </c>
      <c r="B54" t="s">
        <v>340</v>
      </c>
      <c r="C54" t="s">
        <v>11</v>
      </c>
      <c r="D54" s="2">
        <v>14070000000</v>
      </c>
      <c r="E54" s="2">
        <v>7365000000</v>
      </c>
      <c r="F54" s="2">
        <v>1007000000</v>
      </c>
      <c r="G54" s="2"/>
      <c r="H54" s="2">
        <v>1806000000</v>
      </c>
      <c r="I54" s="101">
        <f t="shared" si="0"/>
        <v>2813000000</v>
      </c>
      <c r="J54" s="99">
        <f t="shared" si="1"/>
        <v>6705000000</v>
      </c>
      <c r="K54" s="99">
        <f t="shared" si="2"/>
        <v>3892000000</v>
      </c>
      <c r="L54" s="102">
        <f t="shared" si="4"/>
        <v>0.47654584221748397</v>
      </c>
      <c r="M54" s="102">
        <f t="shared" si="3"/>
        <v>0.27661691542288558</v>
      </c>
      <c r="N54" t="s">
        <v>83</v>
      </c>
    </row>
    <row r="55" spans="1:14" x14ac:dyDescent="0.25">
      <c r="A55">
        <v>54</v>
      </c>
      <c r="B55" t="s">
        <v>340</v>
      </c>
      <c r="C55" t="s">
        <v>15</v>
      </c>
      <c r="D55" s="2">
        <v>16226000000</v>
      </c>
      <c r="E55" s="2">
        <v>8435000000</v>
      </c>
      <c r="F55" s="2">
        <v>1029000000</v>
      </c>
      <c r="G55" s="2"/>
      <c r="H55" s="2">
        <v>2040000000</v>
      </c>
      <c r="I55" s="101">
        <f t="shared" si="0"/>
        <v>3069000000</v>
      </c>
      <c r="J55" s="99">
        <f t="shared" si="1"/>
        <v>7791000000</v>
      </c>
      <c r="K55" s="99">
        <f t="shared" si="2"/>
        <v>4722000000</v>
      </c>
      <c r="L55" s="102">
        <f t="shared" si="4"/>
        <v>0.4801553062985332</v>
      </c>
      <c r="M55" s="102">
        <f t="shared" si="3"/>
        <v>0.29101442129914951</v>
      </c>
      <c r="N55" t="s">
        <v>83</v>
      </c>
    </row>
    <row r="56" spans="1:14" x14ac:dyDescent="0.25">
      <c r="A56">
        <v>55</v>
      </c>
      <c r="B56" t="s">
        <v>340</v>
      </c>
      <c r="C56" t="s">
        <v>16</v>
      </c>
      <c r="D56" s="2">
        <v>14403000000</v>
      </c>
      <c r="E56" s="2">
        <v>6452000000</v>
      </c>
      <c r="F56" s="2">
        <v>1126000000</v>
      </c>
      <c r="G56" s="2"/>
      <c r="H56" s="2">
        <v>2309000000</v>
      </c>
      <c r="I56" s="101">
        <f t="shared" si="0"/>
        <v>3435000000</v>
      </c>
      <c r="J56" s="99">
        <f t="shared" si="1"/>
        <v>7951000000</v>
      </c>
      <c r="K56" s="99">
        <f t="shared" si="2"/>
        <v>4516000000</v>
      </c>
      <c r="L56" s="102">
        <f t="shared" si="4"/>
        <v>0.55203776990904674</v>
      </c>
      <c r="M56" s="102">
        <f t="shared" si="3"/>
        <v>0.31354578907172115</v>
      </c>
      <c r="N56" t="s">
        <v>83</v>
      </c>
    </row>
    <row r="57" spans="1:14" x14ac:dyDescent="0.25">
      <c r="A57">
        <v>56</v>
      </c>
      <c r="B57" t="s">
        <v>340</v>
      </c>
      <c r="C57" t="s">
        <v>17</v>
      </c>
      <c r="D57" s="2">
        <v>13058000000</v>
      </c>
      <c r="E57" s="2">
        <v>5801000000</v>
      </c>
      <c r="F57" s="2">
        <v>1089000000</v>
      </c>
      <c r="G57" s="2"/>
      <c r="H57" s="2">
        <v>2209000000</v>
      </c>
      <c r="I57" s="101">
        <f t="shared" si="0"/>
        <v>3298000000</v>
      </c>
      <c r="J57" s="99">
        <f t="shared" si="1"/>
        <v>7257000000</v>
      </c>
      <c r="K57" s="99">
        <f t="shared" si="2"/>
        <v>3959000000</v>
      </c>
      <c r="L57" s="102">
        <f t="shared" si="4"/>
        <v>0.5557512635931996</v>
      </c>
      <c r="M57" s="102">
        <f t="shared" si="3"/>
        <v>0.30318578649104</v>
      </c>
      <c r="N57" t="s">
        <v>83</v>
      </c>
    </row>
    <row r="58" spans="1:14" x14ac:dyDescent="0.25">
      <c r="A58">
        <v>57</v>
      </c>
      <c r="B58" t="s">
        <v>396</v>
      </c>
      <c r="C58" t="s">
        <v>11</v>
      </c>
      <c r="D58" s="2">
        <v>82243000000</v>
      </c>
      <c r="E58" s="2">
        <v>68948000000</v>
      </c>
      <c r="F58" s="2">
        <v>7202000000</v>
      </c>
      <c r="G58" s="2"/>
      <c r="H58" s="2">
        <v>995000000</v>
      </c>
      <c r="I58" s="101">
        <f t="shared" si="0"/>
        <v>8197000000</v>
      </c>
      <c r="J58" s="99">
        <f t="shared" si="1"/>
        <v>13295000000</v>
      </c>
      <c r="K58" s="99">
        <f t="shared" si="2"/>
        <v>5098000000</v>
      </c>
      <c r="L58" s="102">
        <f t="shared" si="4"/>
        <v>0.16165509526646649</v>
      </c>
      <c r="M58" s="102">
        <f t="shared" si="3"/>
        <v>6.198703841056382E-2</v>
      </c>
      <c r="N58" t="s">
        <v>83</v>
      </c>
    </row>
    <row r="59" spans="1:14" x14ac:dyDescent="0.25">
      <c r="A59">
        <v>58</v>
      </c>
      <c r="B59" t="s">
        <v>396</v>
      </c>
      <c r="C59" t="s">
        <v>15</v>
      </c>
      <c r="D59" s="2">
        <v>100160000000</v>
      </c>
      <c r="E59" s="2">
        <v>87758000000</v>
      </c>
      <c r="F59" s="2">
        <v>7851000000</v>
      </c>
      <c r="G59" s="2"/>
      <c r="H59" s="2">
        <v>1220000000</v>
      </c>
      <c r="I59" s="101">
        <f t="shared" si="0"/>
        <v>9071000000</v>
      </c>
      <c r="J59" s="99">
        <f t="shared" si="1"/>
        <v>12402000000</v>
      </c>
      <c r="K59" s="99">
        <f t="shared" si="2"/>
        <v>3331000000</v>
      </c>
      <c r="L59" s="102">
        <f t="shared" si="4"/>
        <v>0.12382188498402558</v>
      </c>
      <c r="M59" s="102">
        <f t="shared" si="3"/>
        <v>3.3256789137380192E-2</v>
      </c>
      <c r="N59" t="s">
        <v>83</v>
      </c>
    </row>
    <row r="60" spans="1:14" x14ac:dyDescent="0.25">
      <c r="A60">
        <v>59</v>
      </c>
      <c r="B60" t="s">
        <v>396</v>
      </c>
      <c r="C60" t="s">
        <v>16</v>
      </c>
      <c r="D60" s="2">
        <v>97817000000</v>
      </c>
      <c r="E60" s="2">
        <v>84275000000</v>
      </c>
      <c r="F60" s="2">
        <v>8450000000</v>
      </c>
      <c r="G60" s="2"/>
      <c r="H60" s="2">
        <v>1326000000</v>
      </c>
      <c r="I60" s="101">
        <f t="shared" si="0"/>
        <v>9776000000</v>
      </c>
      <c r="J60" s="99">
        <f t="shared" si="1"/>
        <v>13542000000</v>
      </c>
      <c r="K60" s="99">
        <f t="shared" si="2"/>
        <v>3766000000</v>
      </c>
      <c r="L60" s="102">
        <f t="shared" si="4"/>
        <v>0.13844219307482342</v>
      </c>
      <c r="M60" s="102">
        <f t="shared" si="3"/>
        <v>3.8500465154318778E-2</v>
      </c>
      <c r="N60" t="s">
        <v>83</v>
      </c>
    </row>
    <row r="61" spans="1:14" x14ac:dyDescent="0.25">
      <c r="A61">
        <v>60</v>
      </c>
      <c r="B61" t="s">
        <v>396</v>
      </c>
      <c r="C61" t="s">
        <v>17</v>
      </c>
      <c r="D61" s="2">
        <v>72051000000</v>
      </c>
      <c r="E61" s="2">
        <v>55891000000</v>
      </c>
      <c r="F61" s="2">
        <v>10029000000</v>
      </c>
      <c r="G61" s="2"/>
      <c r="H61" s="2">
        <v>1646000000</v>
      </c>
      <c r="I61" s="101">
        <f t="shared" si="0"/>
        <v>11675000000</v>
      </c>
      <c r="J61" s="99">
        <f t="shared" si="1"/>
        <v>16160000000</v>
      </c>
      <c r="K61" s="99">
        <f t="shared" si="2"/>
        <v>4485000000</v>
      </c>
      <c r="L61" s="102">
        <f t="shared" si="4"/>
        <v>0.22428557549513539</v>
      </c>
      <c r="M61" s="102">
        <f t="shared" si="3"/>
        <v>6.2247574634633804E-2</v>
      </c>
      <c r="N61" t="s">
        <v>83</v>
      </c>
    </row>
    <row r="62" spans="1:14" x14ac:dyDescent="0.25">
      <c r="A62">
        <v>61</v>
      </c>
      <c r="B62" t="s">
        <v>398</v>
      </c>
      <c r="C62" t="s">
        <v>11</v>
      </c>
      <c r="D62" s="2">
        <v>11966000000</v>
      </c>
      <c r="E62" s="2">
        <v>2079000000</v>
      </c>
      <c r="F62" s="2">
        <v>4017000000</v>
      </c>
      <c r="G62" s="2"/>
      <c r="H62" s="2">
        <v>2008000000</v>
      </c>
      <c r="I62" s="101">
        <f t="shared" si="0"/>
        <v>6025000000</v>
      </c>
      <c r="J62" s="99">
        <f t="shared" si="1"/>
        <v>9887000000</v>
      </c>
      <c r="K62" s="99">
        <f t="shared" si="2"/>
        <v>3862000000</v>
      </c>
      <c r="L62" s="102">
        <f t="shared" si="4"/>
        <v>0.82625773023566773</v>
      </c>
      <c r="M62" s="102">
        <f t="shared" si="3"/>
        <v>0.32274778539194382</v>
      </c>
      <c r="N62" t="s">
        <v>83</v>
      </c>
    </row>
    <row r="63" spans="1:14" x14ac:dyDescent="0.25">
      <c r="A63">
        <v>62</v>
      </c>
      <c r="B63" t="s">
        <v>398</v>
      </c>
      <c r="C63" t="s">
        <v>15</v>
      </c>
      <c r="D63" s="2">
        <v>11325000000</v>
      </c>
      <c r="E63" s="2">
        <v>2156000000</v>
      </c>
      <c r="F63" s="2">
        <v>3469000000</v>
      </c>
      <c r="G63" s="2"/>
      <c r="H63" s="2">
        <v>2500000000</v>
      </c>
      <c r="I63" s="101">
        <f t="shared" si="0"/>
        <v>5969000000</v>
      </c>
      <c r="J63" s="99">
        <f t="shared" si="1"/>
        <v>9169000000</v>
      </c>
      <c r="K63" s="99">
        <f t="shared" si="2"/>
        <v>3200000000</v>
      </c>
      <c r="L63" s="102">
        <f t="shared" si="4"/>
        <v>0.80962472406181019</v>
      </c>
      <c r="M63" s="102">
        <f t="shared" si="3"/>
        <v>0.282560706401766</v>
      </c>
      <c r="N63" t="s">
        <v>83</v>
      </c>
    </row>
    <row r="64" spans="1:14" x14ac:dyDescent="0.25">
      <c r="A64">
        <v>63</v>
      </c>
      <c r="B64" t="s">
        <v>398</v>
      </c>
      <c r="C64" t="s">
        <v>16</v>
      </c>
      <c r="D64" s="2">
        <v>10846000000</v>
      </c>
      <c r="E64" s="2">
        <v>2246000000</v>
      </c>
      <c r="F64" s="2">
        <v>3627000000</v>
      </c>
      <c r="G64" s="2"/>
      <c r="H64" s="2">
        <v>2861000000</v>
      </c>
      <c r="I64" s="101">
        <f t="shared" si="0"/>
        <v>6488000000</v>
      </c>
      <c r="J64" s="99">
        <f t="shared" si="1"/>
        <v>8600000000</v>
      </c>
      <c r="K64" s="99">
        <f t="shared" si="2"/>
        <v>2112000000</v>
      </c>
      <c r="L64" s="102">
        <f t="shared" si="4"/>
        <v>0.79291904849714179</v>
      </c>
      <c r="M64" s="102">
        <f t="shared" si="3"/>
        <v>0.1947261663286004</v>
      </c>
      <c r="N64" t="s">
        <v>83</v>
      </c>
    </row>
    <row r="65" spans="1:14" x14ac:dyDescent="0.25">
      <c r="A65">
        <v>64</v>
      </c>
      <c r="B65" t="s">
        <v>398</v>
      </c>
      <c r="C65" t="s">
        <v>17</v>
      </c>
      <c r="D65" s="2">
        <v>5522000000</v>
      </c>
      <c r="E65" s="2">
        <v>1694000000</v>
      </c>
      <c r="F65" s="2">
        <v>1831000000</v>
      </c>
      <c r="G65" s="2"/>
      <c r="H65" s="2">
        <v>2957000000</v>
      </c>
      <c r="I65" s="101">
        <f t="shared" si="0"/>
        <v>4788000000</v>
      </c>
      <c r="J65" s="99">
        <f t="shared" si="1"/>
        <v>3828000000</v>
      </c>
      <c r="K65" s="99">
        <f t="shared" si="2"/>
        <v>-960000000</v>
      </c>
      <c r="L65" s="102">
        <f t="shared" si="4"/>
        <v>0.69322709163346619</v>
      </c>
      <c r="M65" s="102">
        <f t="shared" si="3"/>
        <v>-0.17385005432814199</v>
      </c>
      <c r="N65" t="s">
        <v>83</v>
      </c>
    </row>
    <row r="66" spans="1:14" x14ac:dyDescent="0.25">
      <c r="A66">
        <v>65</v>
      </c>
      <c r="B66" t="s">
        <v>404</v>
      </c>
      <c r="C66" t="s">
        <v>11</v>
      </c>
      <c r="D66" s="2">
        <v>4608563000</v>
      </c>
      <c r="E66" s="2">
        <v>1079136000</v>
      </c>
      <c r="F66" s="2">
        <v>285144000</v>
      </c>
      <c r="G66" s="2"/>
      <c r="H66" s="2">
        <v>1291456000</v>
      </c>
      <c r="I66" s="101">
        <f t="shared" si="0"/>
        <v>1576600000</v>
      </c>
      <c r="J66" s="99">
        <f t="shared" si="1"/>
        <v>3529427000</v>
      </c>
      <c r="K66" s="99">
        <f t="shared" si="2"/>
        <v>1952827000</v>
      </c>
      <c r="L66" s="102">
        <f t="shared" si="4"/>
        <v>0.76584110925683335</v>
      </c>
      <c r="M66" s="102">
        <f t="shared" si="3"/>
        <v>0.42373880968970157</v>
      </c>
      <c r="N66" t="s">
        <v>83</v>
      </c>
    </row>
    <row r="67" spans="1:14" x14ac:dyDescent="0.25">
      <c r="A67">
        <v>66</v>
      </c>
      <c r="B67" t="s">
        <v>404</v>
      </c>
      <c r="C67" t="s">
        <v>15</v>
      </c>
      <c r="D67" s="2">
        <v>5312686000</v>
      </c>
      <c r="E67" s="2">
        <v>1252812000</v>
      </c>
      <c r="F67" s="2">
        <v>466498000</v>
      </c>
      <c r="G67" s="2"/>
      <c r="H67" s="2">
        <v>1602390000</v>
      </c>
      <c r="I67" s="101">
        <f t="shared" ref="I67:I125" si="5">F67+G67+H67</f>
        <v>2068888000</v>
      </c>
      <c r="J67" s="99">
        <f t="shared" ref="J67:J125" si="6">D67-E67</f>
        <v>4059874000</v>
      </c>
      <c r="K67" s="99">
        <f t="shared" ref="K67:K125" si="7">J67-I67</f>
        <v>1990986000</v>
      </c>
      <c r="L67" s="102">
        <f t="shared" si="4"/>
        <v>0.76418482101144314</v>
      </c>
      <c r="M67" s="102">
        <f t="shared" ref="M67:M125" si="8">K67/D67</f>
        <v>0.37476071426016894</v>
      </c>
      <c r="N67" t="s">
        <v>83</v>
      </c>
    </row>
    <row r="68" spans="1:14" x14ac:dyDescent="0.25">
      <c r="A68">
        <v>67</v>
      </c>
      <c r="B68" t="s">
        <v>404</v>
      </c>
      <c r="C68" t="s">
        <v>16</v>
      </c>
      <c r="D68" s="2">
        <v>5288933000</v>
      </c>
      <c r="E68" s="2">
        <v>1089888000</v>
      </c>
      <c r="F68" s="2">
        <v>471219000</v>
      </c>
      <c r="G68" s="2"/>
      <c r="H68" s="2">
        <v>1957025000</v>
      </c>
      <c r="I68" s="101">
        <f t="shared" si="5"/>
        <v>2428244000</v>
      </c>
      <c r="J68" s="99">
        <f t="shared" si="6"/>
        <v>4199045000</v>
      </c>
      <c r="K68" s="99">
        <f t="shared" si="7"/>
        <v>1770801000</v>
      </c>
      <c r="L68" s="102">
        <f t="shared" ref="L68:L125" si="9">1-(E68/D68)</f>
        <v>0.79393045818504415</v>
      </c>
      <c r="M68" s="102">
        <f t="shared" si="8"/>
        <v>0.33481252267706929</v>
      </c>
      <c r="N68" t="s">
        <v>83</v>
      </c>
    </row>
    <row r="69" spans="1:14" x14ac:dyDescent="0.25">
      <c r="A69">
        <v>68</v>
      </c>
      <c r="B69" t="s">
        <v>404</v>
      </c>
      <c r="C69" t="s">
        <v>17</v>
      </c>
      <c r="D69" s="2">
        <v>2787116000</v>
      </c>
      <c r="E69" s="2">
        <v>832306000</v>
      </c>
      <c r="F69" s="2">
        <v>372457000</v>
      </c>
      <c r="G69" s="2"/>
      <c r="H69" s="2">
        <v>1668489000</v>
      </c>
      <c r="I69" s="101">
        <f t="shared" si="5"/>
        <v>2040946000</v>
      </c>
      <c r="J69" s="99">
        <f t="shared" si="6"/>
        <v>1954810000</v>
      </c>
      <c r="K69" s="99">
        <f t="shared" si="7"/>
        <v>-86136000</v>
      </c>
      <c r="L69" s="102">
        <f t="shared" si="9"/>
        <v>0.70137374978292977</v>
      </c>
      <c r="M69" s="102">
        <f t="shared" si="8"/>
        <v>-3.0905064590063709E-2</v>
      </c>
      <c r="N69" t="s">
        <v>83</v>
      </c>
    </row>
    <row r="70" spans="1:14" x14ac:dyDescent="0.25">
      <c r="A70">
        <v>69</v>
      </c>
      <c r="B70" t="s">
        <v>406</v>
      </c>
      <c r="C70" t="s">
        <v>11</v>
      </c>
      <c r="D70" s="2">
        <v>5015000000</v>
      </c>
      <c r="E70" s="2">
        <v>844000000</v>
      </c>
      <c r="F70" s="2">
        <v>446000000</v>
      </c>
      <c r="G70" s="2"/>
      <c r="H70" s="2">
        <v>1568000000</v>
      </c>
      <c r="I70" s="101">
        <f t="shared" si="5"/>
        <v>2014000000</v>
      </c>
      <c r="J70" s="99">
        <f t="shared" si="6"/>
        <v>4171000000</v>
      </c>
      <c r="K70" s="99">
        <f t="shared" si="7"/>
        <v>2157000000</v>
      </c>
      <c r="L70" s="102">
        <f t="shared" si="9"/>
        <v>0.83170488534396814</v>
      </c>
      <c r="M70" s="102">
        <f t="shared" si="8"/>
        <v>0.43010967098703889</v>
      </c>
      <c r="N70" t="s">
        <v>83</v>
      </c>
    </row>
    <row r="71" spans="1:14" x14ac:dyDescent="0.25">
      <c r="A71">
        <v>70</v>
      </c>
      <c r="B71" t="s">
        <v>406</v>
      </c>
      <c r="C71" t="s">
        <v>15</v>
      </c>
      <c r="D71" s="2">
        <v>5115000000</v>
      </c>
      <c r="E71" s="2">
        <v>945000000</v>
      </c>
      <c r="F71" s="2">
        <v>495000000</v>
      </c>
      <c r="G71" s="2"/>
      <c r="H71" s="2">
        <v>1759000000</v>
      </c>
      <c r="I71" s="101">
        <f t="shared" si="5"/>
        <v>2254000000</v>
      </c>
      <c r="J71" s="99">
        <f t="shared" si="6"/>
        <v>4170000000</v>
      </c>
      <c r="K71" s="99">
        <f t="shared" si="7"/>
        <v>1916000000</v>
      </c>
      <c r="L71" s="102">
        <f t="shared" si="9"/>
        <v>0.81524926686217003</v>
      </c>
      <c r="M71" s="102">
        <f t="shared" si="8"/>
        <v>0.37458455522971651</v>
      </c>
      <c r="N71" t="s">
        <v>83</v>
      </c>
    </row>
    <row r="72" spans="1:14" x14ac:dyDescent="0.25">
      <c r="A72">
        <v>71</v>
      </c>
      <c r="B72" t="s">
        <v>406</v>
      </c>
      <c r="C72" t="s">
        <v>16</v>
      </c>
      <c r="D72" s="2">
        <v>3183000000</v>
      </c>
      <c r="E72" s="2">
        <v>979000000</v>
      </c>
      <c r="F72" s="2">
        <v>745000000</v>
      </c>
      <c r="G72" s="2"/>
      <c r="H72" s="2">
        <v>2131000000</v>
      </c>
      <c r="I72" s="101">
        <f t="shared" si="5"/>
        <v>2876000000</v>
      </c>
      <c r="J72" s="99">
        <f t="shared" si="6"/>
        <v>2204000000</v>
      </c>
      <c r="K72" s="99">
        <f t="shared" si="7"/>
        <v>-672000000</v>
      </c>
      <c r="L72" s="102">
        <f t="shared" si="9"/>
        <v>0.69242852654728249</v>
      </c>
      <c r="M72" s="102">
        <f t="shared" si="8"/>
        <v>-0.21112158341187559</v>
      </c>
      <c r="N72" t="s">
        <v>83</v>
      </c>
    </row>
    <row r="73" spans="1:14" x14ac:dyDescent="0.25">
      <c r="A73">
        <v>72</v>
      </c>
      <c r="B73" t="s">
        <v>406</v>
      </c>
      <c r="C73" t="s">
        <v>17</v>
      </c>
      <c r="D73" s="2">
        <v>3491000000</v>
      </c>
      <c r="E73" s="2">
        <v>1083000000</v>
      </c>
      <c r="F73" s="2">
        <v>233000000</v>
      </c>
      <c r="G73" s="2"/>
      <c r="H73" s="2">
        <v>2454000000</v>
      </c>
      <c r="I73" s="101">
        <f t="shared" si="5"/>
        <v>2687000000</v>
      </c>
      <c r="J73" s="99">
        <f t="shared" si="6"/>
        <v>2408000000</v>
      </c>
      <c r="K73" s="99">
        <f t="shared" si="7"/>
        <v>-279000000</v>
      </c>
      <c r="L73" s="102">
        <f t="shared" si="9"/>
        <v>0.68977370380979663</v>
      </c>
      <c r="M73" s="102">
        <f t="shared" si="8"/>
        <v>-7.9919793755370949E-2</v>
      </c>
      <c r="N73" t="s">
        <v>83</v>
      </c>
    </row>
    <row r="74" spans="1:14" x14ac:dyDescent="0.25">
      <c r="A74">
        <v>73</v>
      </c>
      <c r="B74" t="s">
        <v>412</v>
      </c>
      <c r="C74" t="s">
        <v>11</v>
      </c>
      <c r="D74" s="2">
        <v>1562000000</v>
      </c>
      <c r="E74" s="2">
        <v>413000000</v>
      </c>
      <c r="F74" s="2">
        <v>311000000</v>
      </c>
      <c r="G74" s="2"/>
      <c r="H74" s="2">
        <v>704000000</v>
      </c>
      <c r="I74" s="101">
        <f t="shared" si="5"/>
        <v>1015000000</v>
      </c>
      <c r="J74" s="99">
        <f t="shared" si="6"/>
        <v>1149000000</v>
      </c>
      <c r="K74" s="99">
        <f t="shared" si="7"/>
        <v>134000000</v>
      </c>
      <c r="L74" s="102">
        <f t="shared" si="9"/>
        <v>0.73559539052496792</v>
      </c>
      <c r="M74" s="102">
        <f t="shared" si="8"/>
        <v>8.5787451984635082E-2</v>
      </c>
      <c r="N74" t="s">
        <v>83</v>
      </c>
    </row>
    <row r="75" spans="1:14" x14ac:dyDescent="0.25">
      <c r="A75">
        <v>74</v>
      </c>
      <c r="B75" t="s">
        <v>412</v>
      </c>
      <c r="C75" t="s">
        <v>15</v>
      </c>
      <c r="D75" s="2">
        <v>1857000000</v>
      </c>
      <c r="E75" s="2">
        <v>411000000</v>
      </c>
      <c r="F75" s="2">
        <v>311000000</v>
      </c>
      <c r="G75" s="2"/>
      <c r="H75" s="2">
        <v>685000000</v>
      </c>
      <c r="I75" s="101">
        <f t="shared" si="5"/>
        <v>996000000</v>
      </c>
      <c r="J75" s="99">
        <f t="shared" si="6"/>
        <v>1446000000</v>
      </c>
      <c r="K75" s="99">
        <f t="shared" si="7"/>
        <v>450000000</v>
      </c>
      <c r="L75" s="102">
        <f t="shared" si="9"/>
        <v>0.77867528271405495</v>
      </c>
      <c r="M75" s="102">
        <f t="shared" si="8"/>
        <v>0.24232633279483037</v>
      </c>
      <c r="N75" t="s">
        <v>83</v>
      </c>
    </row>
    <row r="76" spans="1:14" x14ac:dyDescent="0.25">
      <c r="A76">
        <v>75</v>
      </c>
      <c r="B76" t="s">
        <v>412</v>
      </c>
      <c r="C76" t="s">
        <v>16</v>
      </c>
      <c r="D76" s="2">
        <v>2288000000</v>
      </c>
      <c r="E76" s="2">
        <v>485000000</v>
      </c>
      <c r="F76" s="2">
        <v>358000000</v>
      </c>
      <c r="G76" s="2"/>
      <c r="H76" s="2">
        <v>870000000</v>
      </c>
      <c r="I76" s="101">
        <f t="shared" si="5"/>
        <v>1228000000</v>
      </c>
      <c r="J76" s="99">
        <f t="shared" si="6"/>
        <v>1803000000</v>
      </c>
      <c r="K76" s="99">
        <f t="shared" si="7"/>
        <v>575000000</v>
      </c>
      <c r="L76" s="102">
        <f t="shared" si="9"/>
        <v>0.78802447552447552</v>
      </c>
      <c r="M76" s="102">
        <f t="shared" si="8"/>
        <v>0.2513111888111888</v>
      </c>
      <c r="N76" t="s">
        <v>83</v>
      </c>
    </row>
    <row r="77" spans="1:14" x14ac:dyDescent="0.25">
      <c r="A77">
        <v>76</v>
      </c>
      <c r="B77" t="s">
        <v>412</v>
      </c>
      <c r="C77" t="s">
        <v>17</v>
      </c>
      <c r="D77" s="2">
        <v>1557000000</v>
      </c>
      <c r="E77" s="2">
        <v>497000000</v>
      </c>
      <c r="F77" s="2">
        <v>5204000000</v>
      </c>
      <c r="G77" s="2"/>
      <c r="H77" s="2">
        <v>917000000</v>
      </c>
      <c r="I77" s="101">
        <f t="shared" si="5"/>
        <v>6121000000</v>
      </c>
      <c r="J77" s="99">
        <f t="shared" si="6"/>
        <v>1060000000</v>
      </c>
      <c r="K77" s="99">
        <f t="shared" si="7"/>
        <v>-5061000000</v>
      </c>
      <c r="L77" s="102">
        <f t="shared" si="9"/>
        <v>0.680796403339756</v>
      </c>
      <c r="M77" s="102">
        <f t="shared" si="8"/>
        <v>-3.2504816955684008</v>
      </c>
      <c r="N77" t="s">
        <v>83</v>
      </c>
    </row>
    <row r="78" spans="1:14" x14ac:dyDescent="0.25">
      <c r="A78">
        <v>77</v>
      </c>
      <c r="B78" t="s">
        <v>415</v>
      </c>
      <c r="C78" t="s">
        <v>11</v>
      </c>
      <c r="D78" s="2">
        <v>17194000000</v>
      </c>
      <c r="E78" s="2">
        <v>12151000000</v>
      </c>
      <c r="F78" s="2">
        <v>1654000000</v>
      </c>
      <c r="G78" s="2"/>
      <c r="I78" s="101">
        <f t="shared" si="5"/>
        <v>1654000000</v>
      </c>
      <c r="J78" s="99">
        <f t="shared" si="6"/>
        <v>5043000000</v>
      </c>
      <c r="K78" s="99">
        <f t="shared" si="7"/>
        <v>3389000000</v>
      </c>
      <c r="L78" s="102">
        <f t="shared" si="9"/>
        <v>0.29329998836803539</v>
      </c>
      <c r="M78" s="102">
        <f t="shared" si="8"/>
        <v>0.19710364080493195</v>
      </c>
      <c r="N78" t="s">
        <v>83</v>
      </c>
    </row>
    <row r="79" spans="1:14" x14ac:dyDescent="0.25">
      <c r="A79">
        <v>78</v>
      </c>
      <c r="B79" t="s">
        <v>415</v>
      </c>
      <c r="C79" t="s">
        <v>15</v>
      </c>
      <c r="D79" s="2">
        <v>19221000000</v>
      </c>
      <c r="E79" s="2">
        <v>14117000000</v>
      </c>
      <c r="F79" s="2">
        <v>1905000000</v>
      </c>
      <c r="G79" s="2"/>
      <c r="I79" s="101">
        <f t="shared" si="5"/>
        <v>1905000000</v>
      </c>
      <c r="J79" s="99">
        <f t="shared" si="6"/>
        <v>5104000000</v>
      </c>
      <c r="K79" s="99">
        <f t="shared" si="7"/>
        <v>3199000000</v>
      </c>
      <c r="L79" s="102">
        <f t="shared" si="9"/>
        <v>0.26554289579106183</v>
      </c>
      <c r="M79" s="102">
        <f t="shared" si="8"/>
        <v>0.16643254773424901</v>
      </c>
      <c r="N79" t="s">
        <v>83</v>
      </c>
    </row>
    <row r="80" spans="1:14" x14ac:dyDescent="0.25">
      <c r="A80">
        <v>79</v>
      </c>
      <c r="B80" t="s">
        <v>415</v>
      </c>
      <c r="C80" t="s">
        <v>16</v>
      </c>
      <c r="D80" s="2">
        <v>21440000000</v>
      </c>
      <c r="E80" s="2">
        <v>15631000000</v>
      </c>
      <c r="F80" s="2">
        <v>2092000000</v>
      </c>
      <c r="G80" s="2"/>
      <c r="I80" s="101">
        <f t="shared" si="5"/>
        <v>2092000000</v>
      </c>
      <c r="J80" s="99">
        <f t="shared" si="6"/>
        <v>5809000000</v>
      </c>
      <c r="K80" s="99">
        <f t="shared" si="7"/>
        <v>3717000000</v>
      </c>
      <c r="L80" s="102">
        <f t="shared" si="9"/>
        <v>0.27094216417910444</v>
      </c>
      <c r="M80" s="102">
        <f t="shared" si="8"/>
        <v>0.17336753731343282</v>
      </c>
      <c r="N80" t="s">
        <v>83</v>
      </c>
    </row>
    <row r="81" spans="1:14" x14ac:dyDescent="0.25">
      <c r="A81">
        <v>80</v>
      </c>
      <c r="B81" t="s">
        <v>415</v>
      </c>
      <c r="C81" t="s">
        <v>17</v>
      </c>
      <c r="D81" s="2">
        <v>14757000000</v>
      </c>
      <c r="E81" s="2">
        <v>11694000000</v>
      </c>
      <c r="F81" s="2">
        <v>1764000000</v>
      </c>
      <c r="G81" s="2"/>
      <c r="I81" s="101">
        <f t="shared" si="5"/>
        <v>1764000000</v>
      </c>
      <c r="J81" s="99">
        <f t="shared" si="6"/>
        <v>3063000000</v>
      </c>
      <c r="K81" s="99">
        <f t="shared" si="7"/>
        <v>1299000000</v>
      </c>
      <c r="L81" s="102">
        <f t="shared" si="9"/>
        <v>0.20756251270583448</v>
      </c>
      <c r="M81" s="102">
        <f t="shared" si="8"/>
        <v>8.8026021549095348E-2</v>
      </c>
      <c r="N81" t="s">
        <v>83</v>
      </c>
    </row>
    <row r="82" spans="1:14" x14ac:dyDescent="0.25">
      <c r="A82">
        <v>81</v>
      </c>
      <c r="B82" t="s">
        <v>424</v>
      </c>
      <c r="C82" t="s">
        <v>11</v>
      </c>
      <c r="D82" s="2">
        <v>10184121000</v>
      </c>
      <c r="E82" s="2">
        <v>8540319000</v>
      </c>
      <c r="F82" s="2">
        <v>491725000</v>
      </c>
      <c r="G82" s="2"/>
      <c r="H82" s="2">
        <v>205334000</v>
      </c>
      <c r="I82" s="101">
        <f t="shared" si="5"/>
        <v>697059000</v>
      </c>
      <c r="J82" s="99">
        <f t="shared" si="6"/>
        <v>1643802000</v>
      </c>
      <c r="K82" s="99">
        <f t="shared" si="7"/>
        <v>946743000</v>
      </c>
      <c r="L82" s="102">
        <f t="shared" si="9"/>
        <v>0.16140833362054519</v>
      </c>
      <c r="M82" s="102">
        <f t="shared" si="8"/>
        <v>9.2962662167898433E-2</v>
      </c>
      <c r="N82" t="s">
        <v>83</v>
      </c>
    </row>
    <row r="83" spans="1:14" x14ac:dyDescent="0.25">
      <c r="A83">
        <v>82</v>
      </c>
      <c r="B83" t="s">
        <v>424</v>
      </c>
      <c r="C83" t="s">
        <v>15</v>
      </c>
      <c r="D83" s="2">
        <v>11871879000</v>
      </c>
      <c r="E83" s="2">
        <v>10222213000</v>
      </c>
      <c r="F83" s="2">
        <v>541586000</v>
      </c>
      <c r="G83" s="2"/>
      <c r="H83" s="2">
        <v>239343000</v>
      </c>
      <c r="I83" s="101">
        <f t="shared" si="5"/>
        <v>780929000</v>
      </c>
      <c r="J83" s="99">
        <f t="shared" si="6"/>
        <v>1649666000</v>
      </c>
      <c r="K83" s="99">
        <f t="shared" si="7"/>
        <v>868737000</v>
      </c>
      <c r="L83" s="102">
        <f t="shared" si="9"/>
        <v>0.13895576260506026</v>
      </c>
      <c r="M83" s="102">
        <f t="shared" si="8"/>
        <v>7.3176032201810681E-2</v>
      </c>
      <c r="N83" t="s">
        <v>83</v>
      </c>
    </row>
    <row r="84" spans="1:14" x14ac:dyDescent="0.25">
      <c r="A84">
        <v>83</v>
      </c>
      <c r="B84" t="s">
        <v>424</v>
      </c>
      <c r="C84" t="s">
        <v>16</v>
      </c>
      <c r="D84" s="2">
        <v>12195091000</v>
      </c>
      <c r="E84" s="2">
        <v>10088548000</v>
      </c>
      <c r="F84" s="2">
        <v>674887000</v>
      </c>
      <c r="G84" s="2"/>
      <c r="H84" s="2">
        <v>294684000</v>
      </c>
      <c r="I84" s="101">
        <f t="shared" si="5"/>
        <v>969571000</v>
      </c>
      <c r="J84" s="99">
        <f t="shared" si="6"/>
        <v>2106543000</v>
      </c>
      <c r="K84" s="99">
        <f t="shared" si="7"/>
        <v>1136972000</v>
      </c>
      <c r="L84" s="102">
        <f t="shared" si="9"/>
        <v>0.17273696440641562</v>
      </c>
      <c r="M84" s="102">
        <f t="shared" si="8"/>
        <v>9.3231940622665294E-2</v>
      </c>
      <c r="N84" t="s">
        <v>83</v>
      </c>
    </row>
    <row r="85" spans="1:14" x14ac:dyDescent="0.25">
      <c r="A85">
        <v>84</v>
      </c>
      <c r="B85" t="s">
        <v>424</v>
      </c>
      <c r="C85" t="s">
        <v>17</v>
      </c>
      <c r="D85" s="2">
        <v>7763206000</v>
      </c>
      <c r="E85" s="2">
        <v>5641052000</v>
      </c>
      <c r="F85" s="2">
        <v>693331000</v>
      </c>
      <c r="G85" s="2"/>
      <c r="H85" s="2">
        <v>354620000</v>
      </c>
      <c r="I85" s="101">
        <f t="shared" si="5"/>
        <v>1047951000</v>
      </c>
      <c r="J85" s="99">
        <f t="shared" si="6"/>
        <v>2122154000</v>
      </c>
      <c r="K85" s="99">
        <f t="shared" si="7"/>
        <v>1074203000</v>
      </c>
      <c r="L85" s="102">
        <f t="shared" si="9"/>
        <v>0.27336051626093649</v>
      </c>
      <c r="M85" s="102">
        <f t="shared" si="8"/>
        <v>0.13837105443292372</v>
      </c>
      <c r="N85" t="s">
        <v>83</v>
      </c>
    </row>
    <row r="86" spans="1:14" x14ac:dyDescent="0.25">
      <c r="A86">
        <v>85</v>
      </c>
      <c r="B86" t="s">
        <v>427</v>
      </c>
      <c r="C86" t="s">
        <v>11</v>
      </c>
      <c r="D86" s="2">
        <v>20100000000</v>
      </c>
      <c r="E86" s="2">
        <v>6530000000</v>
      </c>
      <c r="F86" s="2">
        <v>1879000000</v>
      </c>
      <c r="G86" s="2"/>
      <c r="H86" s="2">
        <v>3585000000</v>
      </c>
      <c r="I86" s="101">
        <f t="shared" si="5"/>
        <v>5464000000</v>
      </c>
      <c r="J86" s="99">
        <f t="shared" si="6"/>
        <v>13570000000</v>
      </c>
      <c r="K86" s="99">
        <f t="shared" si="7"/>
        <v>8106000000</v>
      </c>
      <c r="L86" s="102">
        <f t="shared" si="9"/>
        <v>0.67512437810945269</v>
      </c>
      <c r="M86" s="102">
        <f t="shared" si="8"/>
        <v>0.40328358208955223</v>
      </c>
      <c r="N86" t="s">
        <v>83</v>
      </c>
    </row>
    <row r="87" spans="1:14" x14ac:dyDescent="0.25">
      <c r="A87">
        <v>86</v>
      </c>
      <c r="B87" t="s">
        <v>427</v>
      </c>
      <c r="C87" t="s">
        <v>15</v>
      </c>
      <c r="D87" s="2">
        <v>20170000000</v>
      </c>
      <c r="E87" s="2">
        <v>6497000000</v>
      </c>
      <c r="F87" s="2">
        <v>2108000000</v>
      </c>
      <c r="G87" s="2"/>
      <c r="H87" s="2">
        <v>4203000000</v>
      </c>
      <c r="I87" s="101">
        <f t="shared" si="5"/>
        <v>6311000000</v>
      </c>
      <c r="J87" s="99">
        <f t="shared" si="6"/>
        <v>13673000000</v>
      </c>
      <c r="K87" s="99">
        <f t="shared" si="7"/>
        <v>7362000000</v>
      </c>
      <c r="L87" s="102">
        <f t="shared" si="9"/>
        <v>0.67788795240456123</v>
      </c>
      <c r="M87" s="102">
        <f t="shared" si="8"/>
        <v>0.36499752107089739</v>
      </c>
      <c r="N87" t="s">
        <v>83</v>
      </c>
    </row>
    <row r="88" spans="1:14" x14ac:dyDescent="0.25">
      <c r="A88">
        <v>87</v>
      </c>
      <c r="B88" t="s">
        <v>427</v>
      </c>
      <c r="C88" t="s">
        <v>16</v>
      </c>
      <c r="D88" s="2">
        <v>19312000000</v>
      </c>
      <c r="E88" s="2">
        <v>6803000000</v>
      </c>
      <c r="F88" s="2">
        <v>2053000000</v>
      </c>
      <c r="G88" s="2"/>
      <c r="H88" s="2">
        <v>4261000000</v>
      </c>
      <c r="I88" s="101">
        <f t="shared" si="5"/>
        <v>6314000000</v>
      </c>
      <c r="J88" s="99">
        <f t="shared" si="6"/>
        <v>12509000000</v>
      </c>
      <c r="K88" s="99">
        <f t="shared" si="7"/>
        <v>6195000000</v>
      </c>
      <c r="L88" s="102">
        <f t="shared" si="9"/>
        <v>0.64773198011598998</v>
      </c>
      <c r="M88" s="102">
        <f t="shared" si="8"/>
        <v>0.32078500414250205</v>
      </c>
      <c r="N88" t="s">
        <v>83</v>
      </c>
    </row>
    <row r="89" spans="1:14" x14ac:dyDescent="0.25">
      <c r="A89">
        <v>88</v>
      </c>
      <c r="B89" t="s">
        <v>427</v>
      </c>
      <c r="C89" t="s">
        <v>17</v>
      </c>
      <c r="D89" s="2">
        <v>12480000000</v>
      </c>
      <c r="E89" s="2">
        <v>5804000000</v>
      </c>
      <c r="F89" s="2">
        <v>1613000000</v>
      </c>
      <c r="G89" s="2"/>
      <c r="H89" s="2">
        <v>4544000000</v>
      </c>
      <c r="I89" s="101">
        <f t="shared" si="5"/>
        <v>6157000000</v>
      </c>
      <c r="J89" s="99">
        <f t="shared" si="6"/>
        <v>6676000000</v>
      </c>
      <c r="K89" s="99">
        <f t="shared" si="7"/>
        <v>519000000</v>
      </c>
      <c r="L89" s="102">
        <f t="shared" si="9"/>
        <v>0.53493589743589742</v>
      </c>
      <c r="M89" s="102">
        <f t="shared" si="8"/>
        <v>4.158653846153846E-2</v>
      </c>
      <c r="N89" t="s">
        <v>83</v>
      </c>
    </row>
    <row r="90" spans="1:14" x14ac:dyDescent="0.25">
      <c r="A90">
        <v>89</v>
      </c>
      <c r="B90" t="s">
        <v>452</v>
      </c>
      <c r="C90" t="s">
        <v>11</v>
      </c>
      <c r="D90" s="2">
        <v>179290000000</v>
      </c>
      <c r="E90" s="2">
        <v>158446000000</v>
      </c>
      <c r="F90" s="2">
        <v>15443000000</v>
      </c>
      <c r="G90" s="2"/>
      <c r="H90" s="2">
        <v>931000000</v>
      </c>
      <c r="I90" s="101">
        <f t="shared" si="5"/>
        <v>16374000000</v>
      </c>
      <c r="J90" s="99">
        <f t="shared" si="6"/>
        <v>20844000000</v>
      </c>
      <c r="K90" s="99">
        <f t="shared" si="7"/>
        <v>4470000000</v>
      </c>
      <c r="L90" s="102">
        <f t="shared" si="9"/>
        <v>0.1162585754922193</v>
      </c>
      <c r="M90" s="102">
        <f t="shared" si="8"/>
        <v>2.4931674940041275E-2</v>
      </c>
      <c r="N90" t="s">
        <v>83</v>
      </c>
    </row>
    <row r="91" spans="1:14" x14ac:dyDescent="0.25">
      <c r="A91">
        <v>90</v>
      </c>
      <c r="B91" t="s">
        <v>452</v>
      </c>
      <c r="C91" t="s">
        <v>15</v>
      </c>
      <c r="D91" s="2">
        <v>171596000000</v>
      </c>
      <c r="E91" s="2">
        <v>152451000000</v>
      </c>
      <c r="F91" s="2">
        <v>15597000000</v>
      </c>
      <c r="G91" s="2"/>
      <c r="H91" s="2">
        <v>971000000</v>
      </c>
      <c r="I91" s="101">
        <f t="shared" si="5"/>
        <v>16568000000</v>
      </c>
      <c r="J91" s="99">
        <f t="shared" si="6"/>
        <v>19145000000</v>
      </c>
      <c r="K91" s="99">
        <f t="shared" si="7"/>
        <v>2577000000</v>
      </c>
      <c r="L91" s="102">
        <f t="shared" si="9"/>
        <v>0.11157019977155647</v>
      </c>
      <c r="M91" s="102">
        <f t="shared" si="8"/>
        <v>1.5017832583510105E-2</v>
      </c>
      <c r="N91" t="s">
        <v>83</v>
      </c>
    </row>
    <row r="92" spans="1:14" x14ac:dyDescent="0.25">
      <c r="A92">
        <v>91</v>
      </c>
      <c r="B92" t="s">
        <v>452</v>
      </c>
      <c r="C92" t="s">
        <v>16</v>
      </c>
      <c r="D92" s="2">
        <v>161212000000</v>
      </c>
      <c r="E92" s="2">
        <v>140183000000</v>
      </c>
      <c r="F92" s="2">
        <v>16703000000</v>
      </c>
      <c r="G92" s="2"/>
      <c r="H92" s="2">
        <v>1019000000</v>
      </c>
      <c r="I92" s="101">
        <f t="shared" si="5"/>
        <v>17722000000</v>
      </c>
      <c r="J92" s="99">
        <f t="shared" si="6"/>
        <v>21029000000</v>
      </c>
      <c r="K92" s="99">
        <f t="shared" si="7"/>
        <v>3307000000</v>
      </c>
      <c r="L92" s="102">
        <f t="shared" si="9"/>
        <v>0.13044314319033323</v>
      </c>
      <c r="M92" s="102">
        <f t="shared" si="8"/>
        <v>2.051336128824157E-2</v>
      </c>
      <c r="N92" t="s">
        <v>83</v>
      </c>
    </row>
    <row r="93" spans="1:14" x14ac:dyDescent="0.25">
      <c r="A93">
        <v>92</v>
      </c>
      <c r="B93" t="s">
        <v>452</v>
      </c>
      <c r="C93" t="s">
        <v>17</v>
      </c>
      <c r="D93" s="2">
        <v>98975000000</v>
      </c>
      <c r="E93" s="2">
        <v>77693000000</v>
      </c>
      <c r="F93" s="2">
        <v>15747000000</v>
      </c>
      <c r="G93" s="2"/>
      <c r="H93" s="2">
        <v>1099000000</v>
      </c>
      <c r="I93" s="101">
        <f t="shared" si="5"/>
        <v>16846000000</v>
      </c>
      <c r="J93" s="99">
        <f t="shared" si="6"/>
        <v>21282000000</v>
      </c>
      <c r="K93" s="99">
        <f t="shared" si="7"/>
        <v>4436000000</v>
      </c>
      <c r="L93" s="102">
        <f t="shared" si="9"/>
        <v>0.21502399595857535</v>
      </c>
      <c r="M93" s="102">
        <f t="shared" si="8"/>
        <v>4.4819398838090427E-2</v>
      </c>
      <c r="N93" t="s">
        <v>83</v>
      </c>
    </row>
    <row r="94" spans="1:14" x14ac:dyDescent="0.25">
      <c r="A94">
        <v>93</v>
      </c>
      <c r="B94" t="s">
        <v>468</v>
      </c>
      <c r="C94" t="s">
        <v>11</v>
      </c>
      <c r="D94" s="2">
        <v>1367135000</v>
      </c>
      <c r="E94" s="2">
        <v>328784000</v>
      </c>
      <c r="F94" s="2">
        <v>248136000</v>
      </c>
      <c r="G94" s="2"/>
      <c r="H94" s="2">
        <v>445228000</v>
      </c>
      <c r="I94" s="101">
        <f t="shared" si="5"/>
        <v>693364000</v>
      </c>
      <c r="J94" s="99">
        <f t="shared" si="6"/>
        <v>1038351000</v>
      </c>
      <c r="K94" s="99">
        <f t="shared" si="7"/>
        <v>344987000</v>
      </c>
      <c r="L94" s="102">
        <f t="shared" si="9"/>
        <v>0.75950875370757098</v>
      </c>
      <c r="M94" s="102">
        <f t="shared" si="8"/>
        <v>0.25234303854410867</v>
      </c>
      <c r="N94" t="s">
        <v>83</v>
      </c>
    </row>
    <row r="95" spans="1:14" x14ac:dyDescent="0.25">
      <c r="A95">
        <v>94</v>
      </c>
      <c r="B95" t="s">
        <v>468</v>
      </c>
      <c r="C95" t="s">
        <v>15</v>
      </c>
      <c r="D95" s="2">
        <v>1832253000</v>
      </c>
      <c r="E95" s="2">
        <v>516119000</v>
      </c>
      <c r="F95" s="2">
        <v>391707000</v>
      </c>
      <c r="G95" s="2"/>
      <c r="H95" s="2">
        <v>492397000</v>
      </c>
      <c r="I95" s="101">
        <f t="shared" si="5"/>
        <v>884104000</v>
      </c>
      <c r="J95" s="99">
        <f t="shared" si="6"/>
        <v>1316134000</v>
      </c>
      <c r="K95" s="99">
        <f t="shared" si="7"/>
        <v>432030000</v>
      </c>
      <c r="L95" s="102">
        <f t="shared" si="9"/>
        <v>0.71831455590467042</v>
      </c>
      <c r="M95" s="102">
        <f t="shared" si="8"/>
        <v>0.23579167287487043</v>
      </c>
      <c r="N95" t="s">
        <v>83</v>
      </c>
    </row>
    <row r="96" spans="1:14" x14ac:dyDescent="0.25">
      <c r="A96">
        <v>95</v>
      </c>
      <c r="B96" t="s">
        <v>468</v>
      </c>
      <c r="C96" t="s">
        <v>16</v>
      </c>
      <c r="D96" s="2">
        <v>2042537000</v>
      </c>
      <c r="E96" s="2">
        <v>605752000</v>
      </c>
      <c r="F96" s="2">
        <v>191802000</v>
      </c>
      <c r="G96" s="2"/>
      <c r="H96" s="2">
        <v>551032000</v>
      </c>
      <c r="I96" s="101">
        <f t="shared" si="5"/>
        <v>742834000</v>
      </c>
      <c r="J96" s="99">
        <f t="shared" si="6"/>
        <v>1436785000</v>
      </c>
      <c r="K96" s="99">
        <f t="shared" si="7"/>
        <v>693951000</v>
      </c>
      <c r="L96" s="102">
        <f t="shared" si="9"/>
        <v>0.70343156574397425</v>
      </c>
      <c r="M96" s="102">
        <f t="shared" si="8"/>
        <v>0.33974953697289206</v>
      </c>
      <c r="N96" t="s">
        <v>83</v>
      </c>
    </row>
    <row r="97" spans="1:14" x14ac:dyDescent="0.25">
      <c r="A97">
        <v>96</v>
      </c>
      <c r="B97" t="s">
        <v>468</v>
      </c>
      <c r="C97" t="s">
        <v>17</v>
      </c>
      <c r="D97" s="2">
        <v>1181704000</v>
      </c>
      <c r="E97" s="2">
        <v>648968000</v>
      </c>
      <c r="F97" s="2">
        <v>165318000</v>
      </c>
      <c r="G97" s="2"/>
      <c r="H97" s="2">
        <v>581155000</v>
      </c>
      <c r="I97" s="101">
        <f t="shared" si="5"/>
        <v>746473000</v>
      </c>
      <c r="J97" s="99">
        <f t="shared" si="6"/>
        <v>532736000</v>
      </c>
      <c r="K97" s="99">
        <f t="shared" si="7"/>
        <v>-213737000</v>
      </c>
      <c r="L97" s="102">
        <f t="shared" si="9"/>
        <v>0.45082017154888199</v>
      </c>
      <c r="M97" s="102">
        <f t="shared" si="8"/>
        <v>-0.18087185961966787</v>
      </c>
      <c r="N97" t="s">
        <v>83</v>
      </c>
    </row>
    <row r="98" spans="1:14" x14ac:dyDescent="0.25">
      <c r="A98">
        <v>97</v>
      </c>
      <c r="B98" t="s">
        <v>472</v>
      </c>
      <c r="C98" t="s">
        <v>11</v>
      </c>
      <c r="D98" s="2">
        <v>5075000000</v>
      </c>
      <c r="E98" s="2">
        <v>2417000000</v>
      </c>
      <c r="F98" s="2">
        <v>337000000</v>
      </c>
      <c r="G98" s="2"/>
      <c r="H98" s="2">
        <v>746000000</v>
      </c>
      <c r="I98" s="101">
        <f t="shared" si="5"/>
        <v>1083000000</v>
      </c>
      <c r="J98" s="99">
        <f t="shared" si="6"/>
        <v>2658000000</v>
      </c>
      <c r="K98" s="99">
        <f t="shared" si="7"/>
        <v>1575000000</v>
      </c>
      <c r="L98" s="102">
        <f t="shared" si="9"/>
        <v>0.52374384236453198</v>
      </c>
      <c r="M98" s="102">
        <f t="shared" si="8"/>
        <v>0.31034482758620691</v>
      </c>
      <c r="N98" t="s">
        <v>83</v>
      </c>
    </row>
    <row r="99" spans="1:14" x14ac:dyDescent="0.25">
      <c r="A99">
        <v>98</v>
      </c>
      <c r="B99" t="s">
        <v>472</v>
      </c>
      <c r="C99" t="s">
        <v>15</v>
      </c>
      <c r="D99" s="2">
        <v>5518000000</v>
      </c>
      <c r="E99" s="2">
        <v>2707000000</v>
      </c>
      <c r="F99" s="2">
        <v>373000000</v>
      </c>
      <c r="G99" s="2"/>
      <c r="H99" s="2">
        <v>772000000</v>
      </c>
      <c r="I99" s="101">
        <f t="shared" si="5"/>
        <v>1145000000</v>
      </c>
      <c r="J99" s="99">
        <f t="shared" si="6"/>
        <v>2811000000</v>
      </c>
      <c r="K99" s="99">
        <f t="shared" si="7"/>
        <v>1666000000</v>
      </c>
      <c r="L99" s="102">
        <f t="shared" si="9"/>
        <v>0.50942370424066685</v>
      </c>
      <c r="M99" s="102">
        <f t="shared" si="8"/>
        <v>0.30192098586444366</v>
      </c>
      <c r="N99" t="s">
        <v>83</v>
      </c>
    </row>
    <row r="100" spans="1:14" x14ac:dyDescent="0.25">
      <c r="A100">
        <v>99</v>
      </c>
      <c r="B100" t="s">
        <v>472</v>
      </c>
      <c r="C100" t="s">
        <v>16</v>
      </c>
      <c r="D100" s="2">
        <v>5903000000</v>
      </c>
      <c r="E100" s="2">
        <v>2790000000</v>
      </c>
      <c r="F100" s="2">
        <v>393000000</v>
      </c>
      <c r="G100" s="2"/>
      <c r="H100" s="2">
        <v>796000000</v>
      </c>
      <c r="I100" s="101">
        <f t="shared" si="5"/>
        <v>1189000000</v>
      </c>
      <c r="J100" s="99">
        <f t="shared" si="6"/>
        <v>3113000000</v>
      </c>
      <c r="K100" s="99">
        <f t="shared" si="7"/>
        <v>1924000000</v>
      </c>
      <c r="L100" s="102">
        <f t="shared" si="9"/>
        <v>0.52735897001524656</v>
      </c>
      <c r="M100" s="102">
        <f t="shared" si="8"/>
        <v>0.32593596476367948</v>
      </c>
      <c r="N100" t="s">
        <v>83</v>
      </c>
    </row>
    <row r="101" spans="1:14" x14ac:dyDescent="0.25">
      <c r="A101">
        <v>100</v>
      </c>
      <c r="B101" t="s">
        <v>472</v>
      </c>
      <c r="C101" t="s">
        <v>17</v>
      </c>
      <c r="D101" s="2">
        <v>5234000000</v>
      </c>
      <c r="E101" s="2">
        <v>2335000000</v>
      </c>
      <c r="F101" s="2">
        <v>353000000</v>
      </c>
      <c r="G101" s="2"/>
      <c r="H101" s="2">
        <v>764000000</v>
      </c>
      <c r="I101" s="101">
        <f t="shared" si="5"/>
        <v>1117000000</v>
      </c>
      <c r="J101" s="99">
        <f t="shared" si="6"/>
        <v>2899000000</v>
      </c>
      <c r="K101" s="99">
        <f t="shared" si="7"/>
        <v>1782000000</v>
      </c>
      <c r="L101" s="102">
        <f t="shared" si="9"/>
        <v>0.55387848681696594</v>
      </c>
      <c r="M101" s="102">
        <f t="shared" si="8"/>
        <v>0.34046618265189149</v>
      </c>
      <c r="N101" t="s">
        <v>83</v>
      </c>
    </row>
    <row r="102" spans="1:14" x14ac:dyDescent="0.25">
      <c r="A102">
        <v>101</v>
      </c>
      <c r="B102" t="s">
        <v>494</v>
      </c>
      <c r="C102" t="s">
        <v>11</v>
      </c>
      <c r="D102" s="2">
        <v>2730000000</v>
      </c>
      <c r="E102" s="2">
        <v>245000000</v>
      </c>
      <c r="F102" s="2">
        <v>835000000</v>
      </c>
      <c r="G102" s="2"/>
      <c r="H102" s="2">
        <v>811000000</v>
      </c>
      <c r="I102" s="101">
        <f t="shared" si="5"/>
        <v>1646000000</v>
      </c>
      <c r="J102" s="99">
        <f t="shared" si="6"/>
        <v>2485000000</v>
      </c>
      <c r="K102" s="99">
        <f t="shared" si="7"/>
        <v>839000000</v>
      </c>
      <c r="L102" s="102">
        <f t="shared" si="9"/>
        <v>0.91025641025641024</v>
      </c>
      <c r="M102" s="102">
        <f t="shared" si="8"/>
        <v>0.30732600732600734</v>
      </c>
      <c r="N102" t="s">
        <v>83</v>
      </c>
    </row>
    <row r="103" spans="1:14" x14ac:dyDescent="0.25">
      <c r="A103">
        <v>102</v>
      </c>
      <c r="B103" t="s">
        <v>494</v>
      </c>
      <c r="C103" t="s">
        <v>15</v>
      </c>
      <c r="D103" s="2">
        <v>3371000000</v>
      </c>
      <c r="E103" s="2">
        <v>328000000</v>
      </c>
      <c r="F103" s="2">
        <v>1052000000</v>
      </c>
      <c r="G103" s="2"/>
      <c r="H103" s="2">
        <v>787000000</v>
      </c>
      <c r="I103" s="101">
        <f t="shared" si="5"/>
        <v>1839000000</v>
      </c>
      <c r="J103" s="99">
        <f t="shared" si="6"/>
        <v>3043000000</v>
      </c>
      <c r="K103" s="99">
        <f t="shared" si="7"/>
        <v>1204000000</v>
      </c>
      <c r="L103" s="102">
        <f t="shared" si="9"/>
        <v>0.90269949569860575</v>
      </c>
      <c r="M103" s="102">
        <f t="shared" si="8"/>
        <v>0.3571640462770691</v>
      </c>
      <c r="N103" t="s">
        <v>83</v>
      </c>
    </row>
    <row r="104" spans="1:14" x14ac:dyDescent="0.25">
      <c r="A104">
        <v>103</v>
      </c>
      <c r="B104" t="s">
        <v>494</v>
      </c>
      <c r="C104" t="s">
        <v>16</v>
      </c>
      <c r="D104" s="2">
        <v>4038000000</v>
      </c>
      <c r="E104" s="2">
        <v>427000000</v>
      </c>
      <c r="F104" s="2">
        <v>1296000000</v>
      </c>
      <c r="G104" s="2"/>
      <c r="H104" s="2">
        <v>942000000</v>
      </c>
      <c r="I104" s="101">
        <f t="shared" si="5"/>
        <v>2238000000</v>
      </c>
      <c r="J104" s="99">
        <f t="shared" si="6"/>
        <v>3611000000</v>
      </c>
      <c r="K104" s="99">
        <f t="shared" si="7"/>
        <v>1373000000</v>
      </c>
      <c r="L104" s="102">
        <f t="shared" si="9"/>
        <v>0.89425458147597825</v>
      </c>
      <c r="M104" s="102">
        <f t="shared" si="8"/>
        <v>0.34001981178801388</v>
      </c>
      <c r="N104" t="s">
        <v>83</v>
      </c>
    </row>
    <row r="105" spans="1:14" x14ac:dyDescent="0.25">
      <c r="A105">
        <v>104</v>
      </c>
      <c r="B105" t="s">
        <v>494</v>
      </c>
      <c r="C105" t="s">
        <v>17</v>
      </c>
      <c r="D105" s="2">
        <v>3133000000</v>
      </c>
      <c r="E105" s="2">
        <v>689000000</v>
      </c>
      <c r="F105" s="2">
        <v>1208000000</v>
      </c>
      <c r="G105" s="2"/>
      <c r="H105" s="2">
        <v>1091000000</v>
      </c>
      <c r="I105" s="101">
        <f t="shared" si="5"/>
        <v>2299000000</v>
      </c>
      <c r="J105" s="99">
        <f t="shared" si="6"/>
        <v>2444000000</v>
      </c>
      <c r="K105" s="99">
        <f t="shared" si="7"/>
        <v>145000000</v>
      </c>
      <c r="L105" s="102">
        <f t="shared" si="9"/>
        <v>0.78008298755186722</v>
      </c>
      <c r="M105" s="102">
        <f t="shared" si="8"/>
        <v>4.6281519310564956E-2</v>
      </c>
      <c r="N105" t="s">
        <v>83</v>
      </c>
    </row>
    <row r="106" spans="1:14" x14ac:dyDescent="0.25">
      <c r="A106">
        <v>105</v>
      </c>
      <c r="B106" t="s">
        <v>519</v>
      </c>
      <c r="C106" t="s">
        <v>11</v>
      </c>
      <c r="D106" s="2">
        <v>29809000000</v>
      </c>
      <c r="E106" s="2">
        <v>26045000000</v>
      </c>
      <c r="F106" s="2">
        <v>1702000000</v>
      </c>
      <c r="G106" s="2"/>
      <c r="H106" s="2">
        <v>418000000</v>
      </c>
      <c r="I106" s="101">
        <f t="shared" si="5"/>
        <v>2120000000</v>
      </c>
      <c r="J106" s="99">
        <f t="shared" si="6"/>
        <v>3764000000</v>
      </c>
      <c r="K106" s="99">
        <f t="shared" si="7"/>
        <v>1644000000</v>
      </c>
      <c r="L106" s="102">
        <f t="shared" si="9"/>
        <v>0.12627058941930291</v>
      </c>
      <c r="M106" s="102">
        <f t="shared" si="8"/>
        <v>5.5151128853701901E-2</v>
      </c>
      <c r="N106" t="s">
        <v>83</v>
      </c>
    </row>
    <row r="107" spans="1:14" x14ac:dyDescent="0.25">
      <c r="A107">
        <v>106</v>
      </c>
      <c r="B107" t="s">
        <v>519</v>
      </c>
      <c r="C107" t="s">
        <v>15</v>
      </c>
      <c r="D107" s="2">
        <v>37601000000</v>
      </c>
      <c r="E107" s="2">
        <v>34085000000</v>
      </c>
      <c r="F107" s="2">
        <v>2248000000</v>
      </c>
      <c r="G107" s="2"/>
      <c r="H107" s="2">
        <v>489000000</v>
      </c>
      <c r="I107" s="101">
        <f t="shared" si="5"/>
        <v>2737000000</v>
      </c>
      <c r="J107" s="99">
        <f t="shared" si="6"/>
        <v>3516000000</v>
      </c>
      <c r="K107" s="99">
        <f t="shared" si="7"/>
        <v>779000000</v>
      </c>
      <c r="L107" s="102">
        <f t="shared" si="9"/>
        <v>9.3508151378952742E-2</v>
      </c>
      <c r="M107" s="102">
        <f t="shared" si="8"/>
        <v>2.0717534108135423E-2</v>
      </c>
      <c r="N107" t="s">
        <v>83</v>
      </c>
    </row>
    <row r="108" spans="1:14" x14ac:dyDescent="0.25">
      <c r="A108">
        <v>107</v>
      </c>
      <c r="B108" t="s">
        <v>519</v>
      </c>
      <c r="C108" t="s">
        <v>16</v>
      </c>
      <c r="D108" s="2">
        <v>40633000000</v>
      </c>
      <c r="E108" s="2">
        <v>35673000000</v>
      </c>
      <c r="F108" s="2">
        <v>2762000000</v>
      </c>
      <c r="G108" s="2"/>
      <c r="H108" s="2">
        <v>562000000</v>
      </c>
      <c r="I108" s="101">
        <f t="shared" si="5"/>
        <v>3324000000</v>
      </c>
      <c r="J108" s="99">
        <f t="shared" si="6"/>
        <v>4960000000</v>
      </c>
      <c r="K108" s="99">
        <f t="shared" si="7"/>
        <v>1636000000</v>
      </c>
      <c r="L108" s="102">
        <f t="shared" si="9"/>
        <v>0.12206826963305684</v>
      </c>
      <c r="M108" s="102">
        <f t="shared" si="8"/>
        <v>4.0262840548322791E-2</v>
      </c>
      <c r="N108" t="s">
        <v>83</v>
      </c>
    </row>
    <row r="109" spans="1:14" x14ac:dyDescent="0.25">
      <c r="A109">
        <v>108</v>
      </c>
      <c r="B109" t="s">
        <v>519</v>
      </c>
      <c r="C109" t="s">
        <v>17</v>
      </c>
      <c r="D109" s="2">
        <v>28711000000</v>
      </c>
      <c r="E109" s="2">
        <v>22466000000</v>
      </c>
      <c r="F109" s="2">
        <v>2620000000</v>
      </c>
      <c r="G109" s="2"/>
      <c r="H109" s="2">
        <v>756000000</v>
      </c>
      <c r="I109" s="101">
        <f t="shared" si="5"/>
        <v>3376000000</v>
      </c>
      <c r="J109" s="99">
        <f t="shared" si="6"/>
        <v>6245000000</v>
      </c>
      <c r="K109" s="99">
        <f t="shared" si="7"/>
        <v>2869000000</v>
      </c>
      <c r="L109" s="102">
        <f t="shared" si="9"/>
        <v>0.21751245167357458</v>
      </c>
      <c r="M109" s="102">
        <f t="shared" si="8"/>
        <v>9.9926857302079342E-2</v>
      </c>
      <c r="N109" t="s">
        <v>83</v>
      </c>
    </row>
    <row r="110" spans="1:14" x14ac:dyDescent="0.25">
      <c r="A110">
        <v>109</v>
      </c>
      <c r="B110" t="s">
        <v>539</v>
      </c>
      <c r="C110" t="s">
        <v>11</v>
      </c>
      <c r="D110" s="2">
        <v>138393000000</v>
      </c>
      <c r="E110" s="2">
        <v>126485000000</v>
      </c>
      <c r="F110" s="2">
        <v>5229000000</v>
      </c>
      <c r="G110" s="2"/>
      <c r="H110" s="2">
        <v>1549000000</v>
      </c>
      <c r="I110" s="101">
        <f t="shared" si="5"/>
        <v>6778000000</v>
      </c>
      <c r="J110" s="99">
        <f t="shared" si="6"/>
        <v>11908000000</v>
      </c>
      <c r="K110" s="99">
        <f t="shared" si="7"/>
        <v>5130000000</v>
      </c>
      <c r="L110" s="102">
        <f t="shared" si="9"/>
        <v>8.6044814405352832E-2</v>
      </c>
      <c r="M110" s="102">
        <f t="shared" si="8"/>
        <v>3.7068348832672175E-2</v>
      </c>
      <c r="N110" t="s">
        <v>83</v>
      </c>
    </row>
    <row r="111" spans="1:14" x14ac:dyDescent="0.25">
      <c r="A111">
        <v>110</v>
      </c>
      <c r="B111" t="s">
        <v>539</v>
      </c>
      <c r="C111" t="s">
        <v>15</v>
      </c>
      <c r="D111" s="2">
        <v>138074000000</v>
      </c>
      <c r="E111" s="2">
        <v>127316000000</v>
      </c>
      <c r="F111" s="2">
        <v>5081000000</v>
      </c>
      <c r="G111" s="2"/>
      <c r="H111" s="2">
        <v>1720000000</v>
      </c>
      <c r="I111" s="101">
        <f t="shared" si="5"/>
        <v>6801000000</v>
      </c>
      <c r="J111" s="99">
        <f t="shared" si="6"/>
        <v>10758000000</v>
      </c>
      <c r="K111" s="99">
        <f t="shared" si="7"/>
        <v>3957000000</v>
      </c>
      <c r="L111" s="102">
        <f t="shared" si="9"/>
        <v>7.7914741370569418E-2</v>
      </c>
      <c r="M111" s="102">
        <f t="shared" si="8"/>
        <v>2.8658545417674579E-2</v>
      </c>
      <c r="N111" t="s">
        <v>83</v>
      </c>
    </row>
    <row r="112" spans="1:14" x14ac:dyDescent="0.25">
      <c r="A112">
        <v>111</v>
      </c>
      <c r="B112" t="s">
        <v>539</v>
      </c>
      <c r="C112" t="s">
        <v>16</v>
      </c>
      <c r="D112" s="2">
        <v>130844000000</v>
      </c>
      <c r="E112" s="2">
        <v>118141000000</v>
      </c>
      <c r="F112" s="2">
        <v>5111000000</v>
      </c>
      <c r="G112" s="2"/>
      <c r="H112" s="2">
        <v>1690000000</v>
      </c>
      <c r="I112" s="101">
        <f t="shared" si="5"/>
        <v>6801000000</v>
      </c>
      <c r="J112" s="99">
        <f t="shared" si="6"/>
        <v>12703000000</v>
      </c>
      <c r="K112" s="99">
        <f t="shared" si="7"/>
        <v>5902000000</v>
      </c>
      <c r="L112" s="102">
        <f t="shared" si="9"/>
        <v>9.7085078413989168E-2</v>
      </c>
      <c r="M112" s="102">
        <f t="shared" si="8"/>
        <v>4.5107150499831862E-2</v>
      </c>
      <c r="N112" t="s">
        <v>83</v>
      </c>
    </row>
    <row r="113" spans="1:14" x14ac:dyDescent="0.25">
      <c r="A113">
        <v>112</v>
      </c>
      <c r="B113" t="s">
        <v>539</v>
      </c>
      <c r="C113" t="s">
        <v>17</v>
      </c>
      <c r="D113" s="2">
        <v>87804000000</v>
      </c>
      <c r="E113" s="2">
        <v>74651000000</v>
      </c>
      <c r="F113" s="2">
        <v>4953000000</v>
      </c>
      <c r="G113" s="2"/>
      <c r="H113" s="2">
        <v>1842000000</v>
      </c>
      <c r="I113" s="101">
        <f t="shared" si="5"/>
        <v>6795000000</v>
      </c>
      <c r="J113" s="99">
        <f t="shared" si="6"/>
        <v>13153000000</v>
      </c>
      <c r="K113" s="99">
        <f t="shared" si="7"/>
        <v>6358000000</v>
      </c>
      <c r="L113" s="102">
        <f t="shared" si="9"/>
        <v>0.14979955355109109</v>
      </c>
      <c r="M113" s="102">
        <f t="shared" si="8"/>
        <v>7.2411279668352244E-2</v>
      </c>
      <c r="N113" t="s">
        <v>83</v>
      </c>
    </row>
    <row r="114" spans="1:14" x14ac:dyDescent="0.25">
      <c r="A114">
        <v>113</v>
      </c>
      <c r="B114" t="s">
        <v>555</v>
      </c>
      <c r="C114" t="s">
        <v>11</v>
      </c>
      <c r="D114" s="2">
        <v>7486000000</v>
      </c>
      <c r="E114" s="2">
        <v>4523000000</v>
      </c>
      <c r="F114" s="2">
        <v>595000000</v>
      </c>
      <c r="G114" s="2"/>
      <c r="H114" s="2">
        <v>756000000</v>
      </c>
      <c r="I114" s="101">
        <f t="shared" si="5"/>
        <v>1351000000</v>
      </c>
      <c r="J114" s="99">
        <f t="shared" si="6"/>
        <v>2963000000</v>
      </c>
      <c r="K114" s="99">
        <f t="shared" si="7"/>
        <v>1612000000</v>
      </c>
      <c r="L114" s="102">
        <f t="shared" si="9"/>
        <v>0.39580550360673261</v>
      </c>
      <c r="M114" s="102">
        <f t="shared" si="8"/>
        <v>0.21533529254608602</v>
      </c>
      <c r="N114" t="s">
        <v>83</v>
      </c>
    </row>
    <row r="115" spans="1:14" x14ac:dyDescent="0.25">
      <c r="A115">
        <v>114</v>
      </c>
      <c r="B115" t="s">
        <v>555</v>
      </c>
      <c r="C115" t="s">
        <v>15</v>
      </c>
      <c r="D115" s="2">
        <v>6860000000</v>
      </c>
      <c r="E115" s="2">
        <v>4124000000</v>
      </c>
      <c r="F115" s="2">
        <v>546000000</v>
      </c>
      <c r="G115" s="2"/>
      <c r="H115" s="2">
        <v>815000000</v>
      </c>
      <c r="I115" s="101">
        <f t="shared" si="5"/>
        <v>1361000000</v>
      </c>
      <c r="J115" s="99">
        <f t="shared" si="6"/>
        <v>2736000000</v>
      </c>
      <c r="K115" s="99">
        <f t="shared" si="7"/>
        <v>1375000000</v>
      </c>
      <c r="L115" s="102">
        <f t="shared" si="9"/>
        <v>0.39883381924198247</v>
      </c>
      <c r="M115" s="102">
        <f t="shared" si="8"/>
        <v>0.20043731778425655</v>
      </c>
      <c r="N115" t="s">
        <v>83</v>
      </c>
    </row>
    <row r="116" spans="1:14" x14ac:dyDescent="0.25">
      <c r="A116">
        <v>115</v>
      </c>
      <c r="B116" t="s">
        <v>555</v>
      </c>
      <c r="C116" t="s">
        <v>16</v>
      </c>
      <c r="D116" s="2">
        <v>7637000000</v>
      </c>
      <c r="E116" s="2">
        <v>4508000000</v>
      </c>
      <c r="F116" s="2">
        <v>384000000</v>
      </c>
      <c r="G116" s="2"/>
      <c r="H116" s="2">
        <v>1176000000</v>
      </c>
      <c r="I116" s="101">
        <f t="shared" si="5"/>
        <v>1560000000</v>
      </c>
      <c r="J116" s="99">
        <f t="shared" si="6"/>
        <v>3129000000</v>
      </c>
      <c r="K116" s="99">
        <f t="shared" si="7"/>
        <v>1569000000</v>
      </c>
      <c r="L116" s="102">
        <f t="shared" si="9"/>
        <v>0.40971585701191571</v>
      </c>
      <c r="M116" s="102">
        <f t="shared" si="8"/>
        <v>0.2054471651171926</v>
      </c>
      <c r="N116" t="s">
        <v>83</v>
      </c>
    </row>
    <row r="117" spans="1:14" x14ac:dyDescent="0.25">
      <c r="A117">
        <v>116</v>
      </c>
      <c r="B117" t="s">
        <v>555</v>
      </c>
      <c r="C117" t="s">
        <v>17</v>
      </c>
      <c r="D117" s="2">
        <v>7360000000</v>
      </c>
      <c r="E117" s="2">
        <v>3434000000</v>
      </c>
      <c r="F117" s="2">
        <v>864000000</v>
      </c>
      <c r="G117" s="2"/>
      <c r="H117" s="2">
        <v>1738000000</v>
      </c>
      <c r="I117" s="101">
        <f t="shared" si="5"/>
        <v>2602000000</v>
      </c>
      <c r="J117" s="99">
        <f t="shared" si="6"/>
        <v>3926000000</v>
      </c>
      <c r="K117" s="99">
        <f t="shared" si="7"/>
        <v>1324000000</v>
      </c>
      <c r="L117" s="102">
        <f t="shared" si="9"/>
        <v>0.53342391304347825</v>
      </c>
      <c r="M117" s="102">
        <f t="shared" si="8"/>
        <v>0.17989130434782608</v>
      </c>
      <c r="N117" t="s">
        <v>83</v>
      </c>
    </row>
    <row r="118" spans="1:14" x14ac:dyDescent="0.25">
      <c r="A118">
        <v>117</v>
      </c>
      <c r="B118" t="s">
        <v>563</v>
      </c>
      <c r="C118" t="s">
        <v>11</v>
      </c>
      <c r="D118" s="2">
        <v>1623938000</v>
      </c>
      <c r="E118" s="2">
        <v>337903000</v>
      </c>
      <c r="F118" s="2">
        <v>188302000</v>
      </c>
      <c r="G118" s="2"/>
      <c r="H118" s="2">
        <v>513916000</v>
      </c>
      <c r="I118" s="101">
        <f t="shared" si="5"/>
        <v>702218000</v>
      </c>
      <c r="J118" s="99">
        <f t="shared" si="6"/>
        <v>1286035000</v>
      </c>
      <c r="K118" s="99">
        <f t="shared" si="7"/>
        <v>583817000</v>
      </c>
      <c r="L118" s="102">
        <f t="shared" si="9"/>
        <v>0.79192370644692101</v>
      </c>
      <c r="M118" s="102">
        <f t="shared" si="8"/>
        <v>0.35950695162007418</v>
      </c>
      <c r="N118" t="s">
        <v>83</v>
      </c>
    </row>
    <row r="119" spans="1:14" x14ac:dyDescent="0.25">
      <c r="A119">
        <v>118</v>
      </c>
      <c r="B119" t="s">
        <v>563</v>
      </c>
      <c r="C119" t="s">
        <v>15</v>
      </c>
      <c r="D119" s="2">
        <v>1998051000</v>
      </c>
      <c r="E119" s="2">
        <v>406198000</v>
      </c>
      <c r="F119" s="2">
        <v>72143000</v>
      </c>
      <c r="G119" s="2"/>
      <c r="H119" s="2">
        <v>615874000</v>
      </c>
      <c r="I119" s="101">
        <f t="shared" si="5"/>
        <v>688017000</v>
      </c>
      <c r="J119" s="99">
        <f t="shared" si="6"/>
        <v>1591853000</v>
      </c>
      <c r="K119" s="99">
        <f t="shared" si="7"/>
        <v>903836000</v>
      </c>
      <c r="L119" s="102">
        <f t="shared" si="9"/>
        <v>0.79670288696334579</v>
      </c>
      <c r="M119" s="102">
        <f t="shared" si="8"/>
        <v>0.45235882367366997</v>
      </c>
      <c r="N119" t="s">
        <v>83</v>
      </c>
    </row>
    <row r="120" spans="1:14" x14ac:dyDescent="0.25">
      <c r="A120">
        <v>119</v>
      </c>
      <c r="B120" t="s">
        <v>563</v>
      </c>
      <c r="C120" t="s">
        <v>16</v>
      </c>
      <c r="D120" s="2">
        <v>2424176000</v>
      </c>
      <c r="E120" s="2">
        <v>572831000</v>
      </c>
      <c r="F120" s="2">
        <v>225070000</v>
      </c>
      <c r="G120" s="2"/>
      <c r="H120" s="2">
        <v>806021000</v>
      </c>
      <c r="I120" s="101">
        <f t="shared" si="5"/>
        <v>1031091000</v>
      </c>
      <c r="J120" s="99">
        <f t="shared" si="6"/>
        <v>1851345000</v>
      </c>
      <c r="K120" s="99">
        <f t="shared" si="7"/>
        <v>820254000</v>
      </c>
      <c r="L120" s="102">
        <f t="shared" si="9"/>
        <v>0.76370073790021853</v>
      </c>
      <c r="M120" s="102">
        <f t="shared" si="8"/>
        <v>0.33836404617486521</v>
      </c>
      <c r="N120" t="s">
        <v>83</v>
      </c>
    </row>
    <row r="121" spans="1:14" x14ac:dyDescent="0.25">
      <c r="A121">
        <v>120</v>
      </c>
      <c r="B121" t="s">
        <v>563</v>
      </c>
      <c r="C121" t="s">
        <v>17</v>
      </c>
      <c r="D121" s="2">
        <v>1452619000</v>
      </c>
      <c r="E121" s="2">
        <v>519874000</v>
      </c>
      <c r="F121" s="2">
        <v>179867000</v>
      </c>
      <c r="G121" s="2"/>
      <c r="H121" s="2">
        <v>778923000</v>
      </c>
      <c r="I121" s="101">
        <f t="shared" si="5"/>
        <v>958790000</v>
      </c>
      <c r="J121" s="99">
        <f t="shared" si="6"/>
        <v>932745000</v>
      </c>
      <c r="K121" s="99">
        <f t="shared" si="7"/>
        <v>-26045000</v>
      </c>
      <c r="L121" s="102">
        <f t="shared" si="9"/>
        <v>0.6421126255404892</v>
      </c>
      <c r="M121" s="102">
        <f t="shared" si="8"/>
        <v>-1.7929684246178797E-2</v>
      </c>
      <c r="N121" t="s">
        <v>83</v>
      </c>
    </row>
    <row r="122" spans="1:14" x14ac:dyDescent="0.25">
      <c r="A122">
        <v>121</v>
      </c>
      <c r="B122" t="s">
        <v>567</v>
      </c>
      <c r="C122" t="s">
        <v>11</v>
      </c>
      <c r="D122" s="2">
        <v>451509000000</v>
      </c>
      <c r="E122" s="2">
        <v>302056000000</v>
      </c>
      <c r="F122" s="2">
        <v>81844000000</v>
      </c>
      <c r="G122" s="2"/>
      <c r="H122" s="2">
        <v>15888000000</v>
      </c>
      <c r="I122" s="101">
        <f t="shared" si="5"/>
        <v>97732000000</v>
      </c>
      <c r="J122" s="99">
        <f t="shared" si="6"/>
        <v>149453000000</v>
      </c>
      <c r="K122" s="99">
        <f t="shared" si="7"/>
        <v>51721000000</v>
      </c>
      <c r="L122" s="102">
        <f t="shared" si="9"/>
        <v>0.33100779829416471</v>
      </c>
      <c r="M122" s="102">
        <f t="shared" si="8"/>
        <v>0.11455142643889712</v>
      </c>
      <c r="N122" t="s">
        <v>83</v>
      </c>
    </row>
    <row r="123" spans="1:14" x14ac:dyDescent="0.25">
      <c r="A123">
        <v>122</v>
      </c>
      <c r="B123" t="s">
        <v>567</v>
      </c>
      <c r="C123" t="s">
        <v>15</v>
      </c>
      <c r="D123" s="2">
        <v>420836000000</v>
      </c>
      <c r="E123" s="2">
        <v>284681000000</v>
      </c>
      <c r="F123" s="2">
        <v>76696000000</v>
      </c>
      <c r="G123" s="2"/>
      <c r="H123" s="2">
        <v>17182000000</v>
      </c>
      <c r="I123" s="101">
        <f t="shared" si="5"/>
        <v>93878000000</v>
      </c>
      <c r="J123" s="99">
        <f t="shared" si="6"/>
        <v>136155000000</v>
      </c>
      <c r="K123" s="99">
        <f t="shared" si="7"/>
        <v>42277000000</v>
      </c>
      <c r="L123" s="102">
        <f t="shared" si="9"/>
        <v>0.32353458354323295</v>
      </c>
      <c r="M123" s="102">
        <f t="shared" si="8"/>
        <v>0.10045956144436312</v>
      </c>
      <c r="N123" t="s">
        <v>83</v>
      </c>
    </row>
    <row r="124" spans="1:14" x14ac:dyDescent="0.25">
      <c r="A124">
        <v>123</v>
      </c>
      <c r="B124" t="s">
        <v>567</v>
      </c>
      <c r="C124" t="s">
        <v>16</v>
      </c>
      <c r="D124" s="2">
        <v>394105000000</v>
      </c>
      <c r="E124" s="2">
        <v>266831000000</v>
      </c>
      <c r="F124" s="2">
        <v>74226000000</v>
      </c>
      <c r="G124" s="2"/>
      <c r="H124" s="2">
        <v>17297000000</v>
      </c>
      <c r="I124" s="101">
        <f t="shared" si="5"/>
        <v>91523000000</v>
      </c>
      <c r="J124" s="99">
        <f t="shared" si="6"/>
        <v>127274000000</v>
      </c>
      <c r="K124" s="99">
        <f t="shared" si="7"/>
        <v>35751000000</v>
      </c>
      <c r="L124" s="102">
        <f t="shared" si="9"/>
        <v>0.3229443929917154</v>
      </c>
      <c r="M124" s="102">
        <f t="shared" si="8"/>
        <v>9.0714403521904061E-2</v>
      </c>
      <c r="N124" t="s">
        <v>83</v>
      </c>
    </row>
    <row r="125" spans="1:14" x14ac:dyDescent="0.25">
      <c r="A125">
        <v>124</v>
      </c>
      <c r="B125" t="s">
        <v>567</v>
      </c>
      <c r="C125" t="s">
        <v>17</v>
      </c>
      <c r="D125" s="2">
        <v>259488000000</v>
      </c>
      <c r="E125" s="2">
        <v>165590000000</v>
      </c>
      <c r="F125" s="2">
        <v>61444000000</v>
      </c>
      <c r="G125" s="2"/>
      <c r="H125" s="2">
        <v>18048000000</v>
      </c>
      <c r="I125" s="101">
        <f t="shared" si="5"/>
        <v>79492000000</v>
      </c>
      <c r="J125" s="99">
        <f t="shared" si="6"/>
        <v>93898000000</v>
      </c>
      <c r="K125" s="99">
        <f t="shared" si="7"/>
        <v>14406000000</v>
      </c>
      <c r="L125" s="102">
        <f t="shared" si="9"/>
        <v>0.36185873720557404</v>
      </c>
      <c r="M125" s="102">
        <f t="shared" si="8"/>
        <v>5.551701812800592E-2</v>
      </c>
      <c r="N125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" sqref="C2:F2"/>
    </sheetView>
  </sheetViews>
  <sheetFormatPr defaultRowHeight="15" x14ac:dyDescent="0.25"/>
  <cols>
    <col min="1" max="1" width="13.85546875" bestFit="1" customWidth="1"/>
    <col min="3" max="3" width="27.28515625" customWidth="1"/>
    <col min="4" max="4" width="23.85546875" customWidth="1"/>
    <col min="5" max="5" width="22" customWidth="1"/>
    <col min="6" max="6" width="21.7109375" customWidth="1"/>
    <col min="7" max="7" width="22" customWidth="1"/>
  </cols>
  <sheetData>
    <row r="1" spans="1:7" ht="15.75" x14ac:dyDescent="0.25">
      <c r="A1" s="10" t="s">
        <v>0</v>
      </c>
      <c r="B1" s="10" t="s">
        <v>494</v>
      </c>
      <c r="C1" s="10"/>
      <c r="D1" s="10"/>
      <c r="E1" s="10"/>
    </row>
    <row r="2" spans="1:7" ht="15.75" x14ac:dyDescent="0.25">
      <c r="A2" s="10"/>
      <c r="B2" s="10"/>
      <c r="C2" s="109" t="s">
        <v>596</v>
      </c>
      <c r="D2" s="109"/>
      <c r="E2" s="109"/>
      <c r="F2" s="109"/>
    </row>
    <row r="3" spans="1:7" ht="15.75" x14ac:dyDescent="0.25">
      <c r="A3" s="10"/>
      <c r="B3" s="10"/>
      <c r="C3" s="10" t="s">
        <v>582</v>
      </c>
      <c r="D3" s="10"/>
      <c r="E3" s="10"/>
    </row>
    <row r="4" spans="1:7" ht="15.75" x14ac:dyDescent="0.25">
      <c r="C4" s="10"/>
      <c r="D4" s="11"/>
      <c r="E4" s="11" t="s">
        <v>595</v>
      </c>
      <c r="F4" s="11"/>
      <c r="G4" s="10"/>
    </row>
    <row r="5" spans="1:7" ht="15.75" x14ac:dyDescent="0.25">
      <c r="C5" s="10"/>
      <c r="D5" s="17" t="s">
        <v>11</v>
      </c>
      <c r="E5" s="17" t="s">
        <v>15</v>
      </c>
      <c r="F5" s="17" t="s">
        <v>16</v>
      </c>
      <c r="G5" s="17" t="s">
        <v>17</v>
      </c>
    </row>
    <row r="6" spans="1:7" ht="15.75" x14ac:dyDescent="0.25">
      <c r="C6" s="11" t="s">
        <v>594</v>
      </c>
      <c r="D6" s="18" cm="1">
        <f t="array" ref="D6">INDEX(total_rev,MATCH(1,($B$1=ticks)*(D$5=deyears),0))</f>
        <v>2730000000</v>
      </c>
      <c r="E6" s="18" cm="1">
        <f t="array" ref="E6">INDEX(total_rev,MATCH(1,($B$1=ticks)*(E$5=deyears),0))</f>
        <v>3371000000</v>
      </c>
      <c r="F6" s="18" cm="1">
        <f t="array" ref="F6">INDEX(total_rev,MATCH(1,($B$1=ticks)*(F$5=deyears),0))</f>
        <v>4038000000</v>
      </c>
      <c r="G6" s="18" cm="1">
        <f t="array" ref="G6">INDEX(total_rev,MATCH(1,($B$1=ticks)*(G$5=deyears),0))</f>
        <v>3133000000</v>
      </c>
    </row>
    <row r="7" spans="1:7" ht="15.75" x14ac:dyDescent="0.25">
      <c r="C7" s="11" t="s">
        <v>592</v>
      </c>
      <c r="D7" s="18" cm="1">
        <f t="array" ref="D7">INDEX(cost_rev,MATCH(1,($B$1=ticks)*(D$5=deyears),0))</f>
        <v>245000000</v>
      </c>
      <c r="E7" s="18" cm="1">
        <f t="array" ref="E7">INDEX(cost_rev,MATCH(1,($B$1=ticks)*(E$5=deyears),0))</f>
        <v>328000000</v>
      </c>
      <c r="F7" s="18" cm="1">
        <f t="array" ref="F7">INDEX(cost_rev,MATCH(1,($B$1=ticks)*(F$5=deyears),0))</f>
        <v>427000000</v>
      </c>
      <c r="G7" s="18" cm="1">
        <f t="array" ref="G7">INDEX(cost_rev,MATCH(1,($B$1=ticks)*(G$5=deyears),0))</f>
        <v>689000000</v>
      </c>
    </row>
    <row r="8" spans="1:7" ht="15.75" x14ac:dyDescent="0.25">
      <c r="C8" s="12" t="s">
        <v>577</v>
      </c>
      <c r="D8" s="19">
        <f>D6-D7</f>
        <v>2485000000</v>
      </c>
      <c r="E8" s="19">
        <f t="shared" ref="E8:G8" si="0">E6-E7</f>
        <v>3043000000</v>
      </c>
      <c r="F8" s="19">
        <f t="shared" si="0"/>
        <v>3611000000</v>
      </c>
      <c r="G8" s="19">
        <f t="shared" si="0"/>
        <v>2444000000</v>
      </c>
    </row>
    <row r="9" spans="1:7" ht="15.75" x14ac:dyDescent="0.25">
      <c r="C9" s="10" t="s">
        <v>593</v>
      </c>
      <c r="D9" s="18" cm="1">
        <f t="array" ref="D9">INDEX(sga_a,MATCH(1,($B$1=ticks)*(D$5=deyears),0))</f>
        <v>835000000</v>
      </c>
      <c r="E9" s="18" cm="1">
        <f t="array" ref="E9">INDEX(sga_a,MATCH(1,($B$1=ticks)*(E$5=deyears),0))</f>
        <v>1052000000</v>
      </c>
      <c r="F9" s="18" cm="1">
        <f t="array" ref="F9">INDEX(sga_a,MATCH(1,($B$1=ticks)*(F$5=deyears),0))</f>
        <v>1296000000</v>
      </c>
      <c r="G9" s="18" cm="1">
        <f t="array" ref="G9">INDEX(sga_a,MATCH(1,($B$1=ticks)*(G$5=deyears),0))</f>
        <v>1208000000</v>
      </c>
    </row>
    <row r="10" spans="1:7" s="9" customFormat="1" ht="15.75" x14ac:dyDescent="0.25">
      <c r="C10" s="10" t="s">
        <v>590</v>
      </c>
      <c r="D10" s="18" cm="1">
        <f t="array" ref="D10">INDEX(r_d,MATCH(1,($B$1=ticks)*(D$5=deyears),0))</f>
        <v>0</v>
      </c>
      <c r="E10" s="18" cm="1">
        <f t="array" ref="E10">INDEX(r_d,MATCH(1,($B$1=ticks)*(E$5=deyears),0))</f>
        <v>0</v>
      </c>
      <c r="F10" s="18" cm="1">
        <f t="array" ref="F10">INDEX(r_d,MATCH(1,($B$1=ticks)*(F$5=deyears),0))</f>
        <v>0</v>
      </c>
      <c r="G10" s="18" cm="1">
        <f t="array" ref="G10">INDEX(r_d,MATCH(1,($B$1=ticks)*(G$5=deyears),0))</f>
        <v>0</v>
      </c>
    </row>
    <row r="11" spans="1:7" ht="15.75" x14ac:dyDescent="0.25">
      <c r="C11" s="10" t="s">
        <v>591</v>
      </c>
      <c r="D11" s="18" cm="1">
        <f t="array" ref="D11">INDEX(other_item,MATCH(1,($B$1=ticks)*(D$5=deyears),0))</f>
        <v>811000000</v>
      </c>
      <c r="E11" s="18" cm="1">
        <f t="array" ref="E11">INDEX(other_item,MATCH(1,($B$1=ticks)*(E$5=deyears),0))</f>
        <v>787000000</v>
      </c>
      <c r="F11" s="18" cm="1">
        <f t="array" ref="F11">INDEX(other_item,MATCH(1,($B$1=ticks)*(F$5=deyears),0))</f>
        <v>942000000</v>
      </c>
      <c r="G11" s="18" cm="1">
        <f t="array" ref="G11">INDEX(other_item,MATCH(1,($B$1=ticks)*(G$5=deyears),0))</f>
        <v>1091000000</v>
      </c>
    </row>
    <row r="12" spans="1:7" ht="15.75" x14ac:dyDescent="0.25">
      <c r="C12" s="12" t="s">
        <v>584</v>
      </c>
      <c r="D12" s="19">
        <f>D9+D10+D11</f>
        <v>1646000000</v>
      </c>
      <c r="E12" s="19">
        <f t="shared" ref="E12:G12" si="1">E9+E10+E11</f>
        <v>1839000000</v>
      </c>
      <c r="F12" s="19">
        <f t="shared" si="1"/>
        <v>2238000000</v>
      </c>
      <c r="G12" s="19">
        <f t="shared" si="1"/>
        <v>2299000000</v>
      </c>
    </row>
    <row r="13" spans="1:7" ht="15.75" x14ac:dyDescent="0.25">
      <c r="C13" s="97" t="s">
        <v>585</v>
      </c>
      <c r="D13" s="98">
        <f>D8-D12</f>
        <v>839000000</v>
      </c>
      <c r="E13" s="98">
        <f t="shared" ref="E13:G13" si="2">E8-E12</f>
        <v>1204000000</v>
      </c>
      <c r="F13" s="98">
        <f t="shared" si="2"/>
        <v>1373000000</v>
      </c>
      <c r="G13" s="98">
        <f t="shared" si="2"/>
        <v>145000000</v>
      </c>
    </row>
    <row r="16" spans="1:7" x14ac:dyDescent="0.25">
      <c r="D16" s="6"/>
    </row>
    <row r="17" spans="4:5" x14ac:dyDescent="0.25">
      <c r="D17" s="16"/>
    </row>
    <row r="18" spans="4:5" x14ac:dyDescent="0.25">
      <c r="E18" s="15"/>
    </row>
  </sheetData>
  <mergeCells count="1">
    <mergeCell ref="C2:F2"/>
  </mergeCells>
  <dataValidations count="1">
    <dataValidation type="list" allowBlank="1" showInputMessage="1" showErrorMessage="1" sqref="B1">
      <formula1>stock_list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110" zoomScaleNormal="110" workbookViewId="0">
      <selection activeCell="H13" sqref="H13"/>
    </sheetView>
  </sheetViews>
  <sheetFormatPr defaultRowHeight="15" x14ac:dyDescent="0.25"/>
  <cols>
    <col min="1" max="1" width="8.85546875" customWidth="1"/>
    <col min="2" max="2" width="6.28515625" bestFit="1" customWidth="1"/>
    <col min="3" max="3" width="14.85546875" bestFit="1" customWidth="1"/>
    <col min="4" max="4" width="15.28515625" customWidth="1"/>
    <col min="5" max="5" width="16.42578125" customWidth="1"/>
    <col min="6" max="6" width="14.7109375" bestFit="1" customWidth="1"/>
    <col min="7" max="7" width="14.42578125" customWidth="1"/>
    <col min="8" max="8" width="15.28515625" bestFit="1" customWidth="1"/>
    <col min="9" max="9" width="14.7109375" bestFit="1" customWidth="1"/>
    <col min="10" max="10" width="15.28515625" customWidth="1"/>
    <col min="11" max="11" width="14.5703125" customWidth="1"/>
    <col min="12" max="12" width="19.28515625" customWidth="1"/>
    <col min="13" max="13" width="20.42578125" customWidth="1"/>
  </cols>
  <sheetData>
    <row r="1" spans="1:15" s="6" customFormat="1" ht="60" x14ac:dyDescent="0.25">
      <c r="A1" s="81" t="s">
        <v>0</v>
      </c>
      <c r="B1" s="6" t="s">
        <v>1</v>
      </c>
      <c r="C1" s="6" t="s">
        <v>3</v>
      </c>
      <c r="D1" s="82" t="s">
        <v>613</v>
      </c>
      <c r="E1" s="82" t="s">
        <v>614</v>
      </c>
      <c r="F1" s="82" t="s">
        <v>615</v>
      </c>
      <c r="G1" s="82" t="s">
        <v>616</v>
      </c>
      <c r="H1" s="82" t="s">
        <v>578</v>
      </c>
      <c r="I1" s="6" t="s">
        <v>577</v>
      </c>
      <c r="J1" s="6" t="s">
        <v>579</v>
      </c>
      <c r="K1" s="108" t="s">
        <v>617</v>
      </c>
      <c r="L1" s="105" t="s">
        <v>604</v>
      </c>
      <c r="M1" s="6" t="s">
        <v>8</v>
      </c>
      <c r="N1" s="6" t="s">
        <v>9</v>
      </c>
    </row>
    <row r="2" spans="1:15" x14ac:dyDescent="0.25">
      <c r="A2" s="9" t="s">
        <v>31</v>
      </c>
      <c r="B2" s="9" t="s">
        <v>11</v>
      </c>
      <c r="C2" s="83">
        <v>4055240000</v>
      </c>
      <c r="D2" s="83">
        <v>586557000</v>
      </c>
      <c r="E2" s="83">
        <v>2140578000</v>
      </c>
      <c r="F2" s="83">
        <v>826631000</v>
      </c>
      <c r="G2" s="83">
        <v>52254000</v>
      </c>
      <c r="H2" s="106">
        <f>E2+F2+G2</f>
        <v>3019463000</v>
      </c>
      <c r="I2" s="106">
        <f>C2-D2</f>
        <v>3468683000</v>
      </c>
      <c r="J2" s="106">
        <f>I2-H2</f>
        <v>449220000</v>
      </c>
      <c r="K2" s="107">
        <f>(1-(D2/C2))</f>
        <v>0.85535825253252584</v>
      </c>
      <c r="L2" s="107">
        <f>J2/C2</f>
        <v>0.11077519456308381</v>
      </c>
      <c r="M2" s="9" t="s">
        <v>22</v>
      </c>
      <c r="N2" s="9" t="s">
        <v>32</v>
      </c>
      <c r="O2" s="9"/>
    </row>
    <row r="3" spans="1:15" x14ac:dyDescent="0.25">
      <c r="A3" s="9" t="s">
        <v>31</v>
      </c>
      <c r="B3" s="9" t="s">
        <v>15</v>
      </c>
      <c r="C3" s="83">
        <v>4147065000</v>
      </c>
      <c r="D3" s="83">
        <v>622080000</v>
      </c>
      <c r="E3" s="83">
        <v>2195640000</v>
      </c>
      <c r="F3" s="83">
        <v>844353000</v>
      </c>
      <c r="G3" s="83">
        <v>52424000</v>
      </c>
      <c r="H3" s="106">
        <f t="shared" ref="H3:H17" si="0">E3+F3+G3</f>
        <v>3092417000</v>
      </c>
      <c r="I3" s="106">
        <f t="shared" ref="I3:I17" si="1">C3-D3</f>
        <v>3524985000</v>
      </c>
      <c r="J3" s="106">
        <f t="shared" ref="J3:J17" si="2">I3-H3</f>
        <v>432568000</v>
      </c>
      <c r="K3" s="107">
        <f t="shared" ref="K3:K17" si="3">(1-(D3/C3))</f>
        <v>0.84999511702854913</v>
      </c>
      <c r="L3" s="107">
        <f t="shared" ref="L3:L17" si="4">J3/C3</f>
        <v>0.10430702195408077</v>
      </c>
      <c r="M3" s="9" t="s">
        <v>22</v>
      </c>
      <c r="N3" s="9" t="s">
        <v>32</v>
      </c>
      <c r="O3" s="9"/>
    </row>
    <row r="4" spans="1:15" x14ac:dyDescent="0.25">
      <c r="A4" s="9" t="s">
        <v>31</v>
      </c>
      <c r="B4" s="9" t="s">
        <v>16</v>
      </c>
      <c r="C4" s="83">
        <v>4795511000</v>
      </c>
      <c r="D4" s="83">
        <v>744317000</v>
      </c>
      <c r="E4" s="83">
        <v>2215161000</v>
      </c>
      <c r="F4" s="83">
        <v>862730000</v>
      </c>
      <c r="G4" s="83">
        <v>68649000</v>
      </c>
      <c r="H4" s="106">
        <f t="shared" si="0"/>
        <v>3146540000</v>
      </c>
      <c r="I4" s="106">
        <f t="shared" si="1"/>
        <v>4051194000</v>
      </c>
      <c r="J4" s="106">
        <f t="shared" si="2"/>
        <v>904654000</v>
      </c>
      <c r="K4" s="107">
        <f t="shared" si="3"/>
        <v>0.84478880352896701</v>
      </c>
      <c r="L4" s="107">
        <f t="shared" si="4"/>
        <v>0.18864600665080322</v>
      </c>
      <c r="M4" s="9" t="s">
        <v>22</v>
      </c>
      <c r="N4" s="9" t="s">
        <v>32</v>
      </c>
      <c r="O4" s="9"/>
    </row>
    <row r="5" spans="1:15" x14ac:dyDescent="0.25">
      <c r="A5" s="9" t="s">
        <v>31</v>
      </c>
      <c r="B5" s="9" t="s">
        <v>17</v>
      </c>
      <c r="C5" s="83">
        <v>5854430000</v>
      </c>
      <c r="D5" s="83">
        <v>819908000</v>
      </c>
      <c r="E5" s="83">
        <v>2487907000</v>
      </c>
      <c r="F5" s="83">
        <v>975987000</v>
      </c>
      <c r="G5" s="83">
        <v>78534000</v>
      </c>
      <c r="H5" s="106">
        <f t="shared" si="0"/>
        <v>3542428000</v>
      </c>
      <c r="I5" s="106">
        <f t="shared" si="1"/>
        <v>5034522000</v>
      </c>
      <c r="J5" s="106">
        <f t="shared" si="2"/>
        <v>1492094000</v>
      </c>
      <c r="K5" s="107">
        <f t="shared" si="3"/>
        <v>0.8599508406454599</v>
      </c>
      <c r="L5" s="107">
        <f t="shared" si="4"/>
        <v>0.25486580247778179</v>
      </c>
      <c r="M5" s="9" t="s">
        <v>22</v>
      </c>
      <c r="N5" s="9" t="s">
        <v>32</v>
      </c>
      <c r="O5" s="9"/>
    </row>
    <row r="6" spans="1:15" x14ac:dyDescent="0.25">
      <c r="A6" s="9" t="s">
        <v>40</v>
      </c>
      <c r="B6" s="9" t="s">
        <v>11</v>
      </c>
      <c r="C6" s="83">
        <v>2312200000</v>
      </c>
      <c r="D6" s="83">
        <v>238500000</v>
      </c>
      <c r="E6" s="83">
        <v>1081800000</v>
      </c>
      <c r="F6" s="83">
        <v>600000000</v>
      </c>
      <c r="G6" s="83">
        <v>42100000</v>
      </c>
      <c r="H6" s="106">
        <f t="shared" si="0"/>
        <v>1723900000</v>
      </c>
      <c r="I6" s="106">
        <f t="shared" si="1"/>
        <v>2073700000</v>
      </c>
      <c r="J6" s="106">
        <f t="shared" si="2"/>
        <v>349800000</v>
      </c>
      <c r="K6" s="107">
        <f t="shared" si="3"/>
        <v>0.89685148343568899</v>
      </c>
      <c r="L6" s="107">
        <f t="shared" si="4"/>
        <v>0.15128449096098953</v>
      </c>
      <c r="M6" s="9" t="s">
        <v>22</v>
      </c>
      <c r="N6" s="9" t="s">
        <v>32</v>
      </c>
      <c r="O6" s="9"/>
    </row>
    <row r="7" spans="1:15" x14ac:dyDescent="0.25">
      <c r="A7" s="9" t="s">
        <v>40</v>
      </c>
      <c r="B7" s="9" t="s">
        <v>15</v>
      </c>
      <c r="C7" s="83">
        <v>2273900000</v>
      </c>
      <c r="D7" s="83">
        <v>274300000</v>
      </c>
      <c r="E7" s="83">
        <v>1054400000</v>
      </c>
      <c r="F7" s="83">
        <v>611100000</v>
      </c>
      <c r="G7" s="83">
        <v>36500000</v>
      </c>
      <c r="H7" s="106">
        <f t="shared" si="0"/>
        <v>1702000000</v>
      </c>
      <c r="I7" s="106">
        <f t="shared" si="1"/>
        <v>1999600000</v>
      </c>
      <c r="J7" s="106">
        <f t="shared" si="2"/>
        <v>297600000</v>
      </c>
      <c r="K7" s="107">
        <f t="shared" si="3"/>
        <v>0.87937024495360394</v>
      </c>
      <c r="L7" s="107">
        <f t="shared" si="4"/>
        <v>0.1308764677426448</v>
      </c>
      <c r="M7" s="9" t="s">
        <v>22</v>
      </c>
      <c r="N7" s="9" t="s">
        <v>32</v>
      </c>
      <c r="O7" s="9"/>
    </row>
    <row r="8" spans="1:15" x14ac:dyDescent="0.25">
      <c r="A8" s="9" t="s">
        <v>40</v>
      </c>
      <c r="B8" s="9" t="s">
        <v>16</v>
      </c>
      <c r="C8" s="83">
        <v>2512200000</v>
      </c>
      <c r="D8" s="83">
        <v>342100000</v>
      </c>
      <c r="E8" s="83">
        <v>1281300000</v>
      </c>
      <c r="F8" s="83">
        <v>725200000</v>
      </c>
      <c r="G8" s="83">
        <v>39800000</v>
      </c>
      <c r="H8" s="106">
        <f t="shared" si="0"/>
        <v>2046300000</v>
      </c>
      <c r="I8" s="106">
        <f t="shared" si="1"/>
        <v>2170100000</v>
      </c>
      <c r="J8" s="106">
        <f t="shared" si="2"/>
        <v>123800000</v>
      </c>
      <c r="K8" s="107">
        <f t="shared" si="3"/>
        <v>0.86382453626303635</v>
      </c>
      <c r="L8" s="107">
        <f t="shared" si="4"/>
        <v>4.9279515962104926E-2</v>
      </c>
      <c r="M8" s="9" t="s">
        <v>22</v>
      </c>
      <c r="N8" s="9" t="s">
        <v>32</v>
      </c>
      <c r="O8" s="9"/>
    </row>
    <row r="9" spans="1:15" x14ac:dyDescent="0.25">
      <c r="A9" s="9" t="s">
        <v>40</v>
      </c>
      <c r="B9" s="9" t="s">
        <v>17</v>
      </c>
      <c r="C9" s="83">
        <v>2504100000</v>
      </c>
      <c r="D9" s="83">
        <v>370700000</v>
      </c>
      <c r="E9" s="83">
        <v>1308900000</v>
      </c>
      <c r="F9" s="83">
        <v>790000000</v>
      </c>
      <c r="G9" s="83">
        <v>33200000</v>
      </c>
      <c r="H9" s="106">
        <f t="shared" si="0"/>
        <v>2132100000</v>
      </c>
      <c r="I9" s="106">
        <f t="shared" si="1"/>
        <v>2133400000</v>
      </c>
      <c r="J9" s="106">
        <f t="shared" si="2"/>
        <v>1300000</v>
      </c>
      <c r="K9" s="107">
        <f t="shared" si="3"/>
        <v>0.85196278103909595</v>
      </c>
      <c r="L9" s="107">
        <f t="shared" si="4"/>
        <v>5.1914859630206457E-4</v>
      </c>
      <c r="M9" s="9" t="s">
        <v>22</v>
      </c>
      <c r="N9" s="9" t="s">
        <v>32</v>
      </c>
      <c r="O9" s="9"/>
    </row>
    <row r="10" spans="1:15" x14ac:dyDescent="0.25">
      <c r="A10" s="9" t="s">
        <v>497</v>
      </c>
      <c r="B10" s="9" t="s">
        <v>11</v>
      </c>
      <c r="C10" s="83">
        <v>6906000000</v>
      </c>
      <c r="D10" s="83">
        <v>1175000000</v>
      </c>
      <c r="E10" s="83">
        <v>3236000000</v>
      </c>
      <c r="F10" s="83">
        <v>1026000000</v>
      </c>
      <c r="G10" s="83">
        <v>286000000</v>
      </c>
      <c r="H10" s="106">
        <f t="shared" si="0"/>
        <v>4548000000</v>
      </c>
      <c r="I10" s="106">
        <f t="shared" si="1"/>
        <v>5731000000</v>
      </c>
      <c r="J10" s="106">
        <f t="shared" si="2"/>
        <v>1183000000</v>
      </c>
      <c r="K10" s="107">
        <f t="shared" si="3"/>
        <v>0.82985809441065739</v>
      </c>
      <c r="L10" s="107">
        <f t="shared" si="4"/>
        <v>0.17130031856356792</v>
      </c>
      <c r="M10" s="9" t="s">
        <v>22</v>
      </c>
      <c r="N10" s="9" t="s">
        <v>32</v>
      </c>
      <c r="O10" s="9"/>
    </row>
    <row r="11" spans="1:15" x14ac:dyDescent="0.25">
      <c r="A11" s="9" t="s">
        <v>497</v>
      </c>
      <c r="B11" s="9" t="s">
        <v>15</v>
      </c>
      <c r="C11" s="83">
        <v>4183000000</v>
      </c>
      <c r="D11" s="83">
        <v>791000000</v>
      </c>
      <c r="E11" s="83">
        <v>2186000000</v>
      </c>
      <c r="F11" s="83">
        <v>722000000</v>
      </c>
      <c r="G11" s="83">
        <v>93000000</v>
      </c>
      <c r="H11" s="106">
        <f t="shared" si="0"/>
        <v>3001000000</v>
      </c>
      <c r="I11" s="106">
        <f t="shared" si="1"/>
        <v>3392000000</v>
      </c>
      <c r="J11" s="106">
        <f t="shared" si="2"/>
        <v>391000000</v>
      </c>
      <c r="K11" s="107">
        <f t="shared" si="3"/>
        <v>0.81090126703322973</v>
      </c>
      <c r="L11" s="107">
        <f t="shared" si="4"/>
        <v>9.3473583552474301E-2</v>
      </c>
      <c r="M11" s="9" t="s">
        <v>22</v>
      </c>
      <c r="N11" s="9" t="s">
        <v>32</v>
      </c>
      <c r="O11" s="9"/>
    </row>
    <row r="12" spans="1:15" x14ac:dyDescent="0.25">
      <c r="A12" s="9" t="s">
        <v>497</v>
      </c>
      <c r="B12" s="9" t="s">
        <v>16</v>
      </c>
      <c r="C12" s="83">
        <v>3956000000</v>
      </c>
      <c r="D12" s="83">
        <v>727000000</v>
      </c>
      <c r="E12" s="83">
        <v>2012000000</v>
      </c>
      <c r="F12" s="83">
        <v>812000000</v>
      </c>
      <c r="G12" s="83">
        <v>87000000</v>
      </c>
      <c r="H12" s="106">
        <f t="shared" si="0"/>
        <v>2911000000</v>
      </c>
      <c r="I12" s="106">
        <f t="shared" si="1"/>
        <v>3229000000</v>
      </c>
      <c r="J12" s="106">
        <f t="shared" si="2"/>
        <v>318000000</v>
      </c>
      <c r="K12" s="107">
        <f t="shared" si="3"/>
        <v>0.8162285136501517</v>
      </c>
      <c r="L12" s="107">
        <f t="shared" si="4"/>
        <v>8.0384226491405461E-2</v>
      </c>
      <c r="M12" s="9" t="s">
        <v>22</v>
      </c>
      <c r="N12" s="9" t="s">
        <v>32</v>
      </c>
      <c r="O12" s="9"/>
    </row>
    <row r="13" spans="1:15" x14ac:dyDescent="0.25">
      <c r="A13" s="9" t="s">
        <v>497</v>
      </c>
      <c r="B13" s="9" t="s">
        <v>17</v>
      </c>
      <c r="C13" s="83">
        <v>3600000000</v>
      </c>
      <c r="D13" s="83">
        <v>615000000</v>
      </c>
      <c r="E13" s="83">
        <v>1587000000</v>
      </c>
      <c r="F13" s="83">
        <v>748000000</v>
      </c>
      <c r="G13" s="83">
        <v>57000000</v>
      </c>
      <c r="H13" s="106">
        <f t="shared" si="0"/>
        <v>2392000000</v>
      </c>
      <c r="I13" s="106">
        <f t="shared" si="1"/>
        <v>2985000000</v>
      </c>
      <c r="J13" s="106">
        <f t="shared" si="2"/>
        <v>593000000</v>
      </c>
      <c r="K13" s="107">
        <f t="shared" si="3"/>
        <v>0.82916666666666661</v>
      </c>
      <c r="L13" s="107">
        <f t="shared" si="4"/>
        <v>0.16472222222222221</v>
      </c>
      <c r="M13" s="9" t="s">
        <v>22</v>
      </c>
      <c r="N13" s="9" t="s">
        <v>32</v>
      </c>
      <c r="O13" s="9"/>
    </row>
    <row r="14" spans="1:15" x14ac:dyDescent="0.25">
      <c r="A14" s="9" t="s">
        <v>503</v>
      </c>
      <c r="B14" s="9" t="s">
        <v>11</v>
      </c>
      <c r="C14" s="83">
        <v>2665000000</v>
      </c>
      <c r="D14" s="83">
        <v>1174000000</v>
      </c>
      <c r="E14" s="83">
        <v>728000000</v>
      </c>
      <c r="F14" s="83">
        <v>183000000</v>
      </c>
      <c r="G14" s="84"/>
      <c r="H14" s="106">
        <f t="shared" si="0"/>
        <v>911000000</v>
      </c>
      <c r="I14" s="106">
        <f t="shared" si="1"/>
        <v>1491000000</v>
      </c>
      <c r="J14" s="106">
        <f t="shared" si="2"/>
        <v>580000000</v>
      </c>
      <c r="K14" s="107">
        <f t="shared" si="3"/>
        <v>0.55947467166979359</v>
      </c>
      <c r="L14" s="107">
        <f t="shared" si="4"/>
        <v>0.2176360225140713</v>
      </c>
      <c r="M14" s="9" t="s">
        <v>22</v>
      </c>
      <c r="N14" s="9" t="s">
        <v>32</v>
      </c>
      <c r="O14" s="9"/>
    </row>
    <row r="15" spans="1:15" x14ac:dyDescent="0.25">
      <c r="A15" s="9" t="s">
        <v>503</v>
      </c>
      <c r="B15" s="9" t="s">
        <v>15</v>
      </c>
      <c r="C15" s="83">
        <v>2692000000</v>
      </c>
      <c r="D15" s="83">
        <v>1219000000</v>
      </c>
      <c r="E15" s="83">
        <v>757000000</v>
      </c>
      <c r="F15" s="83">
        <v>184000000</v>
      </c>
      <c r="G15" s="84"/>
      <c r="H15" s="106">
        <f t="shared" si="0"/>
        <v>941000000</v>
      </c>
      <c r="I15" s="106">
        <f t="shared" si="1"/>
        <v>1473000000</v>
      </c>
      <c r="J15" s="106">
        <f t="shared" si="2"/>
        <v>532000000</v>
      </c>
      <c r="K15" s="107">
        <f t="shared" si="3"/>
        <v>0.54717682020802383</v>
      </c>
      <c r="L15" s="107">
        <f t="shared" si="4"/>
        <v>0.1976225854383358</v>
      </c>
      <c r="M15" s="9" t="s">
        <v>22</v>
      </c>
      <c r="N15" s="9" t="s">
        <v>32</v>
      </c>
      <c r="O15" s="9"/>
    </row>
    <row r="16" spans="1:15" x14ac:dyDescent="0.25">
      <c r="A16" s="9" t="s">
        <v>503</v>
      </c>
      <c r="B16" s="9" t="s">
        <v>16</v>
      </c>
      <c r="C16" s="83">
        <v>2732000000</v>
      </c>
      <c r="D16" s="83">
        <v>1253000000</v>
      </c>
      <c r="E16" s="83">
        <v>770000000</v>
      </c>
      <c r="F16" s="83">
        <v>206000000</v>
      </c>
      <c r="G16" s="84"/>
      <c r="H16" s="106">
        <f t="shared" si="0"/>
        <v>976000000</v>
      </c>
      <c r="I16" s="106">
        <f t="shared" si="1"/>
        <v>1479000000</v>
      </c>
      <c r="J16" s="106">
        <f t="shared" si="2"/>
        <v>503000000</v>
      </c>
      <c r="K16" s="107">
        <f t="shared" si="3"/>
        <v>0.54136163982430452</v>
      </c>
      <c r="L16" s="107">
        <f t="shared" si="4"/>
        <v>0.18411420204978038</v>
      </c>
      <c r="M16" s="9" t="s">
        <v>22</v>
      </c>
      <c r="N16" s="9" t="s">
        <v>32</v>
      </c>
      <c r="O16" s="9"/>
    </row>
    <row r="17" spans="1:15" x14ac:dyDescent="0.25">
      <c r="A17" s="9" t="s">
        <v>503</v>
      </c>
      <c r="B17" s="9" t="s">
        <v>17</v>
      </c>
      <c r="C17" s="83">
        <v>2530000000</v>
      </c>
      <c r="D17" s="83">
        <v>1254000000</v>
      </c>
      <c r="E17" s="83">
        <v>765000000</v>
      </c>
      <c r="F17" s="83">
        <v>228000000</v>
      </c>
      <c r="G17" s="84"/>
      <c r="H17" s="106">
        <f t="shared" si="0"/>
        <v>993000000</v>
      </c>
      <c r="I17" s="106">
        <f t="shared" si="1"/>
        <v>1276000000</v>
      </c>
      <c r="J17" s="106">
        <f t="shared" si="2"/>
        <v>283000000</v>
      </c>
      <c r="K17" s="107">
        <f t="shared" si="3"/>
        <v>0.5043478260869565</v>
      </c>
      <c r="L17" s="107">
        <f t="shared" si="4"/>
        <v>0.11185770750988143</v>
      </c>
      <c r="M17" s="9" t="s">
        <v>22</v>
      </c>
      <c r="N17" s="9" t="s">
        <v>32</v>
      </c>
      <c r="O1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8" sqref="E8"/>
    </sheetView>
  </sheetViews>
  <sheetFormatPr defaultRowHeight="15" x14ac:dyDescent="0.25"/>
  <cols>
    <col min="1" max="1" width="13.42578125" bestFit="1" customWidth="1"/>
    <col min="2" max="2" width="9.85546875" customWidth="1"/>
    <col min="3" max="3" width="24.42578125" bestFit="1" customWidth="1"/>
    <col min="4" max="9" width="19" bestFit="1" customWidth="1"/>
  </cols>
  <sheetData>
    <row r="1" spans="1:9" x14ac:dyDescent="0.25">
      <c r="A1" s="6" t="s">
        <v>0</v>
      </c>
      <c r="B1" s="79" t="s">
        <v>31</v>
      </c>
      <c r="C1" s="9"/>
      <c r="D1" s="9"/>
      <c r="E1" s="9"/>
      <c r="F1" s="9"/>
      <c r="G1" s="9"/>
      <c r="H1" s="9"/>
      <c r="I1" s="9"/>
    </row>
    <row r="2" spans="1:9" ht="15.75" x14ac:dyDescent="0.25">
      <c r="A2" s="6"/>
      <c r="B2" s="79"/>
      <c r="C2" s="9"/>
      <c r="D2" s="9"/>
      <c r="E2" s="109" t="s">
        <v>628</v>
      </c>
      <c r="F2" s="109"/>
      <c r="G2" s="109"/>
      <c r="H2" s="109"/>
      <c r="I2" s="9"/>
    </row>
    <row r="3" spans="1:9" x14ac:dyDescent="0.25">
      <c r="A3" s="9"/>
      <c r="B3" s="9"/>
      <c r="C3" s="43"/>
      <c r="D3" s="9"/>
      <c r="E3" s="9"/>
      <c r="F3" s="9"/>
      <c r="G3" s="9"/>
      <c r="H3" s="9"/>
      <c r="I3" s="9"/>
    </row>
    <row r="4" spans="1:9" x14ac:dyDescent="0.25">
      <c r="A4" s="9"/>
      <c r="B4" s="9"/>
      <c r="C4" s="58" t="s">
        <v>582</v>
      </c>
      <c r="D4" s="58"/>
      <c r="E4" s="58"/>
      <c r="F4" s="58"/>
      <c r="G4" s="58"/>
      <c r="H4" s="58"/>
      <c r="I4" s="58"/>
    </row>
    <row r="5" spans="1:9" x14ac:dyDescent="0.25">
      <c r="A5" s="9"/>
      <c r="B5" s="9"/>
      <c r="C5" s="9"/>
      <c r="D5" s="24" t="s">
        <v>583</v>
      </c>
      <c r="E5" s="24"/>
      <c r="F5" s="24"/>
      <c r="G5" s="24"/>
      <c r="H5" s="44"/>
      <c r="I5" s="44"/>
    </row>
    <row r="6" spans="1:9" x14ac:dyDescent="0.25">
      <c r="A6" s="9"/>
      <c r="B6" s="9"/>
      <c r="C6" s="43"/>
      <c r="D6" s="25" t="s">
        <v>11</v>
      </c>
      <c r="E6" s="25" t="s">
        <v>15</v>
      </c>
      <c r="F6" s="25" t="s">
        <v>16</v>
      </c>
      <c r="G6" s="26" t="s">
        <v>17</v>
      </c>
      <c r="H6" s="27" t="s">
        <v>587</v>
      </c>
      <c r="I6" s="28" t="s">
        <v>586</v>
      </c>
    </row>
    <row r="7" spans="1:9" x14ac:dyDescent="0.25">
      <c r="A7" s="9"/>
      <c r="B7" s="9"/>
      <c r="C7" s="20" t="s">
        <v>594</v>
      </c>
      <c r="D7" s="75" cm="1">
        <f t="array" ref="D7">INDEX(it_totalrev,MATCH(1,($B$1=it_ticks)*(D$6=it_years),0))</f>
        <v>4055240000</v>
      </c>
      <c r="E7" s="75" cm="1">
        <f t="array" ref="E7">INDEX(it_totalrev,MATCH(1,($B$1=it_ticks)*(E$6=it_years),0))</f>
        <v>4147065000</v>
      </c>
      <c r="F7" s="75" cm="1">
        <f t="array" ref="F7">INDEX(it_totalrev,MATCH(1,($B$1=it_ticks)*(F$6=it_years),0))</f>
        <v>4795511000</v>
      </c>
      <c r="G7" s="75" cm="1">
        <f t="array" ref="G7">INDEX(it_totalrev,MATCH(1,($B$1=it_ticks)*(G$6=it_years),0))</f>
        <v>5854430000</v>
      </c>
      <c r="H7" s="45">
        <f ca="1">G7*(1+H19)</f>
        <v>7025316000</v>
      </c>
      <c r="I7" s="45">
        <f ca="1">H7*(1+I19)</f>
        <v>8500632360</v>
      </c>
    </row>
    <row r="8" spans="1:9" x14ac:dyDescent="0.25">
      <c r="A8" s="9"/>
      <c r="B8" s="9"/>
      <c r="C8" s="43" t="s">
        <v>592</v>
      </c>
      <c r="D8" s="75" cm="1">
        <f t="array" ref="D8">INDEX(it_cog,MATCH(1,($B$1=it_ticks)*(D$6=it_years),0))</f>
        <v>586557000</v>
      </c>
      <c r="E8" s="75" cm="1">
        <f t="array" ref="E8">INDEX(it_cog,MATCH(1,($B$1=it_ticks)*(E$6=it_years),0))</f>
        <v>622080000</v>
      </c>
      <c r="F8" s="75" cm="1">
        <f t="array" ref="F8">INDEX(it_cog,MATCH(1,($B$1=it_ticks)*(F$6=it_years),0))</f>
        <v>744317000</v>
      </c>
      <c r="G8" s="75" cm="1">
        <f t="array" ref="G8">INDEX(it_cog,MATCH(1,($B$1=it_ticks)*(G$6=it_years),0))</f>
        <v>819908000</v>
      </c>
      <c r="H8" s="46"/>
      <c r="I8" s="46"/>
    </row>
    <row r="9" spans="1:9" x14ac:dyDescent="0.25">
      <c r="A9" s="9"/>
      <c r="B9" s="9"/>
      <c r="C9" s="20" t="s">
        <v>577</v>
      </c>
      <c r="D9" s="13">
        <f>D7-D8</f>
        <v>3468683000</v>
      </c>
      <c r="E9" s="13">
        <f t="shared" ref="E9:G9" si="0">E7-E8</f>
        <v>3524985000</v>
      </c>
      <c r="F9" s="13">
        <f t="shared" si="0"/>
        <v>4051194000</v>
      </c>
      <c r="G9" s="13">
        <f t="shared" si="0"/>
        <v>5034522000</v>
      </c>
      <c r="H9" s="13">
        <f ca="1">H7*H20</f>
        <v>6182278080</v>
      </c>
      <c r="I9" s="13">
        <f ca="1">I7*I20</f>
        <v>7480556476.8000002</v>
      </c>
    </row>
    <row r="10" spans="1:9" x14ac:dyDescent="0.25">
      <c r="A10" s="9"/>
      <c r="B10" s="9"/>
      <c r="C10" s="43" t="s">
        <v>593</v>
      </c>
      <c r="D10" s="75" cm="1">
        <f t="array" ref="D10">INDEX(it_sg,MATCH(1,($B$1=it_ticks)*(D$6=it_years),0))</f>
        <v>2140578000</v>
      </c>
      <c r="E10" s="75" cm="1">
        <f t="array" ref="E10">INDEX(it_sg,MATCH(1,($B$1=it_ticks)*(E$6=it_years),0))</f>
        <v>2195640000</v>
      </c>
      <c r="F10" s="75" cm="1">
        <f t="array" ref="F10">INDEX(it_sg,MATCH(1,($B$1=it_ticks)*(F$6=it_years),0))</f>
        <v>2215161000</v>
      </c>
      <c r="G10" s="75" cm="1">
        <f t="array" ref="G10">INDEX(it_sg,MATCH(1,($B$1=it_ticks)*(G$6=it_years),0))</f>
        <v>2487907000</v>
      </c>
      <c r="H10" s="46"/>
      <c r="I10" s="46"/>
    </row>
    <row r="11" spans="1:9" x14ac:dyDescent="0.25">
      <c r="A11" s="9"/>
      <c r="B11" s="9"/>
      <c r="C11" s="43" t="s">
        <v>590</v>
      </c>
      <c r="D11" s="75" cm="1">
        <f t="array" ref="D11">INDEX(it_rd,MATCH(1,($B$1=it_ticks)*(D$6=it_years),0))</f>
        <v>826631000</v>
      </c>
      <c r="E11" s="75" cm="1">
        <f t="array" ref="E11">INDEX(it_rd,MATCH(1,($B$1=it_ticks)*(E$6=it_years),0))</f>
        <v>844353000</v>
      </c>
      <c r="F11" s="75" cm="1">
        <f t="array" ref="F11">INDEX(it_rd,MATCH(1,($B$1=it_ticks)*(F$6=it_years),0))</f>
        <v>862730000</v>
      </c>
      <c r="G11" s="75" cm="1">
        <f t="array" ref="G11">INDEX(it_rd,MATCH(1,($B$1=it_ticks)*(G$6=it_years),0))</f>
        <v>975987000</v>
      </c>
      <c r="H11" s="46"/>
      <c r="I11" s="46"/>
    </row>
    <row r="12" spans="1:9" x14ac:dyDescent="0.25">
      <c r="A12" s="9"/>
      <c r="B12" s="9"/>
      <c r="C12" s="43" t="s">
        <v>591</v>
      </c>
      <c r="D12" s="75" cm="1">
        <f t="array" ref="D12">INDEX(it_other,MATCH(1,($B$1=it_ticks)*(D$6=it_years),0))</f>
        <v>52254000</v>
      </c>
      <c r="E12" s="75" cm="1">
        <f t="array" ref="E12">INDEX(it_other,MATCH(1,($B$1=it_ticks)*(E$6=it_years),0))</f>
        <v>52424000</v>
      </c>
      <c r="F12" s="75" cm="1">
        <f t="array" ref="F12">INDEX(it_other,MATCH(1,($B$1=it_ticks)*(F$6=it_years),0))</f>
        <v>68649000</v>
      </c>
      <c r="G12" s="75" cm="1">
        <f t="array" ref="G12">INDEX(it_other,MATCH(1,($B$1=it_ticks)*(G$6=it_years),0))</f>
        <v>78534000</v>
      </c>
      <c r="H12" s="46"/>
      <c r="I12" s="46"/>
    </row>
    <row r="13" spans="1:9" x14ac:dyDescent="0.25">
      <c r="A13" s="9"/>
      <c r="B13" s="9"/>
      <c r="C13" s="59" t="s">
        <v>584</v>
      </c>
      <c r="D13" s="13">
        <f>D10+D11+D12</f>
        <v>3019463000</v>
      </c>
      <c r="E13" s="13">
        <f t="shared" ref="E13:G13" si="1">E10+E11+E12</f>
        <v>3092417000</v>
      </c>
      <c r="F13" s="13">
        <f t="shared" si="1"/>
        <v>3146540000</v>
      </c>
      <c r="G13" s="13">
        <f t="shared" si="1"/>
        <v>3542428000</v>
      </c>
      <c r="H13" s="46"/>
      <c r="I13" s="46"/>
    </row>
    <row r="14" spans="1:9" x14ac:dyDescent="0.25">
      <c r="A14" s="9"/>
      <c r="B14" s="9"/>
      <c r="C14" s="60" t="s">
        <v>607</v>
      </c>
      <c r="D14" s="47">
        <f>D9-D13</f>
        <v>449220000</v>
      </c>
      <c r="E14" s="47">
        <f t="shared" ref="E14:G14" si="2">E9-E13</f>
        <v>432568000</v>
      </c>
      <c r="F14" s="47">
        <f t="shared" si="2"/>
        <v>904654000</v>
      </c>
      <c r="G14" s="47">
        <f t="shared" si="2"/>
        <v>1492094000</v>
      </c>
      <c r="H14" s="47">
        <f ca="1">H7*H21</f>
        <v>1615822680</v>
      </c>
      <c r="I14" s="47">
        <f ca="1">I7*I21</f>
        <v>1955145442.8000002</v>
      </c>
    </row>
    <row r="15" spans="1:9" x14ac:dyDescent="0.25">
      <c r="A15" s="9"/>
      <c r="B15" s="9"/>
      <c r="C15" s="43"/>
      <c r="D15" s="48"/>
      <c r="E15" s="43"/>
      <c r="F15" s="43"/>
      <c r="G15" s="43"/>
      <c r="H15" s="43"/>
      <c r="I15" s="43"/>
    </row>
    <row r="16" spans="1:9" x14ac:dyDescent="0.25">
      <c r="A16" s="9"/>
      <c r="B16" s="9"/>
      <c r="C16" s="43"/>
      <c r="D16" s="48"/>
      <c r="E16" s="43"/>
      <c r="F16" s="43"/>
      <c r="G16" s="43"/>
      <c r="H16" s="43"/>
      <c r="I16" s="43"/>
    </row>
    <row r="17" spans="1:9" x14ac:dyDescent="0.25">
      <c r="A17" s="9"/>
      <c r="B17" s="9"/>
      <c r="C17" s="30" t="s">
        <v>597</v>
      </c>
      <c r="D17" s="31"/>
      <c r="E17" s="31"/>
      <c r="F17" s="31"/>
      <c r="G17" s="31"/>
      <c r="H17" s="31"/>
      <c r="I17" s="31"/>
    </row>
    <row r="18" spans="1:9" ht="15.75" thickBot="1" x14ac:dyDescent="0.3">
      <c r="A18" s="9"/>
      <c r="B18" s="9"/>
      <c r="C18" s="49"/>
      <c r="D18" s="23" t="s">
        <v>583</v>
      </c>
      <c r="E18" s="23"/>
      <c r="F18" s="23"/>
      <c r="G18" s="23"/>
      <c r="H18" s="23" t="s">
        <v>598</v>
      </c>
      <c r="I18" s="23"/>
    </row>
    <row r="19" spans="1:9" x14ac:dyDescent="0.25">
      <c r="A19" s="9"/>
      <c r="B19" s="9"/>
      <c r="C19" s="63" t="s">
        <v>608</v>
      </c>
      <c r="D19" s="64"/>
      <c r="E19" s="65">
        <f>(E7/D7)-1</f>
        <v>2.2643542675649275E-2</v>
      </c>
      <c r="F19" s="65">
        <f>(F7/E7) -1</f>
        <v>0.15636263236771075</v>
      </c>
      <c r="G19" s="65">
        <f>(G7/F7)-1</f>
        <v>0.22081463268460855</v>
      </c>
      <c r="H19" s="66">
        <f ca="1">OFFSET($H$27,MATCH($D$26,$C$28:$C$30,0),0)</f>
        <v>0.2</v>
      </c>
      <c r="I19" s="67">
        <f ca="1">OFFSET($H$27,MATCH($D$26,$C$28:$C$30,0),1)</f>
        <v>0.21</v>
      </c>
    </row>
    <row r="20" spans="1:9" x14ac:dyDescent="0.25">
      <c r="A20" s="9"/>
      <c r="B20" s="9"/>
      <c r="C20" s="68" t="s">
        <v>599</v>
      </c>
      <c r="D20" s="73" cm="1">
        <f t="array" ref="D20">INDEX(it_grossmarg,MATCH(1,($B$1=it_ticks)*(D$6=it_years),0))</f>
        <v>0.85535825253252584</v>
      </c>
      <c r="E20" s="73" cm="1">
        <f t="array" ref="E20">INDEX(it_grossmarg,MATCH(1,($B$1=it_ticks)*(E$6=it_years),0))</f>
        <v>0.84999511702854913</v>
      </c>
      <c r="F20" s="73" cm="1">
        <f t="array" ref="F20">INDEX(it_grossmarg,MATCH(1,($B$1=it_ticks)*(F$6=it_years),0))</f>
        <v>0.84478880352896701</v>
      </c>
      <c r="G20" s="73" cm="1">
        <f t="array" ref="G20">INDEX(it_grossmarg,MATCH(1,($B$1=it_ticks)*(G$6=it_years),0))</f>
        <v>0.8599508406454599</v>
      </c>
      <c r="H20" s="29">
        <f ca="1">OFFSET($H$31,MATCH($D$26,$C$32:$C$34,0),0)</f>
        <v>0.88</v>
      </c>
      <c r="I20" s="69">
        <f ca="1">OFFSET($H$31,MATCH($D$26,$C$32:$C$34,0),1)</f>
        <v>0.88</v>
      </c>
    </row>
    <row r="21" spans="1:9" ht="15.75" thickBot="1" x14ac:dyDescent="0.3">
      <c r="A21" s="9"/>
      <c r="B21" s="9"/>
      <c r="C21" s="70" t="s">
        <v>600</v>
      </c>
      <c r="D21" s="74" cm="1">
        <f t="array" ref="D21">INDEX(it_operatemarg,MATCH(1,($B$1=it_ticks)*(D$6=it_years),0))</f>
        <v>0.11077519456308381</v>
      </c>
      <c r="E21" s="74" cm="1">
        <f t="array" ref="E21">INDEX(it_operatemarg,MATCH(1,($B$1=it_ticks)*(E$6=it_years),0))</f>
        <v>0.10430702195408077</v>
      </c>
      <c r="F21" s="74" cm="1">
        <f t="array" ref="F21">INDEX(it_operatemarg,MATCH(1,($B$1=it_ticks)*(F$6=it_years),0))</f>
        <v>0.18864600665080322</v>
      </c>
      <c r="G21" s="74" cm="1">
        <f t="array" ref="G21">INDEX(it_operatemarg,MATCH(1,($B$1=it_ticks)*(G$6=it_years),0))</f>
        <v>0.25486580247778179</v>
      </c>
      <c r="H21" s="71">
        <f ca="1">OFFSET($H$35,MATCH($D$26,$C$36:$C$38,0),0)</f>
        <v>0.23</v>
      </c>
      <c r="I21" s="72">
        <f ca="1">OFFSET($H$35,MATCH($D$26,$C$36:$C$38,0),1)</f>
        <v>0.23</v>
      </c>
    </row>
    <row r="22" spans="1:9" x14ac:dyDescent="0.25">
      <c r="A22" s="9"/>
      <c r="B22" s="9"/>
      <c r="C22" s="43"/>
      <c r="D22" s="43"/>
      <c r="E22" s="43"/>
      <c r="F22" s="43"/>
      <c r="G22" s="43"/>
      <c r="H22" s="9"/>
      <c r="I22" s="9"/>
    </row>
    <row r="23" spans="1:9" x14ac:dyDescent="0.25">
      <c r="A23" s="9"/>
      <c r="B23" s="9"/>
      <c r="C23" s="43"/>
      <c r="D23" s="43"/>
      <c r="E23" s="43"/>
      <c r="F23" s="43"/>
      <c r="G23" s="43"/>
      <c r="H23" s="9"/>
      <c r="I23" s="9"/>
    </row>
    <row r="24" spans="1:9" x14ac:dyDescent="0.25">
      <c r="A24" s="9"/>
      <c r="B24" s="9"/>
      <c r="C24" s="32" t="s">
        <v>609</v>
      </c>
      <c r="D24" s="32"/>
      <c r="E24" s="32"/>
      <c r="F24" s="32"/>
      <c r="G24" s="32"/>
      <c r="H24" s="32"/>
      <c r="I24" s="32"/>
    </row>
    <row r="25" spans="1:9" ht="15.75" thickBot="1" x14ac:dyDescent="0.3">
      <c r="A25" s="9"/>
      <c r="B25" s="9"/>
      <c r="C25" s="43"/>
      <c r="D25" s="43"/>
      <c r="E25" s="43"/>
      <c r="F25" s="43"/>
      <c r="G25" s="43"/>
      <c r="H25" s="9"/>
      <c r="I25" s="9"/>
    </row>
    <row r="26" spans="1:9" ht="15.75" thickBot="1" x14ac:dyDescent="0.3">
      <c r="A26" s="9"/>
      <c r="B26" s="9"/>
      <c r="C26" s="43" t="s">
        <v>601</v>
      </c>
      <c r="D26" s="80" t="s">
        <v>605</v>
      </c>
      <c r="E26" s="43"/>
      <c r="F26" s="43"/>
      <c r="G26" s="43"/>
      <c r="H26" s="9"/>
      <c r="I26" s="9"/>
    </row>
    <row r="27" spans="1:9" ht="15.75" thickBot="1" x14ac:dyDescent="0.3">
      <c r="A27" s="50"/>
      <c r="B27" s="50"/>
      <c r="C27" s="21" t="s">
        <v>603</v>
      </c>
      <c r="D27" s="51"/>
      <c r="E27" s="51"/>
      <c r="F27" s="51"/>
      <c r="G27" s="51"/>
      <c r="H27" s="51"/>
      <c r="I27" s="52"/>
    </row>
    <row r="28" spans="1:9" x14ac:dyDescent="0.25">
      <c r="A28" s="50"/>
      <c r="B28" s="50"/>
      <c r="C28" s="43" t="s">
        <v>605</v>
      </c>
      <c r="D28" s="53">
        <v>1</v>
      </c>
      <c r="E28" s="43"/>
      <c r="F28" s="43"/>
      <c r="G28" s="22"/>
      <c r="H28" s="33">
        <v>0.2</v>
      </c>
      <c r="I28" s="33">
        <v>0.21</v>
      </c>
    </row>
    <row r="29" spans="1:9" x14ac:dyDescent="0.25">
      <c r="A29" s="50"/>
      <c r="B29" s="50"/>
      <c r="C29" s="43" t="s">
        <v>602</v>
      </c>
      <c r="D29" s="53">
        <v>2</v>
      </c>
      <c r="E29" s="43"/>
      <c r="F29" s="43"/>
      <c r="G29" s="22"/>
      <c r="H29" s="33">
        <v>0.19</v>
      </c>
      <c r="I29" s="33">
        <v>0.19</v>
      </c>
    </row>
    <row r="30" spans="1:9" x14ac:dyDescent="0.25">
      <c r="A30" s="50"/>
      <c r="B30" s="50"/>
      <c r="C30" s="43" t="s">
        <v>606</v>
      </c>
      <c r="D30" s="53">
        <v>3</v>
      </c>
      <c r="E30" s="43"/>
      <c r="F30" s="43"/>
      <c r="G30" s="22"/>
      <c r="H30" s="33">
        <v>0.18</v>
      </c>
      <c r="I30" s="33">
        <v>0.18</v>
      </c>
    </row>
    <row r="31" spans="1:9" ht="15.75" thickBot="1" x14ac:dyDescent="0.3">
      <c r="A31" s="50"/>
      <c r="B31" s="50"/>
      <c r="C31" s="21" t="s">
        <v>599</v>
      </c>
      <c r="D31" s="51"/>
      <c r="E31" s="51"/>
      <c r="F31" s="51"/>
      <c r="G31" s="51"/>
      <c r="H31" s="34"/>
      <c r="I31" s="35"/>
    </row>
    <row r="32" spans="1:9" x14ac:dyDescent="0.25">
      <c r="A32" s="50"/>
      <c r="B32" s="50"/>
      <c r="C32" s="43" t="s">
        <v>605</v>
      </c>
      <c r="D32" s="53">
        <v>1</v>
      </c>
      <c r="E32" s="43"/>
      <c r="F32" s="43"/>
      <c r="G32" s="43"/>
      <c r="H32" s="36">
        <v>0.88</v>
      </c>
      <c r="I32" s="76">
        <v>0.88</v>
      </c>
    </row>
    <row r="33" spans="1:9" x14ac:dyDescent="0.25">
      <c r="A33" s="50"/>
      <c r="B33" s="50"/>
      <c r="C33" s="43" t="s">
        <v>602</v>
      </c>
      <c r="D33" s="53">
        <v>2</v>
      </c>
      <c r="E33" s="43"/>
      <c r="F33" s="43"/>
      <c r="G33" s="43"/>
      <c r="H33" s="36">
        <v>0.87</v>
      </c>
      <c r="I33" s="77">
        <v>0.87</v>
      </c>
    </row>
    <row r="34" spans="1:9" x14ac:dyDescent="0.25">
      <c r="A34" s="50"/>
      <c r="B34" s="50"/>
      <c r="C34" s="43" t="s">
        <v>606</v>
      </c>
      <c r="D34" s="53">
        <v>3</v>
      </c>
      <c r="E34" s="43"/>
      <c r="F34" s="43"/>
      <c r="G34" s="43"/>
      <c r="H34" s="36">
        <v>0.86</v>
      </c>
      <c r="I34" s="77">
        <v>0.86</v>
      </c>
    </row>
    <row r="35" spans="1:9" ht="15.75" thickBot="1" x14ac:dyDescent="0.3">
      <c r="A35" s="50"/>
      <c r="B35" s="50"/>
      <c r="C35" s="21" t="s">
        <v>600</v>
      </c>
      <c r="D35" s="51"/>
      <c r="E35" s="51"/>
      <c r="F35" s="51"/>
      <c r="G35" s="51"/>
      <c r="H35" s="34"/>
      <c r="I35" s="78"/>
    </row>
    <row r="36" spans="1:9" x14ac:dyDescent="0.25">
      <c r="A36" s="9"/>
      <c r="B36" s="9"/>
      <c r="C36" s="54" t="s">
        <v>605</v>
      </c>
      <c r="D36" s="55">
        <v>1</v>
      </c>
      <c r="E36" s="54"/>
      <c r="F36" s="54"/>
      <c r="G36" s="54"/>
      <c r="H36" s="37">
        <v>0.23</v>
      </c>
      <c r="I36" s="38">
        <v>0.23</v>
      </c>
    </row>
    <row r="37" spans="1:9" x14ac:dyDescent="0.25">
      <c r="A37" s="9"/>
      <c r="B37" s="9"/>
      <c r="C37" s="48" t="s">
        <v>602</v>
      </c>
      <c r="D37" s="56">
        <v>2</v>
      </c>
      <c r="E37" s="48"/>
      <c r="F37" s="48"/>
      <c r="G37" s="48"/>
      <c r="H37" s="39">
        <v>0.21</v>
      </c>
      <c r="I37" s="40">
        <v>0.21</v>
      </c>
    </row>
    <row r="38" spans="1:9" ht="15.75" thickBot="1" x14ac:dyDescent="0.3">
      <c r="A38" s="9"/>
      <c r="B38" s="9"/>
      <c r="C38" s="51" t="s">
        <v>606</v>
      </c>
      <c r="D38" s="57">
        <v>3</v>
      </c>
      <c r="E38" s="51"/>
      <c r="F38" s="51"/>
      <c r="G38" s="51"/>
      <c r="H38" s="41">
        <v>0.19</v>
      </c>
      <c r="I38" s="42">
        <v>0.19</v>
      </c>
    </row>
  </sheetData>
  <mergeCells count="7">
    <mergeCell ref="E2:H2"/>
    <mergeCell ref="C4:I4"/>
    <mergeCell ref="D5:G5"/>
    <mergeCell ref="C17:I17"/>
    <mergeCell ref="D18:G18"/>
    <mergeCell ref="H18:I18"/>
    <mergeCell ref="C24:I24"/>
  </mergeCells>
  <dataValidations count="2">
    <dataValidation type="list" allowBlank="1" showInputMessage="1" showErrorMessage="1" sqref="D26">
      <formula1>operate_case</formula1>
    </dataValidation>
    <dataValidation type="list" allowBlank="1" showInputMessage="1" showErrorMessage="1" sqref="B1:B2">
      <formula1>it_list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workbookViewId="0">
      <selection activeCell="L24" sqref="L24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3.42578125" bestFit="1" customWidth="1"/>
    <col min="7" max="7" width="34.85546875" bestFit="1" customWidth="1"/>
    <col min="8" max="8" width="9.140625" style="61"/>
    <col min="10" max="10" width="13.42578125" bestFit="1" customWidth="1"/>
    <col min="11" max="11" width="14.7109375" bestFit="1" customWidth="1"/>
    <col min="12" max="12" width="13.42578125" bestFit="1" customWidth="1"/>
  </cols>
  <sheetData>
    <row r="1" spans="1:16" x14ac:dyDescent="0.25">
      <c r="B1" s="24" t="s">
        <v>612</v>
      </c>
      <c r="C1" s="24"/>
      <c r="D1" s="24"/>
      <c r="E1" s="24"/>
      <c r="K1" s="24" t="s">
        <v>611</v>
      </c>
      <c r="L1" s="24"/>
      <c r="M1" s="24"/>
      <c r="N1" s="24"/>
      <c r="O1" s="24"/>
      <c r="P1" s="24"/>
    </row>
    <row r="2" spans="1:16" x14ac:dyDescent="0.25">
      <c r="A2" s="6" t="s">
        <v>0</v>
      </c>
      <c r="B2" s="6" t="s">
        <v>3</v>
      </c>
      <c r="J2" t="s">
        <v>0</v>
      </c>
      <c r="K2" t="s">
        <v>3</v>
      </c>
    </row>
    <row r="3" spans="1:16" x14ac:dyDescent="0.25">
      <c r="A3" t="s">
        <v>82</v>
      </c>
      <c r="B3" s="2">
        <v>16428000000</v>
      </c>
      <c r="C3" t="s">
        <v>0</v>
      </c>
      <c r="D3" t="s">
        <v>82</v>
      </c>
      <c r="J3" t="s">
        <v>31</v>
      </c>
      <c r="K3" s="2">
        <v>4055240000</v>
      </c>
      <c r="L3" t="s">
        <v>0</v>
      </c>
      <c r="M3" t="s">
        <v>31</v>
      </c>
      <c r="N3" t="s">
        <v>588</v>
      </c>
    </row>
    <row r="4" spans="1:16" x14ac:dyDescent="0.25">
      <c r="A4" t="s">
        <v>82</v>
      </c>
      <c r="B4" s="2">
        <v>14771000000</v>
      </c>
      <c r="C4" t="s">
        <v>1</v>
      </c>
      <c r="D4" t="s">
        <v>11</v>
      </c>
      <c r="E4" cm="1">
        <f t="array" ref="E4">MATCH(1,(D$3=ticks)*(D4=deyears),0)</f>
        <v>1</v>
      </c>
      <c r="F4" s="8" t="s">
        <v>588</v>
      </c>
      <c r="G4" s="6"/>
      <c r="H4" s="62"/>
      <c r="I4" s="6"/>
      <c r="J4" t="s">
        <v>31</v>
      </c>
      <c r="K4" s="2">
        <v>4147065000</v>
      </c>
      <c r="L4" t="s">
        <v>1</v>
      </c>
      <c r="M4" t="s">
        <v>11</v>
      </c>
      <c r="N4" cm="1">
        <f t="array" ref="N4">MATCH(1,(M$3=it_ticks)*(M4=it_years),0)</f>
        <v>1</v>
      </c>
      <c r="O4" s="7" t="s">
        <v>610</v>
      </c>
    </row>
    <row r="5" spans="1:16" x14ac:dyDescent="0.25">
      <c r="A5" t="s">
        <v>82</v>
      </c>
      <c r="B5" s="2">
        <v>12691000000</v>
      </c>
      <c r="D5" t="s">
        <v>15</v>
      </c>
      <c r="E5" cm="1">
        <f t="array" ref="E5">MATCH(1,(D$3=ticks)*(D5=deyears),0)</f>
        <v>2</v>
      </c>
      <c r="F5" s="6"/>
      <c r="G5" s="8" t="s">
        <v>589</v>
      </c>
      <c r="H5" s="62"/>
      <c r="I5" s="6"/>
      <c r="J5" t="s">
        <v>31</v>
      </c>
      <c r="K5" s="2">
        <v>4795511000</v>
      </c>
      <c r="M5" t="s">
        <v>15</v>
      </c>
      <c r="N5" cm="1">
        <f t="array" ref="N5">MATCH(1,(M$3=it_ticks)*(M5=it_years),0)</f>
        <v>2</v>
      </c>
    </row>
    <row r="6" spans="1:16" x14ac:dyDescent="0.25">
      <c r="A6" t="s">
        <v>82</v>
      </c>
      <c r="B6" s="2">
        <v>6383000000</v>
      </c>
      <c r="D6" t="s">
        <v>16</v>
      </c>
      <c r="E6" cm="1">
        <f t="array" ref="E6">MATCH(1,(D$3=ticks)*(D6=deyears),0)</f>
        <v>3</v>
      </c>
      <c r="J6" t="s">
        <v>31</v>
      </c>
      <c r="K6" s="2">
        <v>5854430000</v>
      </c>
      <c r="M6" t="s">
        <v>16</v>
      </c>
      <c r="N6" cm="1">
        <f t="array" ref="N6">MATCH(1,(M$3=it_ticks)*(M6=it_years),0)</f>
        <v>3</v>
      </c>
    </row>
    <row r="7" spans="1:16" x14ac:dyDescent="0.25">
      <c r="A7" t="s">
        <v>85</v>
      </c>
      <c r="B7" s="2">
        <v>14581000000</v>
      </c>
      <c r="D7" t="s">
        <v>17</v>
      </c>
      <c r="E7" cm="1">
        <f t="array" ref="E7">MATCH(1,(D$3=ticks)*(D7=deyears),0)</f>
        <v>4</v>
      </c>
      <c r="J7" t="s">
        <v>40</v>
      </c>
      <c r="K7" s="2">
        <v>2312200000</v>
      </c>
      <c r="M7" t="s">
        <v>17</v>
      </c>
      <c r="N7" cm="1">
        <f t="array" ref="N7">MATCH(1,(M$3=it_ticks)*(M7=it_years),0)</f>
        <v>4</v>
      </c>
    </row>
    <row r="8" spans="1:16" x14ac:dyDescent="0.25">
      <c r="A8" t="s">
        <v>85</v>
      </c>
      <c r="B8" s="2">
        <v>18470000000</v>
      </c>
      <c r="J8" t="s">
        <v>40</v>
      </c>
      <c r="K8" s="2">
        <v>2273900000</v>
      </c>
    </row>
    <row r="9" spans="1:16" x14ac:dyDescent="0.25">
      <c r="A9" t="s">
        <v>85</v>
      </c>
      <c r="B9" s="2">
        <v>8698000000</v>
      </c>
      <c r="G9">
        <f>INDEX(total_rev,1)</f>
        <v>16428000000</v>
      </c>
      <c r="J9" t="s">
        <v>40</v>
      </c>
      <c r="K9" s="2">
        <v>2512200000</v>
      </c>
    </row>
    <row r="10" spans="1:16" x14ac:dyDescent="0.25">
      <c r="A10" t="s">
        <v>85</v>
      </c>
      <c r="B10" s="2">
        <v>7869000000</v>
      </c>
      <c r="J10" t="s">
        <v>40</v>
      </c>
      <c r="K10" s="2">
        <v>2504100000</v>
      </c>
    </row>
    <row r="11" spans="1:16" x14ac:dyDescent="0.25">
      <c r="A11" t="s">
        <v>113</v>
      </c>
      <c r="B11" s="2">
        <v>22364000000</v>
      </c>
      <c r="J11" t="s">
        <v>497</v>
      </c>
      <c r="K11" s="2">
        <v>6906000000</v>
      </c>
    </row>
    <row r="12" spans="1:16" x14ac:dyDescent="0.25">
      <c r="A12" t="s">
        <v>113</v>
      </c>
      <c r="B12" s="2">
        <v>24551000000</v>
      </c>
      <c r="J12" t="s">
        <v>497</v>
      </c>
      <c r="K12" s="2">
        <v>4183000000</v>
      </c>
    </row>
    <row r="13" spans="1:16" x14ac:dyDescent="0.25">
      <c r="A13" t="s">
        <v>113</v>
      </c>
      <c r="B13" s="2">
        <v>15742000000</v>
      </c>
      <c r="J13" t="s">
        <v>497</v>
      </c>
      <c r="K13" s="2">
        <v>3956000000</v>
      </c>
    </row>
    <row r="14" spans="1:16" x14ac:dyDescent="0.25">
      <c r="A14" t="s">
        <v>113</v>
      </c>
      <c r="B14" s="2">
        <v>9841000000</v>
      </c>
      <c r="J14" t="s">
        <v>497</v>
      </c>
      <c r="K14" s="2">
        <v>3600000000</v>
      </c>
    </row>
    <row r="15" spans="1:16" x14ac:dyDescent="0.25">
      <c r="A15" t="s">
        <v>143</v>
      </c>
      <c r="B15" s="2">
        <v>12316000000</v>
      </c>
      <c r="J15" t="s">
        <v>503</v>
      </c>
      <c r="K15" s="2">
        <v>2665000000</v>
      </c>
    </row>
    <row r="16" spans="1:16" x14ac:dyDescent="0.25">
      <c r="A16" t="s">
        <v>143</v>
      </c>
      <c r="B16" s="2">
        <v>19080000000</v>
      </c>
      <c r="J16" t="s">
        <v>503</v>
      </c>
      <c r="K16" s="2">
        <v>2692000000</v>
      </c>
    </row>
    <row r="17" spans="1:11" x14ac:dyDescent="0.25">
      <c r="A17" t="s">
        <v>143</v>
      </c>
      <c r="B17" s="2">
        <v>23125000000</v>
      </c>
      <c r="J17" t="s">
        <v>503</v>
      </c>
      <c r="K17" s="2">
        <v>2732000000</v>
      </c>
    </row>
    <row r="18" spans="1:11" x14ac:dyDescent="0.25">
      <c r="A18" t="s">
        <v>143</v>
      </c>
      <c r="B18" s="2">
        <v>12764000000</v>
      </c>
      <c r="J18" t="s">
        <v>503</v>
      </c>
      <c r="K18" s="2">
        <v>2530000000</v>
      </c>
    </row>
    <row r="19" spans="1:11" x14ac:dyDescent="0.25">
      <c r="A19" t="s">
        <v>162</v>
      </c>
      <c r="B19" s="2">
        <v>1204546000</v>
      </c>
    </row>
    <row r="20" spans="1:11" x14ac:dyDescent="0.25">
      <c r="A20" t="s">
        <v>162</v>
      </c>
      <c r="B20" s="2">
        <v>1746278000</v>
      </c>
    </row>
    <row r="21" spans="1:11" x14ac:dyDescent="0.25">
      <c r="A21" t="s">
        <v>162</v>
      </c>
      <c r="B21" s="2">
        <v>2173011000</v>
      </c>
    </row>
    <row r="22" spans="1:11" x14ac:dyDescent="0.25">
      <c r="A22" t="s">
        <v>162</v>
      </c>
      <c r="B22" s="2">
        <v>1357150000</v>
      </c>
    </row>
    <row r="23" spans="1:11" x14ac:dyDescent="0.25">
      <c r="A23" t="s">
        <v>188</v>
      </c>
      <c r="B23" s="2">
        <v>230590000000</v>
      </c>
    </row>
    <row r="24" spans="1:11" x14ac:dyDescent="0.25">
      <c r="A24" t="s">
        <v>188</v>
      </c>
      <c r="B24" s="2">
        <v>220156000000</v>
      </c>
    </row>
    <row r="25" spans="1:11" x14ac:dyDescent="0.25">
      <c r="A25" t="s">
        <v>188</v>
      </c>
      <c r="B25" s="2">
        <v>200494000000</v>
      </c>
    </row>
    <row r="26" spans="1:11" x14ac:dyDescent="0.25">
      <c r="A26" t="s">
        <v>188</v>
      </c>
      <c r="B26" s="2">
        <v>129925000000</v>
      </c>
    </row>
    <row r="27" spans="1:11" x14ac:dyDescent="0.25">
      <c r="A27" t="s">
        <v>189</v>
      </c>
      <c r="B27" s="2">
        <v>1819814000</v>
      </c>
    </row>
    <row r="28" spans="1:11" x14ac:dyDescent="0.25">
      <c r="A28" t="s">
        <v>189</v>
      </c>
      <c r="B28" s="2">
        <v>2319919000</v>
      </c>
    </row>
    <row r="29" spans="1:11" x14ac:dyDescent="0.25">
      <c r="A29" t="s">
        <v>189</v>
      </c>
      <c r="B29" s="2">
        <v>2660147000</v>
      </c>
    </row>
    <row r="30" spans="1:11" x14ac:dyDescent="0.25">
      <c r="A30" t="s">
        <v>189</v>
      </c>
      <c r="B30" s="2">
        <v>1803573000</v>
      </c>
    </row>
    <row r="31" spans="1:11" x14ac:dyDescent="0.25">
      <c r="A31" t="s">
        <v>218</v>
      </c>
      <c r="B31" s="2">
        <v>10397000000</v>
      </c>
    </row>
    <row r="32" spans="1:11" x14ac:dyDescent="0.25">
      <c r="A32" t="s">
        <v>218</v>
      </c>
      <c r="B32" s="2">
        <v>20638000000</v>
      </c>
    </row>
    <row r="33" spans="1:2" x14ac:dyDescent="0.25">
      <c r="A33" t="s">
        <v>218</v>
      </c>
      <c r="B33" s="2">
        <v>13145000000</v>
      </c>
    </row>
    <row r="34" spans="1:2" x14ac:dyDescent="0.25">
      <c r="A34" t="s">
        <v>218</v>
      </c>
      <c r="B34" s="2">
        <v>12197000000</v>
      </c>
    </row>
    <row r="35" spans="1:2" x14ac:dyDescent="0.25">
      <c r="A35" t="s">
        <v>228</v>
      </c>
      <c r="B35" s="2">
        <v>11682636000</v>
      </c>
    </row>
    <row r="36" spans="1:2" x14ac:dyDescent="0.25">
      <c r="A36" t="s">
        <v>228</v>
      </c>
      <c r="B36" s="2">
        <v>14487118000</v>
      </c>
    </row>
    <row r="37" spans="1:2" x14ac:dyDescent="0.25">
      <c r="A37" t="s">
        <v>228</v>
      </c>
      <c r="B37" s="2">
        <v>18035340000</v>
      </c>
    </row>
    <row r="38" spans="1:2" x14ac:dyDescent="0.25">
      <c r="A38" t="s">
        <v>228</v>
      </c>
      <c r="B38" s="2">
        <v>8757428000</v>
      </c>
    </row>
    <row r="39" spans="1:2" x14ac:dyDescent="0.25">
      <c r="A39" t="s">
        <v>231</v>
      </c>
      <c r="B39" s="2">
        <v>1859177000</v>
      </c>
    </row>
    <row r="40" spans="1:2" x14ac:dyDescent="0.25">
      <c r="A40" t="s">
        <v>231</v>
      </c>
      <c r="B40" s="2">
        <v>2388768000</v>
      </c>
    </row>
    <row r="41" spans="1:2" x14ac:dyDescent="0.25">
      <c r="A41" t="s">
        <v>231</v>
      </c>
      <c r="B41" s="2">
        <v>1954000000</v>
      </c>
    </row>
    <row r="42" spans="1:2" x14ac:dyDescent="0.25">
      <c r="A42" t="s">
        <v>231</v>
      </c>
      <c r="B42" s="2">
        <v>1857339000</v>
      </c>
    </row>
    <row r="43" spans="1:2" x14ac:dyDescent="0.25">
      <c r="A43" t="s">
        <v>283</v>
      </c>
      <c r="B43" s="2">
        <v>29402000000</v>
      </c>
    </row>
    <row r="44" spans="1:2" x14ac:dyDescent="0.25">
      <c r="A44" t="s">
        <v>283</v>
      </c>
      <c r="B44" s="2">
        <v>32870000000</v>
      </c>
    </row>
    <row r="45" spans="1:2" x14ac:dyDescent="0.25">
      <c r="A45" t="s">
        <v>283</v>
      </c>
      <c r="B45" s="2">
        <v>23633000000</v>
      </c>
    </row>
    <row r="46" spans="1:2" x14ac:dyDescent="0.25">
      <c r="A46" t="s">
        <v>283</v>
      </c>
      <c r="B46" s="2">
        <v>15887000000</v>
      </c>
    </row>
    <row r="47" spans="1:2" x14ac:dyDescent="0.25">
      <c r="A47" t="s">
        <v>295</v>
      </c>
      <c r="B47" s="2">
        <v>12245000000</v>
      </c>
    </row>
    <row r="48" spans="1:2" x14ac:dyDescent="0.25">
      <c r="A48" t="s">
        <v>295</v>
      </c>
      <c r="B48" s="2">
        <v>11905000000</v>
      </c>
    </row>
    <row r="49" spans="1:2" x14ac:dyDescent="0.25">
      <c r="A49" t="s">
        <v>295</v>
      </c>
      <c r="B49" s="2">
        <v>10737000000</v>
      </c>
    </row>
    <row r="50" spans="1:2" x14ac:dyDescent="0.25">
      <c r="A50" t="s">
        <v>295</v>
      </c>
      <c r="B50" s="2">
        <v>6636000000</v>
      </c>
    </row>
    <row r="51" spans="1:2" x14ac:dyDescent="0.25">
      <c r="A51" t="s">
        <v>301</v>
      </c>
      <c r="B51" s="2">
        <v>3387614000</v>
      </c>
    </row>
    <row r="52" spans="1:2" x14ac:dyDescent="0.25">
      <c r="A52" t="s">
        <v>301</v>
      </c>
      <c r="B52" s="2">
        <v>3715968000</v>
      </c>
    </row>
    <row r="53" spans="1:2" x14ac:dyDescent="0.25">
      <c r="A53" t="s">
        <v>301</v>
      </c>
      <c r="B53" s="2">
        <v>3161702000</v>
      </c>
    </row>
    <row r="54" spans="1:2" x14ac:dyDescent="0.25">
      <c r="A54" t="s">
        <v>301</v>
      </c>
      <c r="B54" s="2">
        <v>1624232000</v>
      </c>
    </row>
    <row r="55" spans="1:2" x14ac:dyDescent="0.25">
      <c r="A55" t="s">
        <v>340</v>
      </c>
      <c r="B55" s="2">
        <v>14070000000</v>
      </c>
    </row>
    <row r="56" spans="1:2" x14ac:dyDescent="0.25">
      <c r="A56" t="s">
        <v>340</v>
      </c>
      <c r="B56" s="2">
        <v>16226000000</v>
      </c>
    </row>
    <row r="57" spans="1:2" x14ac:dyDescent="0.25">
      <c r="A57" t="s">
        <v>340</v>
      </c>
      <c r="B57" s="2">
        <v>14403000000</v>
      </c>
    </row>
    <row r="58" spans="1:2" x14ac:dyDescent="0.25">
      <c r="A58" t="s">
        <v>340</v>
      </c>
      <c r="B58" s="2">
        <v>13058000000</v>
      </c>
    </row>
    <row r="59" spans="1:2" x14ac:dyDescent="0.25">
      <c r="A59" t="s">
        <v>396</v>
      </c>
      <c r="B59" s="2">
        <v>82243000000</v>
      </c>
    </row>
    <row r="60" spans="1:2" x14ac:dyDescent="0.25">
      <c r="A60" t="s">
        <v>396</v>
      </c>
      <c r="B60" s="2">
        <v>100160000000</v>
      </c>
    </row>
    <row r="61" spans="1:2" x14ac:dyDescent="0.25">
      <c r="A61" t="s">
        <v>396</v>
      </c>
      <c r="B61" s="2">
        <v>97817000000</v>
      </c>
    </row>
    <row r="62" spans="1:2" x14ac:dyDescent="0.25">
      <c r="A62" t="s">
        <v>396</v>
      </c>
      <c r="B62" s="2">
        <v>72051000000</v>
      </c>
    </row>
    <row r="63" spans="1:2" x14ac:dyDescent="0.25">
      <c r="A63" t="s">
        <v>398</v>
      </c>
      <c r="B63" s="2">
        <v>11966000000</v>
      </c>
    </row>
    <row r="64" spans="1:2" x14ac:dyDescent="0.25">
      <c r="A64" t="s">
        <v>398</v>
      </c>
      <c r="B64" s="2">
        <v>11325000000</v>
      </c>
    </row>
    <row r="65" spans="1:2" x14ac:dyDescent="0.25">
      <c r="A65" t="s">
        <v>398</v>
      </c>
      <c r="B65" s="2">
        <v>10846000000</v>
      </c>
    </row>
    <row r="66" spans="1:2" x14ac:dyDescent="0.25">
      <c r="A66" t="s">
        <v>398</v>
      </c>
      <c r="B66" s="2">
        <v>5522000000</v>
      </c>
    </row>
    <row r="67" spans="1:2" x14ac:dyDescent="0.25">
      <c r="A67" t="s">
        <v>404</v>
      </c>
      <c r="B67" s="2">
        <v>4608563000</v>
      </c>
    </row>
    <row r="68" spans="1:2" x14ac:dyDescent="0.25">
      <c r="A68" t="s">
        <v>404</v>
      </c>
      <c r="B68" s="2">
        <v>5312686000</v>
      </c>
    </row>
    <row r="69" spans="1:2" x14ac:dyDescent="0.25">
      <c r="A69" t="s">
        <v>404</v>
      </c>
      <c r="B69" s="2">
        <v>5288933000</v>
      </c>
    </row>
    <row r="70" spans="1:2" x14ac:dyDescent="0.25">
      <c r="A70" t="s">
        <v>404</v>
      </c>
      <c r="B70" s="2">
        <v>2787116000</v>
      </c>
    </row>
    <row r="71" spans="1:2" x14ac:dyDescent="0.25">
      <c r="A71" t="s">
        <v>406</v>
      </c>
      <c r="B71" s="2">
        <v>5015000000</v>
      </c>
    </row>
    <row r="72" spans="1:2" x14ac:dyDescent="0.25">
      <c r="A72" t="s">
        <v>406</v>
      </c>
      <c r="B72" s="2">
        <v>5115000000</v>
      </c>
    </row>
    <row r="73" spans="1:2" x14ac:dyDescent="0.25">
      <c r="A73" t="s">
        <v>406</v>
      </c>
      <c r="B73" s="2">
        <v>3183000000</v>
      </c>
    </row>
    <row r="74" spans="1:2" x14ac:dyDescent="0.25">
      <c r="A74" t="s">
        <v>406</v>
      </c>
      <c r="B74" s="2">
        <v>3491000000</v>
      </c>
    </row>
    <row r="75" spans="1:2" x14ac:dyDescent="0.25">
      <c r="A75" t="s">
        <v>412</v>
      </c>
      <c r="B75" s="2">
        <v>1562000000</v>
      </c>
    </row>
    <row r="76" spans="1:2" x14ac:dyDescent="0.25">
      <c r="A76" t="s">
        <v>412</v>
      </c>
      <c r="B76" s="2">
        <v>1857000000</v>
      </c>
    </row>
    <row r="77" spans="1:2" x14ac:dyDescent="0.25">
      <c r="A77" t="s">
        <v>412</v>
      </c>
      <c r="B77" s="2">
        <v>2288000000</v>
      </c>
    </row>
    <row r="78" spans="1:2" x14ac:dyDescent="0.25">
      <c r="A78" t="s">
        <v>412</v>
      </c>
      <c r="B78" s="2">
        <v>1557000000</v>
      </c>
    </row>
    <row r="79" spans="1:2" x14ac:dyDescent="0.25">
      <c r="A79" t="s">
        <v>415</v>
      </c>
      <c r="B79" s="2">
        <v>17194000000</v>
      </c>
    </row>
    <row r="80" spans="1:2" x14ac:dyDescent="0.25">
      <c r="A80" t="s">
        <v>415</v>
      </c>
      <c r="B80" s="2">
        <v>19221000000</v>
      </c>
    </row>
    <row r="81" spans="1:2" x14ac:dyDescent="0.25">
      <c r="A81" t="s">
        <v>415</v>
      </c>
      <c r="B81" s="2">
        <v>21440000000</v>
      </c>
    </row>
    <row r="82" spans="1:2" x14ac:dyDescent="0.25">
      <c r="A82" t="s">
        <v>415</v>
      </c>
      <c r="B82" s="2">
        <v>14757000000</v>
      </c>
    </row>
    <row r="83" spans="1:2" x14ac:dyDescent="0.25">
      <c r="A83" t="s">
        <v>424</v>
      </c>
      <c r="B83" s="2">
        <v>10184121000</v>
      </c>
    </row>
    <row r="84" spans="1:2" x14ac:dyDescent="0.25">
      <c r="A84" t="s">
        <v>424</v>
      </c>
      <c r="B84" s="2">
        <v>11871879000</v>
      </c>
    </row>
    <row r="85" spans="1:2" x14ac:dyDescent="0.25">
      <c r="A85" t="s">
        <v>424</v>
      </c>
      <c r="B85" s="2">
        <v>12195091000</v>
      </c>
    </row>
    <row r="86" spans="1:2" x14ac:dyDescent="0.25">
      <c r="A86" t="s">
        <v>424</v>
      </c>
      <c r="B86" s="2">
        <v>7763206000</v>
      </c>
    </row>
    <row r="87" spans="1:2" x14ac:dyDescent="0.25">
      <c r="A87" t="s">
        <v>427</v>
      </c>
      <c r="B87" s="2">
        <v>20100000000</v>
      </c>
    </row>
    <row r="88" spans="1:2" x14ac:dyDescent="0.25">
      <c r="A88" t="s">
        <v>427</v>
      </c>
      <c r="B88" s="2">
        <v>20170000000</v>
      </c>
    </row>
    <row r="89" spans="1:2" x14ac:dyDescent="0.25">
      <c r="A89" t="s">
        <v>427</v>
      </c>
      <c r="B89" s="2">
        <v>19312000000</v>
      </c>
    </row>
    <row r="90" spans="1:2" x14ac:dyDescent="0.25">
      <c r="A90" t="s">
        <v>427</v>
      </c>
      <c r="B90" s="2">
        <v>12480000000</v>
      </c>
    </row>
    <row r="91" spans="1:2" x14ac:dyDescent="0.25">
      <c r="A91" t="s">
        <v>452</v>
      </c>
      <c r="B91" s="2">
        <v>179290000000</v>
      </c>
    </row>
    <row r="92" spans="1:2" x14ac:dyDescent="0.25">
      <c r="A92" t="s">
        <v>452</v>
      </c>
      <c r="B92" s="2">
        <v>171596000000</v>
      </c>
    </row>
    <row r="93" spans="1:2" x14ac:dyDescent="0.25">
      <c r="A93" t="s">
        <v>452</v>
      </c>
      <c r="B93" s="2">
        <v>161212000000</v>
      </c>
    </row>
    <row r="94" spans="1:2" x14ac:dyDescent="0.25">
      <c r="A94" t="s">
        <v>452</v>
      </c>
      <c r="B94" s="2">
        <v>98975000000</v>
      </c>
    </row>
    <row r="95" spans="1:2" x14ac:dyDescent="0.25">
      <c r="A95" t="s">
        <v>468</v>
      </c>
      <c r="B95" s="2">
        <v>1367135000</v>
      </c>
    </row>
    <row r="96" spans="1:2" x14ac:dyDescent="0.25">
      <c r="A96" t="s">
        <v>468</v>
      </c>
      <c r="B96" s="2">
        <v>1832253000</v>
      </c>
    </row>
    <row r="97" spans="1:2" x14ac:dyDescent="0.25">
      <c r="A97" t="s">
        <v>468</v>
      </c>
      <c r="B97" s="2">
        <v>2042537000</v>
      </c>
    </row>
    <row r="98" spans="1:2" x14ac:dyDescent="0.25">
      <c r="A98" t="s">
        <v>468</v>
      </c>
      <c r="B98" s="2">
        <v>1181704000</v>
      </c>
    </row>
    <row r="99" spans="1:2" x14ac:dyDescent="0.25">
      <c r="A99" t="s">
        <v>472</v>
      </c>
      <c r="B99" s="2">
        <v>5075000000</v>
      </c>
    </row>
    <row r="100" spans="1:2" x14ac:dyDescent="0.25">
      <c r="A100" t="s">
        <v>472</v>
      </c>
      <c r="B100" s="2">
        <v>5518000000</v>
      </c>
    </row>
    <row r="101" spans="1:2" x14ac:dyDescent="0.25">
      <c r="A101" t="s">
        <v>472</v>
      </c>
      <c r="B101" s="2">
        <v>5903000000</v>
      </c>
    </row>
    <row r="102" spans="1:2" x14ac:dyDescent="0.25">
      <c r="A102" t="s">
        <v>472</v>
      </c>
      <c r="B102" s="2">
        <v>5234000000</v>
      </c>
    </row>
    <row r="103" spans="1:2" x14ac:dyDescent="0.25">
      <c r="A103" t="s">
        <v>494</v>
      </c>
      <c r="B103" s="2">
        <v>2730000000</v>
      </c>
    </row>
    <row r="104" spans="1:2" x14ac:dyDescent="0.25">
      <c r="A104" t="s">
        <v>494</v>
      </c>
      <c r="B104" s="2">
        <v>3371000000</v>
      </c>
    </row>
    <row r="105" spans="1:2" x14ac:dyDescent="0.25">
      <c r="A105" t="s">
        <v>494</v>
      </c>
      <c r="B105" s="2">
        <v>4038000000</v>
      </c>
    </row>
    <row r="106" spans="1:2" x14ac:dyDescent="0.25">
      <c r="A106" t="s">
        <v>494</v>
      </c>
      <c r="B106" s="2">
        <v>3133000000</v>
      </c>
    </row>
    <row r="107" spans="1:2" x14ac:dyDescent="0.25">
      <c r="A107" t="s">
        <v>519</v>
      </c>
      <c r="B107" s="2">
        <v>29809000000</v>
      </c>
    </row>
    <row r="108" spans="1:2" x14ac:dyDescent="0.25">
      <c r="A108" t="s">
        <v>519</v>
      </c>
      <c r="B108" s="2">
        <v>37601000000</v>
      </c>
    </row>
    <row r="109" spans="1:2" x14ac:dyDescent="0.25">
      <c r="A109" t="s">
        <v>519</v>
      </c>
      <c r="B109" s="2">
        <v>40633000000</v>
      </c>
    </row>
    <row r="110" spans="1:2" x14ac:dyDescent="0.25">
      <c r="A110" t="s">
        <v>519</v>
      </c>
      <c r="B110" s="2">
        <v>28711000000</v>
      </c>
    </row>
    <row r="111" spans="1:2" x14ac:dyDescent="0.25">
      <c r="A111" t="s">
        <v>539</v>
      </c>
      <c r="B111" s="2">
        <v>138393000000</v>
      </c>
    </row>
    <row r="112" spans="1:2" x14ac:dyDescent="0.25">
      <c r="A112" t="s">
        <v>539</v>
      </c>
      <c r="B112" s="2">
        <v>138074000000</v>
      </c>
    </row>
    <row r="113" spans="1:2" x14ac:dyDescent="0.25">
      <c r="A113" t="s">
        <v>539</v>
      </c>
      <c r="B113" s="2">
        <v>130844000000</v>
      </c>
    </row>
    <row r="114" spans="1:2" x14ac:dyDescent="0.25">
      <c r="A114" t="s">
        <v>539</v>
      </c>
      <c r="B114" s="2">
        <v>87804000000</v>
      </c>
    </row>
    <row r="115" spans="1:2" x14ac:dyDescent="0.25">
      <c r="A115" t="s">
        <v>555</v>
      </c>
      <c r="B115" s="2">
        <v>7486000000</v>
      </c>
    </row>
    <row r="116" spans="1:2" x14ac:dyDescent="0.25">
      <c r="A116" t="s">
        <v>555</v>
      </c>
      <c r="B116" s="2">
        <v>6860000000</v>
      </c>
    </row>
    <row r="117" spans="1:2" x14ac:dyDescent="0.25">
      <c r="A117" t="s">
        <v>555</v>
      </c>
      <c r="B117" s="2">
        <v>7637000000</v>
      </c>
    </row>
    <row r="118" spans="1:2" x14ac:dyDescent="0.25">
      <c r="A118" t="s">
        <v>555</v>
      </c>
      <c r="B118" s="2">
        <v>7360000000</v>
      </c>
    </row>
    <row r="119" spans="1:2" x14ac:dyDescent="0.25">
      <c r="A119" t="s">
        <v>563</v>
      </c>
      <c r="B119" s="2">
        <v>1623938000</v>
      </c>
    </row>
    <row r="120" spans="1:2" x14ac:dyDescent="0.25">
      <c r="A120" t="s">
        <v>563</v>
      </c>
      <c r="B120" s="2">
        <v>1998051000</v>
      </c>
    </row>
    <row r="121" spans="1:2" x14ac:dyDescent="0.25">
      <c r="A121" t="s">
        <v>563</v>
      </c>
      <c r="B121" s="2">
        <v>2424176000</v>
      </c>
    </row>
    <row r="122" spans="1:2" x14ac:dyDescent="0.25">
      <c r="A122" t="s">
        <v>563</v>
      </c>
      <c r="B122" s="2">
        <v>1452619000</v>
      </c>
    </row>
    <row r="123" spans="1:2" x14ac:dyDescent="0.25">
      <c r="A123" t="s">
        <v>567</v>
      </c>
      <c r="B123" s="2">
        <v>451509000000</v>
      </c>
    </row>
    <row r="124" spans="1:2" x14ac:dyDescent="0.25">
      <c r="A124" t="s">
        <v>567</v>
      </c>
      <c r="B124" s="2">
        <v>420836000000</v>
      </c>
    </row>
    <row r="125" spans="1:2" x14ac:dyDescent="0.25">
      <c r="A125" t="s">
        <v>567</v>
      </c>
      <c r="B125" s="2">
        <v>394105000000</v>
      </c>
    </row>
    <row r="126" spans="1:2" x14ac:dyDescent="0.25">
      <c r="A126" t="s">
        <v>567</v>
      </c>
      <c r="B126" s="2">
        <v>259488000000</v>
      </c>
    </row>
  </sheetData>
  <mergeCells count="2">
    <mergeCell ref="K1:P1"/>
    <mergeCell ref="B1:E1"/>
  </mergeCells>
  <dataValidations count="2">
    <dataValidation type="list" allowBlank="1" showInputMessage="1" showErrorMessage="1" sqref="D3">
      <formula1>stock_list</formula1>
    </dataValidation>
    <dataValidation type="list" allowBlank="1" showInputMessage="1" showErrorMessage="1" sqref="M3">
      <formula1>it_list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workbookViewId="0">
      <selection activeCell="E22" sqref="E22"/>
    </sheetView>
  </sheetViews>
  <sheetFormatPr defaultRowHeight="15" x14ac:dyDescent="0.25"/>
  <cols>
    <col min="1" max="1" width="13.140625" bestFit="1" customWidth="1"/>
  </cols>
  <sheetData>
    <row r="3" spans="1:3" x14ac:dyDescent="0.25">
      <c r="A3" s="4" t="s">
        <v>580</v>
      </c>
    </row>
    <row r="4" spans="1:3" x14ac:dyDescent="0.25">
      <c r="A4" s="5" t="s">
        <v>82</v>
      </c>
      <c r="C4" s="5" t="s">
        <v>82</v>
      </c>
    </row>
    <row r="5" spans="1:3" x14ac:dyDescent="0.25">
      <c r="A5" s="5" t="s">
        <v>85</v>
      </c>
      <c r="C5" s="5" t="s">
        <v>85</v>
      </c>
    </row>
    <row r="6" spans="1:3" x14ac:dyDescent="0.25">
      <c r="A6" s="5" t="s">
        <v>113</v>
      </c>
      <c r="C6" s="5" t="s">
        <v>113</v>
      </c>
    </row>
    <row r="7" spans="1:3" x14ac:dyDescent="0.25">
      <c r="A7" s="5" t="s">
        <v>143</v>
      </c>
      <c r="C7" s="5" t="s">
        <v>143</v>
      </c>
    </row>
    <row r="8" spans="1:3" x14ac:dyDescent="0.25">
      <c r="A8" s="5" t="s">
        <v>162</v>
      </c>
      <c r="C8" s="5" t="s">
        <v>162</v>
      </c>
    </row>
    <row r="9" spans="1:3" x14ac:dyDescent="0.25">
      <c r="A9" s="5" t="s">
        <v>188</v>
      </c>
      <c r="C9" s="5" t="s">
        <v>188</v>
      </c>
    </row>
    <row r="10" spans="1:3" x14ac:dyDescent="0.25">
      <c r="A10" s="5" t="s">
        <v>189</v>
      </c>
      <c r="C10" s="5" t="s">
        <v>189</v>
      </c>
    </row>
    <row r="11" spans="1:3" x14ac:dyDescent="0.25">
      <c r="A11" s="5" t="s">
        <v>218</v>
      </c>
      <c r="C11" s="5" t="s">
        <v>218</v>
      </c>
    </row>
    <row r="12" spans="1:3" x14ac:dyDescent="0.25">
      <c r="A12" s="5" t="s">
        <v>228</v>
      </c>
      <c r="C12" s="5" t="s">
        <v>228</v>
      </c>
    </row>
    <row r="13" spans="1:3" x14ac:dyDescent="0.25">
      <c r="A13" s="5" t="s">
        <v>231</v>
      </c>
      <c r="C13" s="5" t="s">
        <v>231</v>
      </c>
    </row>
    <row r="14" spans="1:3" x14ac:dyDescent="0.25">
      <c r="A14" s="5" t="s">
        <v>283</v>
      </c>
      <c r="C14" s="5" t="s">
        <v>283</v>
      </c>
    </row>
    <row r="15" spans="1:3" x14ac:dyDescent="0.25">
      <c r="A15" s="5" t="s">
        <v>295</v>
      </c>
      <c r="C15" s="5" t="s">
        <v>295</v>
      </c>
    </row>
    <row r="16" spans="1:3" x14ac:dyDescent="0.25">
      <c r="A16" s="5" t="s">
        <v>301</v>
      </c>
      <c r="C16" s="5" t="s">
        <v>301</v>
      </c>
    </row>
    <row r="17" spans="1:3" x14ac:dyDescent="0.25">
      <c r="A17" s="5" t="s">
        <v>340</v>
      </c>
      <c r="C17" s="5" t="s">
        <v>340</v>
      </c>
    </row>
    <row r="18" spans="1:3" x14ac:dyDescent="0.25">
      <c r="A18" s="5" t="s">
        <v>396</v>
      </c>
      <c r="C18" s="5" t="s">
        <v>396</v>
      </c>
    </row>
    <row r="19" spans="1:3" x14ac:dyDescent="0.25">
      <c r="A19" s="5" t="s">
        <v>398</v>
      </c>
      <c r="C19" s="5" t="s">
        <v>398</v>
      </c>
    </row>
    <row r="20" spans="1:3" x14ac:dyDescent="0.25">
      <c r="A20" s="5" t="s">
        <v>404</v>
      </c>
      <c r="C20" s="5" t="s">
        <v>404</v>
      </c>
    </row>
    <row r="21" spans="1:3" x14ac:dyDescent="0.25">
      <c r="A21" s="5" t="s">
        <v>406</v>
      </c>
      <c r="C21" s="5" t="s">
        <v>406</v>
      </c>
    </row>
    <row r="22" spans="1:3" x14ac:dyDescent="0.25">
      <c r="A22" s="5" t="s">
        <v>412</v>
      </c>
      <c r="C22" s="5" t="s">
        <v>412</v>
      </c>
    </row>
    <row r="23" spans="1:3" x14ac:dyDescent="0.25">
      <c r="A23" s="5" t="s">
        <v>415</v>
      </c>
      <c r="C23" s="5" t="s">
        <v>415</v>
      </c>
    </row>
    <row r="24" spans="1:3" x14ac:dyDescent="0.25">
      <c r="A24" s="5" t="s">
        <v>424</v>
      </c>
      <c r="C24" s="5" t="s">
        <v>424</v>
      </c>
    </row>
    <row r="25" spans="1:3" x14ac:dyDescent="0.25">
      <c r="A25" s="5" t="s">
        <v>427</v>
      </c>
      <c r="C25" s="5" t="s">
        <v>427</v>
      </c>
    </row>
    <row r="26" spans="1:3" x14ac:dyDescent="0.25">
      <c r="A26" s="5" t="s">
        <v>452</v>
      </c>
      <c r="C26" s="5" t="s">
        <v>452</v>
      </c>
    </row>
    <row r="27" spans="1:3" x14ac:dyDescent="0.25">
      <c r="A27" s="5" t="s">
        <v>468</v>
      </c>
      <c r="C27" s="5" t="s">
        <v>468</v>
      </c>
    </row>
    <row r="28" spans="1:3" x14ac:dyDescent="0.25">
      <c r="A28" s="5" t="s">
        <v>472</v>
      </c>
      <c r="C28" s="5" t="s">
        <v>472</v>
      </c>
    </row>
    <row r="29" spans="1:3" x14ac:dyDescent="0.25">
      <c r="A29" s="5" t="s">
        <v>494</v>
      </c>
      <c r="C29" s="5" t="s">
        <v>494</v>
      </c>
    </row>
    <row r="30" spans="1:3" x14ac:dyDescent="0.25">
      <c r="A30" s="5" t="s">
        <v>519</v>
      </c>
      <c r="C30" s="5" t="s">
        <v>519</v>
      </c>
    </row>
    <row r="31" spans="1:3" x14ac:dyDescent="0.25">
      <c r="A31" s="5" t="s">
        <v>539</v>
      </c>
      <c r="C31" s="5" t="s">
        <v>539</v>
      </c>
    </row>
    <row r="32" spans="1:3" x14ac:dyDescent="0.25">
      <c r="A32" s="5" t="s">
        <v>555</v>
      </c>
      <c r="C32" s="5" t="s">
        <v>555</v>
      </c>
    </row>
    <row r="33" spans="1:3" x14ac:dyDescent="0.25">
      <c r="A33" s="5" t="s">
        <v>563</v>
      </c>
      <c r="C33" s="5" t="s">
        <v>563</v>
      </c>
    </row>
    <row r="34" spans="1:3" x14ac:dyDescent="0.25">
      <c r="A34" s="5" t="s">
        <v>567</v>
      </c>
      <c r="C34" s="5" t="s">
        <v>567</v>
      </c>
    </row>
    <row r="35" spans="1:3" x14ac:dyDescent="0.25">
      <c r="A35" s="5" t="s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4" sqref="C4:C7"/>
    </sheetView>
  </sheetViews>
  <sheetFormatPr defaultRowHeight="15" x14ac:dyDescent="0.25"/>
  <cols>
    <col min="1" max="1" width="13.140625" bestFit="1" customWidth="1"/>
  </cols>
  <sheetData>
    <row r="3" spans="1:3" x14ac:dyDescent="0.25">
      <c r="A3" s="4" t="s">
        <v>580</v>
      </c>
    </row>
    <row r="4" spans="1:3" x14ac:dyDescent="0.25">
      <c r="A4" s="5" t="s">
        <v>31</v>
      </c>
      <c r="C4" s="5" t="s">
        <v>31</v>
      </c>
    </row>
    <row r="5" spans="1:3" x14ac:dyDescent="0.25">
      <c r="A5" s="5" t="s">
        <v>40</v>
      </c>
      <c r="C5" s="5" t="s">
        <v>40</v>
      </c>
    </row>
    <row r="6" spans="1:3" x14ac:dyDescent="0.25">
      <c r="A6" s="5" t="s">
        <v>497</v>
      </c>
      <c r="C6" s="5" t="s">
        <v>497</v>
      </c>
    </row>
    <row r="7" spans="1:3" x14ac:dyDescent="0.25">
      <c r="A7" s="5" t="s">
        <v>503</v>
      </c>
      <c r="C7" s="5" t="s">
        <v>503</v>
      </c>
    </row>
    <row r="8" spans="1:3" x14ac:dyDescent="0.25">
      <c r="A8" s="5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D30" sqref="D30:D34"/>
    </sheetView>
  </sheetViews>
  <sheetFormatPr defaultRowHeight="15" x14ac:dyDescent="0.25"/>
  <cols>
    <col min="1" max="1" width="13.140625" bestFit="1" customWidth="1"/>
    <col min="3" max="3" width="11.28515625" bestFit="1" customWidth="1"/>
  </cols>
  <sheetData>
    <row r="3" spans="1:3" x14ac:dyDescent="0.25">
      <c r="A3" s="4" t="s">
        <v>580</v>
      </c>
      <c r="C3" s="5" t="s">
        <v>605</v>
      </c>
    </row>
    <row r="4" spans="1:3" x14ac:dyDescent="0.25">
      <c r="A4" s="5" t="s">
        <v>605</v>
      </c>
      <c r="C4" s="5" t="s">
        <v>602</v>
      </c>
    </row>
    <row r="5" spans="1:3" x14ac:dyDescent="0.25">
      <c r="A5" s="5" t="s">
        <v>602</v>
      </c>
      <c r="C5" s="5" t="s">
        <v>606</v>
      </c>
    </row>
    <row r="6" spans="1:3" x14ac:dyDescent="0.25">
      <c r="A6" s="5" t="s">
        <v>606</v>
      </c>
    </row>
    <row r="7" spans="1:3" x14ac:dyDescent="0.25">
      <c r="A7" s="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43" baseType="lpstr">
      <vt:lpstr>Pivot</vt:lpstr>
      <vt:lpstr>Original Data</vt:lpstr>
      <vt:lpstr>Task 1</vt:lpstr>
      <vt:lpstr>Summary Stat</vt:lpstr>
      <vt:lpstr>Task 2 </vt:lpstr>
      <vt:lpstr>PNL</vt:lpstr>
      <vt:lpstr>Task 3</vt:lpstr>
      <vt:lpstr>Forecast</vt:lpstr>
      <vt:lpstr>Match</vt:lpstr>
      <vt:lpstr>Pivot for PNL</vt:lpstr>
      <vt:lpstr>Pivot for Forecast Scenario</vt:lpstr>
      <vt:lpstr>Case Pivot</vt:lpstr>
      <vt:lpstr> Pie Chart</vt:lpstr>
      <vt:lpstr>Box-Plot</vt:lpstr>
      <vt:lpstr>company</vt:lpstr>
      <vt:lpstr>cost_rev</vt:lpstr>
      <vt:lpstr>deyears</vt:lpstr>
      <vt:lpstr>gross_marg</vt:lpstr>
      <vt:lpstr>gross_profits</vt:lpstr>
      <vt:lpstr>it_cog</vt:lpstr>
      <vt:lpstr>it_grossmarg</vt:lpstr>
      <vt:lpstr>it_grossprofit</vt:lpstr>
      <vt:lpstr>it_list</vt:lpstr>
      <vt:lpstr>it_operatemarg</vt:lpstr>
      <vt:lpstr>it_operateprofit</vt:lpstr>
      <vt:lpstr>it_other</vt:lpstr>
      <vt:lpstr>it_rd</vt:lpstr>
      <vt:lpstr>it_sg</vt:lpstr>
      <vt:lpstr>it_sym</vt:lpstr>
      <vt:lpstr>it_ticks</vt:lpstr>
      <vt:lpstr>it_toe</vt:lpstr>
      <vt:lpstr>it_totalrev</vt:lpstr>
      <vt:lpstr>it_years</vt:lpstr>
      <vt:lpstr>operate_case</vt:lpstr>
      <vt:lpstr>operate_marg</vt:lpstr>
      <vt:lpstr>operate_profit</vt:lpstr>
      <vt:lpstr>other_item</vt:lpstr>
      <vt:lpstr>r_d</vt:lpstr>
      <vt:lpstr>sga_a</vt:lpstr>
      <vt:lpstr>stock_list</vt:lpstr>
      <vt:lpstr>ticks</vt:lpstr>
      <vt:lpstr>total_expenses</vt:lpstr>
      <vt:lpstr>total_rev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Adeleke</dc:creator>
  <cp:lastModifiedBy>Admin</cp:lastModifiedBy>
  <dcterms:created xsi:type="dcterms:W3CDTF">2021-06-12T02:18:34Z</dcterms:created>
  <dcterms:modified xsi:type="dcterms:W3CDTF">2021-06-12T02:18:34Z</dcterms:modified>
</cp:coreProperties>
</file>