
<file path=[Content_Types].xml><?xml version="1.0" encoding="utf-8"?>
<Types xmlns="http://schemas.openxmlformats.org/package/2006/content-types">
  <Default Extension="png" ContentType="image/png"/>
  <Default Extension="emf" ContentType="image/x-emf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7500" firstSheet="2" activeTab="4"/>
  </bookViews>
  <sheets>
    <sheet name="data table" sheetId="4" r:id="rId1"/>
    <sheet name="Dictionary" sheetId="2" r:id="rId2"/>
    <sheet name="Pivot table" sheetId="6" r:id="rId3"/>
    <sheet name="Supplier Table" sheetId="8" state="hidden" r:id="rId4"/>
    <sheet name="Dashboard" sheetId="7" r:id="rId5"/>
  </sheets>
  <definedNames>
    <definedName name="Slicer_Location">#N/A</definedName>
    <definedName name="Slicer_Customer_demographics">#N/A</definedName>
    <definedName name="Slicer_Shipping_carriers">#N/A</definedName>
    <definedName name="Slicer_Inspection_results">#N/A</definedName>
    <definedName name="Slicer_Product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<sst xmlns="http://schemas.openxmlformats.org/spreadsheetml/2006/main" count="3748" uniqueCount="496">
  <si>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</si>
  <si>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</si>
  <si>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</si>
  <si>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</si>
  <si>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</si>
  <si>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</si>
  <si>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</si>
  <si>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</si>
  <si>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</si>
  <si>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</si>
  <si>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</si>
  <si>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</si>
  <si>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</si>
  <si>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</si>
  <si>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</si>
  <si>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</si>
  <si>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</si>
  <si>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</si>
  <si>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</si>
  <si>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</si>
  <si>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</si>
  <si>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</si>
  <si>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</si>
  <si>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profit margin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</si>
  <si>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</si>
  <si>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</si>
  <si>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</si>
  <si>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</si>
  <si>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</si>
  <si>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</si>
  <si>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</si>
  <si>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</si>
  <si>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</si>
  <si>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</si>
  <si>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</si>
  <si>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</si>
  <si>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</si>
  <si>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</si>
  <si>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</si>
  <si>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</si>
  <si>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</si>
  <si>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</si>
  <si>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</si>
  <si>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</si>
  <si>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</si>
  <si>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</si>
  <si>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</si>
  <si>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</si>
  <si>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</si>
  <si>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</si>
  <si>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</si>
  <si>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</si>
  <si>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</si>
  <si>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</si>
  <si>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</si>
  <si>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</si>
  <si>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</si>
  <si>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</si>
  <si>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</si>
  <si>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</si>
  <si>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</si>
  <si>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</si>
  <si>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</si>
  <si>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</si>
  <si>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</si>
  <si>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</si>
  <si>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</si>
  <si>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</si>
  <si>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</si>
  <si>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</si>
  <si>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</si>
  <si>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</si>
  <si>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</si>
  <si>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</si>
  <si>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</si>
  <si>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</si>
  <si>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</si>
  <si>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</si>
  <si>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</si>
  <si>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</si>
  <si>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</si>
  <si>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</si>
  <si>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</si>
  <si>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</si>
  <si>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</si>
  <si>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</si>
  <si>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</si>
  <si>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</si>
  <si>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</si>
  <si>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</si>
  <si>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</si>
  <si>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</si>
  <si>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</si>
  <si>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</si>
  <si>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</si>
  <si>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</si>
  <si>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</si>
  <si>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</si>
  <si>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</si>
  <si>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</si>
  <si>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</si>
  <si>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</si>
  <si>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</si>
  <si>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</si>
  <si>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</si>
  <si>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</si>
  <si>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</si>
  <si>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</si>
  <si>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</si>
  <si>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</si>
  <si>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</si>
  <si>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</si>
  <si>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</si>
  <si>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</si>
  <si>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</si>
  <si>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</si>
  <si>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</si>
  <si>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</si>
  <si>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</si>
  <si>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</si>
  <si>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</si>
  <si>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</si>
  <si>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</si>
  <si>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</si>
  <si>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</si>
  <si>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</si>
  <si>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</si>
  <si>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</si>
  <si>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</si>
  <si>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</si>
  <si>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</si>
  <si>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</si>
  <si>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</si>
  <si>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</si>
  <si>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</si>
  <si>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</si>
  <si>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</si>
  <si>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</si>
  <si>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</si>
  <si>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</si>
  <si>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</si>
  <si>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</si>
  <si>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</si>
  <si>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</si>
  <si>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</si>
  <si>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</si>
  <si>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</si>
  <si>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</si>
  <si>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</si>
  <si>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</si>
  <si>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</si>
  <si>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</si>
  <si>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</si>
  <si>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</si>
  <si>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SKU100</t>
  </si>
  <si>
    <t>SKU101</t>
  </si>
  <si>
    <t>SKU102</t>
  </si>
  <si>
    <t>SKU103</t>
  </si>
  <si>
    <t>SKU104</t>
  </si>
  <si>
    <t>SKU105</t>
  </si>
  <si>
    <t>SKU106</t>
  </si>
  <si>
    <t>SKU107</t>
  </si>
  <si>
    <t>SKU108</t>
  </si>
  <si>
    <t>SKU109</t>
  </si>
  <si>
    <t>SKU110</t>
  </si>
  <si>
    <t>SKU111</t>
  </si>
  <si>
    <t>SKU112</t>
  </si>
  <si>
    <t>SKU113</t>
  </si>
  <si>
    <t>SKU114</t>
  </si>
  <si>
    <t>SKU115</t>
  </si>
  <si>
    <t>SKU116</t>
  </si>
  <si>
    <t>SKU117</t>
  </si>
  <si>
    <t>SKU118</t>
  </si>
  <si>
    <t>SKU119</t>
  </si>
  <si>
    <t>SKU120</t>
  </si>
  <si>
    <t>SKU121</t>
  </si>
  <si>
    <t>SKU122</t>
  </si>
  <si>
    <t>SKU123</t>
  </si>
  <si>
    <t>SKU124</t>
  </si>
  <si>
    <t>SKU125</t>
  </si>
  <si>
    <t>SKU126</t>
  </si>
  <si>
    <t>SKU127</t>
  </si>
  <si>
    <t>SKU128</t>
  </si>
  <si>
    <t>SKU129</t>
  </si>
  <si>
    <t>SKU130</t>
  </si>
  <si>
    <t>SKU131</t>
  </si>
  <si>
    <t>SKU132</t>
  </si>
  <si>
    <t>SKU133</t>
  </si>
  <si>
    <t>SKU134</t>
  </si>
  <si>
    <t>SKU135</t>
  </si>
  <si>
    <t>SKU136</t>
  </si>
  <si>
    <t>SKU137</t>
  </si>
  <si>
    <t>SKU138</t>
  </si>
  <si>
    <t>SKU139</t>
  </si>
  <si>
    <t>SKU140</t>
  </si>
  <si>
    <t>SKU141</t>
  </si>
  <si>
    <t>SKU142</t>
  </si>
  <si>
    <t>SKU143</t>
  </si>
  <si>
    <t>SKU144</t>
  </si>
  <si>
    <t>SKU145</t>
  </si>
  <si>
    <t>SKU146</t>
  </si>
  <si>
    <t>SKU147</t>
  </si>
  <si>
    <t>SKU148</t>
  </si>
  <si>
    <t>SKU149</t>
  </si>
  <si>
    <t>SKU150</t>
  </si>
  <si>
    <t>SKU151</t>
  </si>
  <si>
    <t>SKU152</t>
  </si>
  <si>
    <t>SKU153</t>
  </si>
  <si>
    <t>SKU154</t>
  </si>
  <si>
    <t>SKU155</t>
  </si>
  <si>
    <t>SKU156</t>
  </si>
  <si>
    <t>SKU157</t>
  </si>
  <si>
    <t>SKU158</t>
  </si>
  <si>
    <t>SKU159</t>
  </si>
  <si>
    <t>SKU160</t>
  </si>
  <si>
    <t>SKU161</t>
  </si>
  <si>
    <t>SKU162</t>
  </si>
  <si>
    <t>SKU163</t>
  </si>
  <si>
    <t>SKU164</t>
  </si>
  <si>
    <t>SKU165</t>
  </si>
  <si>
    <t>SKU166</t>
  </si>
  <si>
    <t>SKU167</t>
  </si>
  <si>
    <t>SKU168</t>
  </si>
  <si>
    <t>SKU169</t>
  </si>
  <si>
    <t>SKU170</t>
  </si>
  <si>
    <t>SKU171</t>
  </si>
  <si>
    <t>SKU172</t>
  </si>
  <si>
    <t>SKU173</t>
  </si>
  <si>
    <t>SKU174</t>
  </si>
  <si>
    <t>SKU175</t>
  </si>
  <si>
    <t>SKU176</t>
  </si>
  <si>
    <t>SKU177</t>
  </si>
  <si>
    <t>SKU178</t>
  </si>
  <si>
    <t>SKU179</t>
  </si>
  <si>
    <t>SKU180</t>
  </si>
  <si>
    <t>SKU181</t>
  </si>
  <si>
    <t>SKU182</t>
  </si>
  <si>
    <t>SKU183</t>
  </si>
  <si>
    <t>SKU184</t>
  </si>
  <si>
    <t>SKU185</t>
  </si>
  <si>
    <t>SKU186</t>
  </si>
  <si>
    <t>SKU187</t>
  </si>
  <si>
    <t>SKU188</t>
  </si>
  <si>
    <t>SKU189</t>
  </si>
  <si>
    <t>SKU190</t>
  </si>
  <si>
    <t>SKU191</t>
  </si>
  <si>
    <t>SKU192</t>
  </si>
  <si>
    <t>SKU193</t>
  </si>
  <si>
    <t>SKU194</t>
  </si>
  <si>
    <t>SKU195</t>
  </si>
  <si>
    <t>SKU196</t>
  </si>
  <si>
    <t>SKU197</t>
  </si>
  <si>
    <t>SKU198</t>
  </si>
  <si>
    <t>SKU199</t>
  </si>
  <si>
    <t>SKU200</t>
  </si>
  <si>
    <t>SKU201</t>
  </si>
  <si>
    <t>SKU202</t>
  </si>
  <si>
    <t>SKU203</t>
  </si>
  <si>
    <t>SKU204</t>
  </si>
  <si>
    <t>SKU205</t>
  </si>
  <si>
    <t>SKU206</t>
  </si>
  <si>
    <t>SKU207</t>
  </si>
  <si>
    <t>SKU208</t>
  </si>
  <si>
    <t>SKU209</t>
  </si>
  <si>
    <t>SKU210</t>
  </si>
  <si>
    <t>SKU211</t>
  </si>
  <si>
    <t>SKU212</t>
  </si>
  <si>
    <t>SKU213</t>
  </si>
  <si>
    <t>SKU214</t>
  </si>
  <si>
    <t>SKU215</t>
  </si>
  <si>
    <t>SKU216</t>
  </si>
  <si>
    <t>SKU217</t>
  </si>
  <si>
    <t>SKU218</t>
  </si>
  <si>
    <t>SKU219</t>
  </si>
  <si>
    <t>SKU220</t>
  </si>
  <si>
    <t>SKU221</t>
  </si>
  <si>
    <t>SKU222</t>
  </si>
  <si>
    <t>SKU223</t>
  </si>
  <si>
    <t>SKU224</t>
  </si>
  <si>
    <t>SKU225</t>
  </si>
  <si>
    <t>SKU226</t>
  </si>
  <si>
    <t>SKU227</t>
  </si>
  <si>
    <t>SKU228</t>
  </si>
  <si>
    <t>SKU229</t>
  </si>
  <si>
    <t>SKU230</t>
  </si>
  <si>
    <t>SKU231</t>
  </si>
  <si>
    <t>SKU232</t>
  </si>
  <si>
    <t>SKU233</t>
  </si>
  <si>
    <t>SKU234</t>
  </si>
  <si>
    <t>SKU235</t>
  </si>
  <si>
    <t>SKU236</t>
  </si>
  <si>
    <t>SKU237</t>
  </si>
  <si>
    <t>SKU238</t>
  </si>
  <si>
    <t>SKU239</t>
  </si>
  <si>
    <t>SKU240</t>
  </si>
  <si>
    <t>SKU241</t>
  </si>
  <si>
    <t>SKU242</t>
  </si>
  <si>
    <t>SKU243</t>
  </si>
  <si>
    <t>SKU244</t>
  </si>
  <si>
    <t>SKU245</t>
  </si>
  <si>
    <t>SKU246</t>
  </si>
  <si>
    <t>SKU247</t>
  </si>
  <si>
    <t>SKU248</t>
  </si>
  <si>
    <t>SKU249</t>
  </si>
  <si>
    <t>SKU250</t>
  </si>
  <si>
    <t>SKU251</t>
  </si>
  <si>
    <t>SKU252</t>
  </si>
  <si>
    <t>SKU253</t>
  </si>
  <si>
    <t>SKU254</t>
  </si>
  <si>
    <t>SKU255</t>
  </si>
  <si>
    <t>SKU256</t>
  </si>
  <si>
    <t>SKU257</t>
  </si>
  <si>
    <t>SKU258</t>
  </si>
  <si>
    <t>SKU259</t>
  </si>
  <si>
    <t>SKU260</t>
  </si>
  <si>
    <t>SKU261</t>
  </si>
  <si>
    <t>SKU262</t>
  </si>
  <si>
    <t>SKU263</t>
  </si>
  <si>
    <t>SKU264</t>
  </si>
  <si>
    <t>SKU265</t>
  </si>
  <si>
    <t>SKU266</t>
  </si>
  <si>
    <t>SKU267</t>
  </si>
  <si>
    <t>SKU268</t>
  </si>
  <si>
    <t>SKU269</t>
  </si>
  <si>
    <t>SKU270</t>
  </si>
  <si>
    <t>SKU271</t>
  </si>
  <si>
    <t>SKU272</t>
  </si>
  <si>
    <t>SKU273</t>
  </si>
  <si>
    <t>SKU274</t>
  </si>
  <si>
    <t>SKU275</t>
  </si>
  <si>
    <t>SKU276</t>
  </si>
  <si>
    <t>SKU277</t>
  </si>
  <si>
    <t>SKU278</t>
  </si>
  <si>
    <t>SKU279</t>
  </si>
  <si>
    <t>SKU280</t>
  </si>
  <si>
    <t>SKU281</t>
  </si>
  <si>
    <t>SKU282</t>
  </si>
  <si>
    <t>SKU283</t>
  </si>
  <si>
    <t>SKU284</t>
  </si>
  <si>
    <t>SKU285</t>
  </si>
  <si>
    <t>SKU286</t>
  </si>
  <si>
    <t>SKU287</t>
  </si>
  <si>
    <t>SKU288</t>
  </si>
  <si>
    <t>SKU289</t>
  </si>
  <si>
    <t>SKU290</t>
  </si>
  <si>
    <t>SKU291</t>
  </si>
  <si>
    <t>SKU292</t>
  </si>
  <si>
    <t>SKU293</t>
  </si>
  <si>
    <t>SKU294</t>
  </si>
  <si>
    <t>SKU295</t>
  </si>
  <si>
    <t>SKU296</t>
  </si>
  <si>
    <t>SKU297</t>
  </si>
  <si>
    <t>SKU298</t>
  </si>
  <si>
    <t>SKU299</t>
  </si>
  <si>
    <t>SKU300</t>
  </si>
  <si>
    <t>SKU301</t>
  </si>
  <si>
    <t>SKU302</t>
  </si>
  <si>
    <t>SKU303</t>
  </si>
  <si>
    <t>SKU304</t>
  </si>
  <si>
    <t>SKU305</t>
  </si>
  <si>
    <t>SKU306</t>
  </si>
  <si>
    <t>SKU307</t>
  </si>
  <si>
    <t>SKU308</t>
  </si>
  <si>
    <t>SKU309</t>
  </si>
  <si>
    <t>SKU310</t>
  </si>
  <si>
    <t>SKU311</t>
  </si>
  <si>
    <t>SKU312</t>
  </si>
  <si>
    <t>SKU313</t>
  </si>
  <si>
    <t>SKU314</t>
  </si>
  <si>
    <t>SKU315</t>
  </si>
  <si>
    <t>SKU316</t>
  </si>
  <si>
    <t>SKU317</t>
  </si>
  <si>
    <t>SKU318</t>
  </si>
  <si>
    <t>SKU319</t>
  </si>
  <si>
    <t>SKU320</t>
  </si>
  <si>
    <t>SKU321</t>
  </si>
  <si>
    <t>SKU322</t>
  </si>
  <si>
    <t>SKU323</t>
  </si>
  <si>
    <t>SKU324</t>
  </si>
  <si>
    <t>SKU325</t>
  </si>
  <si>
    <t>SKU326</t>
  </si>
  <si>
    <t>SKU327</t>
  </si>
  <si>
    <t>SKU328</t>
  </si>
  <si>
    <t>SKU329</t>
  </si>
  <si>
    <t>SKU330</t>
  </si>
  <si>
    <t>SKU331</t>
  </si>
  <si>
    <t>SKU332</t>
  </si>
  <si>
    <t>SKU333</t>
  </si>
  <si>
    <t>SKU334</t>
  </si>
  <si>
    <t>SKU335</t>
  </si>
  <si>
    <t>SKU336</t>
  </si>
  <si>
    <t>SKU337</t>
  </si>
  <si>
    <t>SKU338</t>
  </si>
  <si>
    <t>SKU339</t>
  </si>
  <si>
    <t>SKU340</t>
  </si>
  <si>
    <t>SKU341</t>
  </si>
  <si>
    <t>SKU342</t>
  </si>
  <si>
    <t>SKU343</t>
  </si>
  <si>
    <t>SKU344</t>
  </si>
  <si>
    <t>SKU345</t>
  </si>
  <si>
    <t>SKU346</t>
  </si>
  <si>
    <t>SKU347</t>
  </si>
  <si>
    <t>SKU348</t>
  </si>
  <si>
    <t>SKU349</t>
  </si>
  <si>
    <t>SKU350</t>
  </si>
  <si>
    <t>SKU351</t>
  </si>
  <si>
    <t>SKU352</t>
  </si>
  <si>
    <t>SKU353</t>
  </si>
  <si>
    <t>SKU354</t>
  </si>
  <si>
    <t>SKU355</t>
  </si>
  <si>
    <t>SKU356</t>
  </si>
  <si>
    <t>SKU357</t>
  </si>
  <si>
    <t>SKU358</t>
  </si>
  <si>
    <t>SKU359</t>
  </si>
  <si>
    <t>SKU360</t>
  </si>
  <si>
    <t>SKU361</t>
  </si>
  <si>
    <t>SKU362</t>
  </si>
  <si>
    <t>SKU363</t>
  </si>
  <si>
    <t>SKU364</t>
  </si>
  <si>
    <t>SKU365</t>
  </si>
  <si>
    <t>SKU366</t>
  </si>
  <si>
    <t>SKU367</t>
  </si>
  <si>
    <t>SKU368</t>
  </si>
  <si>
    <t>SKU369</t>
  </si>
  <si>
    <t>SKU370</t>
  </si>
  <si>
    <t>SKU371</t>
  </si>
  <si>
    <t>SKU372</t>
  </si>
  <si>
    <t>SKU373</t>
  </si>
  <si>
    <t>SKU374</t>
  </si>
  <si>
    <t>SKU375</t>
  </si>
  <si>
    <t>SKU376</t>
  </si>
  <si>
    <t>SKU377</t>
  </si>
  <si>
    <t>SKU378</t>
  </si>
  <si>
    <t>SKU379</t>
  </si>
  <si>
    <t>SKU380</t>
  </si>
  <si>
    <t>SKU381</t>
  </si>
  <si>
    <t>SKU382</t>
  </si>
  <si>
    <t>SKU383</t>
  </si>
  <si>
    <t>SKU384</t>
  </si>
  <si>
    <t>SKU385</t>
  </si>
  <si>
    <t>SKU386</t>
  </si>
  <si>
    <t>SKU387</t>
  </si>
  <si>
    <t>SKU388</t>
  </si>
  <si>
    <t>SKU389</t>
  </si>
  <si>
    <t>SKU390</t>
  </si>
  <si>
    <t>SKU391</t>
  </si>
  <si>
    <t>SKU392</t>
  </si>
  <si>
    <t>SKU393</t>
  </si>
  <si>
    <t>SKU394</t>
  </si>
  <si>
    <t>SKU395</t>
  </si>
  <si>
    <t>SKU396</t>
  </si>
  <si>
    <t>SKU397</t>
  </si>
  <si>
    <t>SKU398</t>
  </si>
  <si>
    <t>SKU399</t>
  </si>
  <si>
    <t>SKU400</t>
  </si>
  <si>
    <t>Field</t>
  </si>
  <si>
    <t>Definition</t>
  </si>
  <si>
    <t>The category or classification of a product.</t>
  </si>
  <si>
    <t>Stock Keeping Unit, a unique identifier for each product.</t>
  </si>
  <si>
    <t>Indicates whether a product is in stock or out of stock.</t>
  </si>
  <si>
    <t>Total quantity of units sold for each product.</t>
  </si>
  <si>
    <t>Total income earned from product sales.</t>
  </si>
  <si>
    <t>Information about customers such as age, gender, and location.</t>
  </si>
  <si>
    <t>Current quantity of products available in inventory.</t>
  </si>
  <si>
    <t>Time taken between placing and receiving an order from suppliers.</t>
  </si>
  <si>
    <t>Amount of products ordered at one time.</t>
  </si>
  <si>
    <t>Time taken for products to be delivered to customers.</t>
  </si>
  <si>
    <t>Companies responsible for transporting goods to customers.</t>
  </si>
  <si>
    <t>Expenses incurred in transporting goods to customers.</t>
  </si>
  <si>
    <t>Name of the company supplying the products or materials.</t>
  </si>
  <si>
    <t>Geographical area related to suppliers, customers, or warehouses.</t>
  </si>
  <si>
    <t>Total quantity of products manufactured.</t>
  </si>
  <si>
    <t>Expenses involved in producing a product.</t>
  </si>
  <si>
    <t>Outcome of quality checks during or after production.</t>
  </si>
  <si>
    <t>Percentage of products found to be defective.</t>
  </si>
  <si>
    <t>Methods used to transport goods (e.g., air, sea, road).</t>
  </si>
  <si>
    <t>Paths taken during the transportation of goods.</t>
  </si>
  <si>
    <t>General term for expenses incurred throughout the supply chain.</t>
  </si>
  <si>
    <t>Sum of Revenue generated</t>
  </si>
  <si>
    <t>Sum of Costs</t>
  </si>
  <si>
    <t>Average of Lead times</t>
  </si>
  <si>
    <t>Average of Defect rates</t>
  </si>
  <si>
    <t>Average of profit margin</t>
  </si>
  <si>
    <t>products sold</t>
  </si>
  <si>
    <t xml:space="preserve"> products sold</t>
  </si>
  <si>
    <t>product type</t>
  </si>
  <si>
    <t>max</t>
  </si>
  <si>
    <t>Transport mode</t>
  </si>
  <si>
    <t>Average of Shipping times</t>
  </si>
  <si>
    <t>Carrier</t>
  </si>
  <si>
    <t>Shipping cost</t>
  </si>
  <si>
    <t>sum</t>
  </si>
  <si>
    <t>Suppliers Name</t>
  </si>
  <si>
    <t xml:space="preserve"> Manufacturing costs</t>
  </si>
  <si>
    <t>Production volume</t>
  </si>
  <si>
    <t xml:space="preserve"> Defect rates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</si>
</sst>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[&gt;=1000000]&quot;$&quot;#.#,,&quot;M&quot;;[&gt;=1000]&quot;$&quot;#,\ &quot;K&quot;;&quot;$&quot;#\)"/>
    <numFmt numFmtId="180" formatCode="0.0"/>
    <numFmt numFmtId="181" formatCode="_(&quot;$&quot;* #,##0_);_(&quot;$&quot;* \(#,##0\);_(&quot;$&quot;* &quot;-&quot;??_);_(@_)"/>
  </numFmts>
  <fonts count="29">
    <font>
      <sz val="11"/>
      <name val="Calibri"/>
      <charset val="134"/>
      <scheme val="minor"/>
    </font>
    <font>
      <b/>
      <sz val="8"/>
      <color theme="0" tint="-0.349986266670736"/>
      <name val="Calibri"/>
      <charset val="134"/>
      <scheme val="minor"/>
    </font>
    <font>
      <b/>
      <i/>
      <sz val="8"/>
      <color theme="0" tint="-0.349986266670736"/>
      <name val="Calibri"/>
      <charset val="134"/>
      <scheme val="minor"/>
    </font>
    <font>
      <sz val="8"/>
      <color theme="0" tint="-0.349986266670736"/>
      <name val="Calibri"/>
      <charset val="134"/>
      <scheme val="minor"/>
    </font>
    <font>
      <i/>
      <sz val="8"/>
      <color theme="0" tint="-0.349986266670736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Times New Roman"/>
      <charset val="134"/>
    </font>
    <font>
      <sz val="11"/>
      <color theme="9" tint="-0.249977111117893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15171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9" tint="0.799951170384838"/>
      </top>
      <bottom style="thin">
        <color theme="9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0" fillId="2" borderId="0" xfId="0" applyFont="1" applyFill="1"/>
    <xf numFmtId="9" fontId="0" fillId="0" borderId="0" xfId="3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78" fontId="4" fillId="0" borderId="0" xfId="3" applyNumberFormat="1" applyFont="1" applyAlignment="1">
      <alignment horizontal="right"/>
    </xf>
    <xf numFmtId="9" fontId="0" fillId="0" borderId="0" xfId="0" applyNumberFormat="1"/>
    <xf numFmtId="17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6" fillId="0" borderId="0" xfId="0" applyFont="1" applyAlignment="1">
      <alignment vertical="center"/>
    </xf>
    <xf numFmtId="179" fontId="7" fillId="0" borderId="2" xfId="0" applyNumberFormat="1" applyFont="1" applyBorder="1"/>
    <xf numFmtId="1" fontId="0" fillId="0" borderId="0" xfId="0" applyNumberFormat="1"/>
    <xf numFmtId="180" fontId="0" fillId="0" borderId="0" xfId="0" applyNumberFormat="1"/>
    <xf numFmtId="1" fontId="0" fillId="0" borderId="0" xfId="0" applyNumberFormat="1" applyFont="1"/>
    <xf numFmtId="181" fontId="0" fillId="0" borderId="0" xfId="2" applyNumberFormat="1" applyFont="1"/>
    <xf numFmtId="178" fontId="0" fillId="0" borderId="0" xfId="0" applyNumberFormat="1"/>
    <xf numFmtId="0" fontId="8" fillId="0" borderId="0" xfId="0" applyFont="1" applyAlignment="1">
      <alignment horizontal="center" vertical="top"/>
    </xf>
    <xf numFmtId="0" fontId="8" fillId="0" borderId="0" xfId="0" applyFont="1"/>
    <xf numFmtId="2" fontId="8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numFmt numFmtId="179" formatCode="[&gt;=1000000]&quot;$&quot;#.#,,&quot;M&quot;;[&gt;=1000]&quot;$&quot;#,\ &quot;K&quot;;&quot;$&quot;#\)"/>
    </dxf>
    <dxf>
      <numFmt numFmtId="179" formatCode="[&gt;=1000000]&quot;$&quot;#.#,,&quot;M&quot;;[&gt;=1000]&quot;$&quot;#,\ &quot;K&quot;;&quot;$&quot;#\)"/>
    </dxf>
    <dxf>
      <numFmt numFmtId="179" formatCode="[&gt;=1000000]&quot;$&quot;#.#,,&quot;M&quot;;[&gt;=1000]&quot;$&quot;#,\ &quot;K&quot;;&quot;$&quot;#\)"/>
    </dxf>
    <dxf>
      <numFmt numFmtId="9" formatCode="0%"/>
    </dxf>
    <dxf>
      <numFmt numFmtId="179" formatCode="[&gt;=1000000]&quot;$&quot;#.#,,&quot;M&quot;;[&gt;=1000]&quot;$&quot;#,\ &quot;K&quot;;&quot;$&quot;#\)"/>
    </dxf>
    <dxf>
      <numFmt numFmtId="2" formatCode="0.00"/>
    </dxf>
    <dxf>
      <numFmt numFmtId="10" formatCode="0.00%"/>
    </dxf>
    <dxf>
      <numFmt numFmtId="9" formatCode="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0.0%"/>
    </dxf>
    <dxf>
      <numFmt numFmtId="2" formatCode="0.00"/>
    </dxf>
    <dxf>
      <font>
        <b val="1"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rgb="FF383B4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" pivot="0" table="0" count="10" xr9:uid="{897E366D-8BAF-4C12-ACC5-1182D63907A8}">
      <tableStyleElement type="wholeTable" dxfId="16"/>
      <tableStyleElement type="headerRow" dxfId="15"/>
    </tableStyle>
  </tableStyles>
  <colors>
    <mruColors>
      <color rgb="00FF6600"/>
      <color rgb="00808080"/>
      <color rgb="002D3038"/>
      <color rgb="00383B41"/>
      <color rgb="000B5550"/>
      <color rgb="00052523"/>
      <color rgb="00063431"/>
      <color rgb="00042220"/>
      <color rgb="00102307"/>
      <color rgb="0015171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"/>
              <bgColor theme="4" tint="0.799981688894314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8"/>
            <color rgb="FFFF6600"/>
          </font>
          <fill>
            <patternFill patternType="solid">
              <fgColor theme="4" tint="0.599993896298105"/>
              <bgColor rgb="FF2D3038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8"/>
            <color rgb="FF808080"/>
          </font>
          <fill>
            <patternFill patternType="none"/>
          </fill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3/relationships/customStorage" Target="customStorage/customStorage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5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charts/_rels/chart3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5.png"/><Relationship Id="rId1" Type="http://schemas.openxmlformats.org/officeDocument/2006/relationships/image" Target="../media/image8.png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3.xml"/><Relationship Id="rId3" Type="http://schemas.microsoft.com/office/2011/relationships/chartStyle" Target="style3.xml"/><Relationship Id="rId2" Type="http://schemas.openxmlformats.org/officeDocument/2006/relationships/image" Target="../media/image7.png"/><Relationship Id="rId1" Type="http://schemas.openxmlformats.org/officeDocument/2006/relationships/image" Target="../media/image9.png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charts/_rels/chart7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charts/_rels/chart8.xml.rels><?xml version="1.0" encoding="UTF-8" standalone="yes"?>
<Relationships xmlns="http://schemas.openxmlformats.org/package/2006/relationships"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[SupplyChainDataset.xlsx]Pivot table!SKU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Top selling SKUs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c:rich>
      </c:tx>
      <c:layout>
        <c:manualLayout>
          <c:xMode val="edge"/>
          <c:yMode val="edge"/>
          <c:x val="0.476012708583406"/>
          <c:y val="0.12140911046317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3431590891259"/>
          <c:y val="0.205560800152956"/>
          <c:w val="0.886547952393581"/>
          <c:h val="0.5746337412169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table'!$B$9</c:f>
              <c:strCache>
                <c:ptCount val="1"/>
                <c:pt idx="0">
                  <c:v>Total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table'!$A$10:$A$21</c:f>
              <c:strCache>
                <c:ptCount val="12"/>
                <c:pt idx="0">
                  <c:v>SKU9</c:v>
                </c:pt>
                <c:pt idx="1">
                  <c:v>SKU309</c:v>
                </c:pt>
                <c:pt idx="2">
                  <c:v>SKU209</c:v>
                </c:pt>
                <c:pt idx="3">
                  <c:v>SKU109</c:v>
                </c:pt>
                <c:pt idx="4">
                  <c:v>SKU136</c:v>
                </c:pt>
                <c:pt idx="5">
                  <c:v>SKU36</c:v>
                </c:pt>
                <c:pt idx="6">
                  <c:v>SKU236</c:v>
                </c:pt>
                <c:pt idx="7">
                  <c:v>SKU336</c:v>
                </c:pt>
                <c:pt idx="8">
                  <c:v>SKU198</c:v>
                </c:pt>
                <c:pt idx="9">
                  <c:v>SKU98</c:v>
                </c:pt>
                <c:pt idx="10">
                  <c:v>SKU398</c:v>
                </c:pt>
                <c:pt idx="11">
                  <c:v>SKU298</c:v>
                </c:pt>
              </c:strCache>
            </c:strRef>
          </c:cat>
          <c:val>
            <c:numRef>
              <c:f>'Pivot table'!$B$10:$B$21</c:f>
              <c:numCache>
                <c:formatCode>General</c:formatCode>
                <c:ptCount val="12"/>
                <c:pt idx="0">
                  <c:v>980</c:v>
                </c:pt>
                <c:pt idx="1">
                  <c:v>980</c:v>
                </c:pt>
                <c:pt idx="2">
                  <c:v>980</c:v>
                </c:pt>
                <c:pt idx="3">
                  <c:v>980</c:v>
                </c:pt>
                <c:pt idx="4">
                  <c:v>963</c:v>
                </c:pt>
                <c:pt idx="5">
                  <c:v>963</c:v>
                </c:pt>
                <c:pt idx="6">
                  <c:v>963</c:v>
                </c:pt>
                <c:pt idx="7">
                  <c:v>963</c:v>
                </c:pt>
                <c:pt idx="8">
                  <c:v>913</c:v>
                </c:pt>
                <c:pt idx="9">
                  <c:v>913</c:v>
                </c:pt>
                <c:pt idx="10">
                  <c:v>913</c:v>
                </c:pt>
                <c:pt idx="11">
                  <c:v>913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98"/>
        <c:axId val="1120273904"/>
        <c:axId val="1120281584"/>
      </c:barChart>
      <c:catAx>
        <c:axId val="112027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lang="en-US" sz="6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281584"/>
        <c:crosses val="autoZero"/>
        <c:auto val="1"/>
        <c:lblAlgn val="ctr"/>
        <c:lblOffset val="100"/>
        <c:noMultiLvlLbl val="0"/>
      </c:catAx>
      <c:valAx>
        <c:axId val="1120281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02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4af28df-069c-48e6-ae76-6cdae833b47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0837270341207"/>
          <c:y val="0.0610592020132366"/>
          <c:w val="0.387264107611549"/>
          <c:h val="0.810721281570149"/>
        </c:manualLayout>
      </c:layout>
      <c:doughnutChart>
        <c:varyColors val="1"/>
        <c:ser>
          <c:idx val="1"/>
          <c:order val="0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2"/>
          <c:order val="1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3"/>
          <c:order val="2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4"/>
          <c:order val="3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5"/>
          <c:order val="4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6"/>
          <c:order val="5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7"/>
          <c:order val="6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8"/>
          <c:order val="7"/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ser>
          <c:idx val="0"/>
          <c:order val="8"/>
          <c:spPr>
            <a:noFill/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table'!$F$10:$F$12</c:f>
              <c:strCache>
                <c:ptCount val="3"/>
                <c:pt idx="0">
                  <c:v>skincare</c:v>
                </c:pt>
                <c:pt idx="1">
                  <c:v>cosmetics</c:v>
                </c:pt>
                <c:pt idx="2">
                  <c:v>haircare</c:v>
                </c:pt>
              </c:strCache>
            </c:strRef>
          </c:cat>
          <c:val>
            <c:numRef>
              <c:f>'Pivot table'!$G$10:$G$12</c:f>
              <c:numCache>
                <c:formatCode>General</c:formatCode>
                <c:ptCount val="3"/>
                <c:pt idx="0">
                  <c:v>50520</c:v>
                </c:pt>
                <c:pt idx="1">
                  <c:v>41980</c:v>
                </c:pt>
                <c:pt idx="2">
                  <c:v>41443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</c:spPr>
    </c:plotArea>
    <c:plotVisOnly val="1"/>
    <c:dispBlanksAs val="gap"/>
    <c:showDLblsOverMax val="0"/>
    <c:extLst>
      <c:ext uri="{0b15fc19-7d7d-44ad-8c2d-2c3a37ce22c3}">
        <chartProps xmlns="https://web.wps.cn/et/2018/main" chartId="{60fb28b6-7669-44cc-b376-5e4c3ccbbb75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987926509186"/>
          <c:y val="0.24345680905662"/>
          <c:w val="0.707665091863517"/>
          <c:h val="0.6373478477571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table'!$F$15</c:f>
              <c:strCache>
                <c:ptCount val="1"/>
                <c:pt idx="0">
                  <c:v>Sum of Revenue generated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table'!$E$16:$E$18</c:f>
              <c:strCache>
                <c:ptCount val="3"/>
                <c:pt idx="0">
                  <c:v>cosmetics</c:v>
                </c:pt>
                <c:pt idx="1">
                  <c:v>haircare</c:v>
                </c:pt>
                <c:pt idx="2">
                  <c:v>skincare</c:v>
                </c:pt>
              </c:strCache>
            </c:strRef>
          </c:cat>
          <c:val>
            <c:numRef>
              <c:f>'Pivot table'!$F$16:$F$18</c:f>
              <c:numCache>
                <c:formatCode>[&gt;=1000000]"$"#.#,,"M";[&gt;=1000]"$"#,\ "K";"$"#\)</c:formatCode>
                <c:ptCount val="3"/>
                <c:pt idx="0">
                  <c:v>549430.77658</c:v>
                </c:pt>
                <c:pt idx="1">
                  <c:v>566895.895261</c:v>
                </c:pt>
                <c:pt idx="2">
                  <c:v>654967.584928</c:v>
                </c:pt>
              </c:numCache>
            </c:numRef>
          </c:val>
        </c:ser>
        <c:ser>
          <c:idx val="1"/>
          <c:order val="1"/>
          <c:tx>
            <c:strRef>
              <c:f>'Pivot table'!$G$15</c:f>
              <c:strCache>
                <c:ptCount val="1"/>
                <c:pt idx="0">
                  <c:v>max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'Pivot table'!$G$16:$G$18</c:f>
              <c:numCache>
                <c:formatCode>[&gt;=1000000]"$"#.#,,"M";[&gt;=1000]"$"#,\ "K";"$"#\)</c:formatCode>
                <c:ptCount val="3"/>
                <c:pt idx="1">
                  <c:v>0</c:v>
                </c:pt>
                <c:pt idx="2">
                  <c:v>654967.584928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98"/>
        <c:axId val="1137949472"/>
        <c:axId val="1137949952"/>
      </c:barChart>
      <c:catAx>
        <c:axId val="113794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949952"/>
        <c:crosses val="autoZero"/>
        <c:auto val="1"/>
        <c:lblAlgn val="ctr"/>
        <c:lblOffset val="100"/>
        <c:noMultiLvlLbl val="0"/>
      </c:catAx>
      <c:valAx>
        <c:axId val="1137949952"/>
        <c:scaling>
          <c:orientation val="minMax"/>
        </c:scaling>
        <c:delete val="1"/>
        <c:axPos val="b"/>
        <c:numFmt formatCode="[&gt;=1000000]&quot;$&quot;#.#,,&quot;M&quot;;[&gt;=1000]&quot;$&quot;#,\ &quot;K&quot;;&quot;$&quot;#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79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ae79ef1-009d-4625-9d42-0637baf77396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27032179441"/>
          <c:y val="0.0693481231801655"/>
          <c:w val="0.79072731611028"/>
          <c:h val="0.6982354508504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table'!$D$23</c:f>
              <c:strCache>
                <c:ptCount val="1"/>
                <c:pt idx="0">
                  <c:v>Average of Shipping times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7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table'!$C$24:$C$27</c:f>
              <c:strCache>
                <c:ptCount val="4"/>
                <c:pt idx="0">
                  <c:v>Road</c:v>
                </c:pt>
                <c:pt idx="1">
                  <c:v>Air</c:v>
                </c:pt>
                <c:pt idx="2">
                  <c:v>Rail</c:v>
                </c:pt>
                <c:pt idx="3">
                  <c:v>Sea</c:v>
                </c:pt>
              </c:strCache>
            </c:strRef>
          </c:cat>
          <c:val>
            <c:numRef>
              <c:f>'Pivot table'!$D$24:$D$27</c:f>
              <c:numCache>
                <c:formatCode>0.0</c:formatCode>
                <c:ptCount val="4"/>
                <c:pt idx="0">
                  <c:v>4.71428571428571</c:v>
                </c:pt>
                <c:pt idx="1">
                  <c:v>4.77777777777778</c:v>
                </c:pt>
                <c:pt idx="2">
                  <c:v>5.5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'Pivot table'!$E$23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val>
            <c:numRef>
              <c:f>'Pivot table'!$E$24:$E$27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c:formatCode="0.0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100"/>
        <c:axId val="1534008831"/>
        <c:axId val="1534006911"/>
      </c:barChart>
      <c:catAx>
        <c:axId val="153400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006911"/>
        <c:crosses val="autoZero"/>
        <c:auto val="1"/>
        <c:lblAlgn val="ctr"/>
        <c:lblOffset val="100"/>
        <c:noMultiLvlLbl val="0"/>
      </c:catAx>
      <c:valAx>
        <c:axId val="1534006911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400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2793a8-d304-4119-b8f2-4a149c5b5d7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81102940515582"/>
          <c:y val="0"/>
          <c:w val="0.309544445428854"/>
          <c:h val="0.811823973922063"/>
        </c:manualLayout>
      </c:layout>
      <c:doughnutChart>
        <c:varyColors val="1"/>
        <c:ser>
          <c:idx val="1"/>
          <c:order val="0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2"/>
          <c:order val="1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3"/>
          <c:order val="2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4"/>
          <c:order val="3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5"/>
          <c:order val="4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6"/>
          <c:order val="5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7"/>
          <c:order val="6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8"/>
          <c:order val="7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ser>
          <c:idx val="0"/>
          <c:order val="8"/>
          <c:tx>
            <c:strRef>
              <c:f>'Pivot table'!$D$30</c:f>
              <c:strCache>
                <c:ptCount val="1"/>
                <c:pt idx="0">
                  <c:v>Shipping cost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table'!$C$31:$C$33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table'!$D$31:$D$33</c:f>
              <c:numCache>
                <c:formatCode>0</c:formatCode>
                <c:ptCount val="3"/>
                <c:pt idx="0">
                  <c:v>228.224252444</c:v>
                </c:pt>
                <c:pt idx="1">
                  <c:v>149.429264576</c:v>
                </c:pt>
                <c:pt idx="2">
                  <c:v>130.889174608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</c:plotArea>
    <c:plotVisOnly val="1"/>
    <c:dispBlanksAs val="gap"/>
    <c:showDLblsOverMax val="0"/>
    <c:extLst>
      <c:ext uri="{0b15fc19-7d7d-44ad-8c2d-2c3a37ce22c3}">
        <chartProps xmlns="https://web.wps.cn/et/2018/main" chartId="{9e6e5bcf-57df-4816-840d-9904dd22d54b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1347628935882"/>
          <c:y val="0.0888067287148325"/>
          <c:w val="0.384461844889018"/>
          <c:h val="0.749726491803654"/>
        </c:manualLayout>
      </c:layout>
      <c:doughnutChart>
        <c:varyColors val="1"/>
        <c:ser>
          <c:idx val="1"/>
          <c:order val="0"/>
          <c:tx>
            <c:strRef>
              <c:f>'Pivot table'!$D$36</c:f>
              <c:strCache>
                <c:ptCount val="1"/>
                <c:pt idx="0">
                  <c:v>Average of Shipping times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15171D">
                  <a:alpha val="70000"/>
                </a:srgbClr>
              </a:solidFill>
              <a:ln>
                <a:noFill/>
              </a:ln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063431"/>
              </a:solidFill>
              <a:ln>
                <a:noFill/>
              </a:ln>
            </c:spPr>
          </c:dPt>
          <c:dLbls>
            <c:dLbl>
              <c:idx val="0"/>
              <c:layout>
                <c:manualLayout>
                  <c:x val="-0.111721938913611"/>
                  <c:y val="0.01743590588454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644549647578523"/>
                  <c:y val="0.00871795294227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03127943612564"/>
                  <c:y val="-0.02615385882682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'Pivot table'!$C$37:$C$39</c:f>
              <c:strCache>
                <c:ptCount val="3"/>
                <c:pt idx="0">
                  <c:v>Carrier A</c:v>
                </c:pt>
                <c:pt idx="1">
                  <c:v>Carrier B</c:v>
                </c:pt>
                <c:pt idx="2">
                  <c:v>Carrier C</c:v>
                </c:pt>
              </c:strCache>
            </c:strRef>
          </c:cat>
          <c:val>
            <c:numRef>
              <c:f>'Pivot table'!$D$37:$D$39</c:f>
              <c:numCache>
                <c:formatCode>0.0</c:formatCode>
                <c:ptCount val="3"/>
                <c:pt idx="0">
                  <c:v>4.8</c:v>
                </c:pt>
                <c:pt idx="1">
                  <c:v>4.7</c:v>
                </c:pt>
                <c:pt idx="2">
                  <c:v>6.28571428571429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270"/>
        <c:holeSize val="77"/>
      </c:doughnutChart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cfa99a-0ec6-4102-ae99-350c3148b94b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0827113646754"/>
          <c:y val="0.136710760381484"/>
          <c:w val="0.902800994192886"/>
          <c:h val="0.685384186144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table'!$D$41</c:f>
              <c:strCache>
                <c:ptCount val="1"/>
                <c:pt idx="0">
                  <c:v> Manufacturing costs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table'!$C$42:$C$46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4</c:v>
                </c:pt>
                <c:pt idx="3">
                  <c:v>Supplier 5</c:v>
                </c:pt>
                <c:pt idx="4">
                  <c:v>Supplier 2</c:v>
                </c:pt>
              </c:strCache>
            </c:strRef>
          </c:cat>
          <c:val>
            <c:numRef>
              <c:f>'Pivot table'!$D$42:$D$46</c:f>
              <c:numCache>
                <c:formatCode>_("$"* #,##0_);_("$"* \(#,##0\);_("$"* "-"??_);_(@_)</c:formatCode>
                <c:ptCount val="5"/>
                <c:pt idx="0">
                  <c:v>2346.020724808</c:v>
                </c:pt>
                <c:pt idx="1">
                  <c:v>1366.51010016</c:v>
                </c:pt>
                <c:pt idx="2">
                  <c:v>1059.67377184</c:v>
                </c:pt>
                <c:pt idx="3">
                  <c:v>799.426246456</c:v>
                </c:pt>
                <c:pt idx="4">
                  <c:v>391.81697722</c:v>
                </c:pt>
              </c:numCache>
            </c:numRef>
          </c:val>
        </c:ser>
        <c:ser>
          <c:idx val="1"/>
          <c:order val="1"/>
          <c:tx>
            <c:strRef>
              <c:f>'Pivot table'!$E$43</c:f>
              <c:strCache>
                <c:ptCount val="1"/>
                <c:pt idx="0">
                  <c:v/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'Pivot table'!$E$42:$E$46</c:f>
              <c:numCache>
                <c:formatCode>_("$"* #,##0_);_("$"* \(#,##0\);_("$"* "-"??_);_(@_)</c:formatCode>
                <c:ptCount val="5"/>
                <c:pt idx="0">
                  <c:v>2346.020724808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6"/>
        <c:overlap val="100"/>
        <c:axId val="1531833087"/>
        <c:axId val="1531832127"/>
      </c:barChart>
      <c:catAx>
        <c:axId val="1531833087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32127"/>
        <c:crosses val="autoZero"/>
        <c:auto val="1"/>
        <c:lblAlgn val="ctr"/>
        <c:lblOffset val="100"/>
        <c:tickMarkSkip val="2"/>
        <c:noMultiLvlLbl val="0"/>
      </c:catAx>
      <c:valAx>
        <c:axId val="1531832127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183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77f5c40-b34e-45d0-89bc-0150a49751a3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519822984016"/>
          <c:y val="0"/>
          <c:w val="0.354004296485496"/>
          <c:h val="0.586973642093627"/>
        </c:manualLayout>
      </c:layout>
      <c:doughnutChart>
        <c:varyColors val="1"/>
        <c:ser>
          <c:idx val="1"/>
          <c:order val="0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</c:spPr>
          </c:dPt>
          <c:dPt>
            <c:idx val="4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2"/>
          <c:order val="1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4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3"/>
          <c:order val="2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4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4"/>
          <c:order val="3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4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5"/>
          <c:order val="4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4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6"/>
          <c:order val="5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7"/>
          <c:order val="6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8"/>
          <c:order val="7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ser>
          <c:idx val="0"/>
          <c:order val="8"/>
          <c:tx>
            <c:strRef>
              <c:f>'Pivot table'!$D$49</c:f>
              <c:strCache>
                <c:ptCount val="1"/>
                <c:pt idx="0">
                  <c:v>Production volume</c:v>
                </c:pt>
              </c:strCache>
            </c:strRef>
          </c:tx>
          <c:spPr>
            <a:ln>
              <a:noFill/>
            </a:ln>
          </c:spPr>
          <c:explosion val="0"/>
          <c:dPt>
            <c:idx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cat>
            <c:strRef>
              <c:f>'Pivot table'!$C$50:$C$54</c:f>
              <c:strCache>
                <c:ptCount val="5"/>
                <c:pt idx="0">
                  <c:v>Supplier 1</c:v>
                </c:pt>
                <c:pt idx="1">
                  <c:v>Supplier 3</c:v>
                </c:pt>
                <c:pt idx="2">
                  <c:v>Supplier 2</c:v>
                </c:pt>
                <c:pt idx="3">
                  <c:v>Supplier 4</c:v>
                </c:pt>
                <c:pt idx="4">
                  <c:v>Supplier 5</c:v>
                </c:pt>
              </c:strCache>
            </c:strRef>
          </c:cat>
          <c:val>
            <c:numRef>
              <c:f>'Pivot table'!$D$50:$D$54</c:f>
              <c:numCache>
                <c:formatCode>General</c:formatCode>
                <c:ptCount val="5"/>
                <c:pt idx="0">
                  <c:v>24768</c:v>
                </c:pt>
                <c:pt idx="1">
                  <c:v>11588</c:v>
                </c:pt>
                <c:pt idx="2">
                  <c:v>10356</c:v>
                </c:pt>
                <c:pt idx="3">
                  <c:v>10060</c:v>
                </c:pt>
                <c:pt idx="4">
                  <c:v>3732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2"/>
      </c:doughnutChart>
    </c:plotArea>
    <c:plotVisOnly val="1"/>
    <c:dispBlanksAs val="gap"/>
    <c:showDLblsOverMax val="0"/>
    <c:extLst>
      <c:ext uri="{0b15fc19-7d7d-44ad-8c2d-2c3a37ce22c3}">
        <chartProps xmlns="https://web.wps.cn/et/2018/main" chartId="{8687a2ac-f7d2-4590-bda6-1badc33fad54}"/>
      </c:ext>
    </c:extLst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dp"/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dp"/><Relationship Id="rId2" Type="http://schemas.openxmlformats.org/officeDocument/2006/relationships/image" Target="../media/image3.png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2" Type="http://schemas.openxmlformats.org/officeDocument/2006/relationships/image" Target="../media/image24.png"/><Relationship Id="rId21" Type="http://schemas.openxmlformats.org/officeDocument/2006/relationships/image" Target="../media/image23.png"/><Relationship Id="rId20" Type="http://schemas.openxmlformats.org/officeDocument/2006/relationships/hyperlink" Target="#'Pivot table'!A1"/><Relationship Id="rId2" Type="http://schemas.openxmlformats.org/officeDocument/2006/relationships/chart" Target="../charts/chart2.xml"/><Relationship Id="rId19" Type="http://schemas.openxmlformats.org/officeDocument/2006/relationships/image" Target="../media/image22.png"/><Relationship Id="rId18" Type="http://schemas.openxmlformats.org/officeDocument/2006/relationships/image" Target="../media/image21.png"/><Relationship Id="rId17" Type="http://schemas.openxmlformats.org/officeDocument/2006/relationships/hyperlink" Target="#'data table'!A1"/><Relationship Id="rId16" Type="http://schemas.openxmlformats.org/officeDocument/2006/relationships/image" Target="../media/image20.png"/><Relationship Id="rId15" Type="http://schemas.openxmlformats.org/officeDocument/2006/relationships/image" Target="../media/image19.emf"/><Relationship Id="rId14" Type="http://schemas.openxmlformats.org/officeDocument/2006/relationships/image" Target="../media/image18.png"/><Relationship Id="rId13" Type="http://schemas.openxmlformats.org/officeDocument/2006/relationships/image" Target="../media/image17.png"/><Relationship Id="rId12" Type="http://schemas.openxmlformats.org/officeDocument/2006/relationships/image" Target="../media/image16.png"/><Relationship Id="rId11" Type="http://schemas.openxmlformats.org/officeDocument/2006/relationships/image" Target="../media/image15.png"/><Relationship Id="rId10" Type="http://schemas.openxmlformats.org/officeDocument/2006/relationships/image" Target="../media/image14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25</xdr:col>
      <xdr:colOff>200025</xdr:colOff>
      <xdr:row>0</xdr:row>
      <xdr:rowOff>152400</xdr:rowOff>
    </xdr:from>
    <xdr:to>
      <xdr:col>25</xdr:col>
      <xdr:colOff>847724</xdr:colOff>
      <xdr:row>2</xdr:row>
      <xdr:rowOff>57150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17725" y="152400"/>
          <a:ext cx="647065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66675</xdr:colOff>
      <xdr:row>1</xdr:row>
      <xdr:rowOff>85725</xdr:rowOff>
    </xdr:from>
    <xdr:to>
      <xdr:col>8</xdr:col>
      <xdr:colOff>523875</xdr:colOff>
      <xdr:row>3</xdr:row>
      <xdr:rowOff>161925</xdr:rowOff>
    </xdr:to>
    <xdr:pic>
      <xdr:nvPicPr>
        <xdr:cNvPr id="3" name="Picture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1925" y="276225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290417</xdr:colOff>
      <xdr:row>1</xdr:row>
      <xdr:rowOff>149937</xdr:rowOff>
    </xdr:from>
    <xdr:to>
      <xdr:col>19</xdr:col>
      <xdr:colOff>131921</xdr:colOff>
      <xdr:row>35</xdr:row>
      <xdr:rowOff>40702</xdr:rowOff>
    </xdr:to>
    <xdr:sp>
      <xdr:nvSpPr>
        <xdr:cNvPr id="2" name="Rectangle 1"/>
        <xdr:cNvSpPr/>
      </xdr:nvSpPr>
      <xdr:spPr>
        <a:xfrm>
          <a:off x="1509395" y="340360"/>
          <a:ext cx="10204450" cy="6367780"/>
        </a:xfrm>
        <a:prstGeom prst="rect">
          <a:avLst/>
        </a:prstGeom>
        <a:solidFill>
          <a:srgbClr val="22252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360829</xdr:colOff>
      <xdr:row>4</xdr:row>
      <xdr:rowOff>118773</xdr:rowOff>
    </xdr:from>
    <xdr:to>
      <xdr:col>4</xdr:col>
      <xdr:colOff>515890</xdr:colOff>
      <xdr:row>35</xdr:row>
      <xdr:rowOff>17910</xdr:rowOff>
    </xdr:to>
    <xdr:sp>
      <xdr:nvSpPr>
        <xdr:cNvPr id="3" name="Rectangle 2"/>
        <xdr:cNvSpPr/>
      </xdr:nvSpPr>
      <xdr:spPr>
        <a:xfrm>
          <a:off x="1579880" y="880745"/>
          <a:ext cx="1374140" cy="580453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23877</xdr:colOff>
      <xdr:row>4</xdr:row>
      <xdr:rowOff>64344</xdr:rowOff>
    </xdr:from>
    <xdr:to>
      <xdr:col>6</xdr:col>
      <xdr:colOff>578806</xdr:colOff>
      <xdr:row>8</xdr:row>
      <xdr:rowOff>79584</xdr:rowOff>
    </xdr:to>
    <xdr:sp>
      <xdr:nvSpPr>
        <xdr:cNvPr id="4" name="Rectangle 3"/>
        <xdr:cNvSpPr/>
      </xdr:nvSpPr>
      <xdr:spPr>
        <a:xfrm>
          <a:off x="3071495" y="826135"/>
          <a:ext cx="1164590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273036</xdr:colOff>
      <xdr:row>4</xdr:row>
      <xdr:rowOff>64344</xdr:rowOff>
    </xdr:from>
    <xdr:to>
      <xdr:col>9</xdr:col>
      <xdr:colOff>230171</xdr:colOff>
      <xdr:row>8</xdr:row>
      <xdr:rowOff>79584</xdr:rowOff>
    </xdr:to>
    <xdr:sp>
      <xdr:nvSpPr>
        <xdr:cNvPr id="5" name="Rectangle 4"/>
        <xdr:cNvSpPr/>
      </xdr:nvSpPr>
      <xdr:spPr>
        <a:xfrm>
          <a:off x="4539615" y="826135"/>
          <a:ext cx="1176655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528098</xdr:colOff>
      <xdr:row>4</xdr:row>
      <xdr:rowOff>64344</xdr:rowOff>
    </xdr:from>
    <xdr:to>
      <xdr:col>11</xdr:col>
      <xdr:colOff>479330</xdr:colOff>
      <xdr:row>8</xdr:row>
      <xdr:rowOff>79584</xdr:rowOff>
    </xdr:to>
    <xdr:sp>
      <xdr:nvSpPr>
        <xdr:cNvPr id="6" name="Rectangle 5"/>
        <xdr:cNvSpPr/>
      </xdr:nvSpPr>
      <xdr:spPr>
        <a:xfrm>
          <a:off x="6014085" y="826135"/>
          <a:ext cx="1170305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173560</xdr:colOff>
      <xdr:row>4</xdr:row>
      <xdr:rowOff>64344</xdr:rowOff>
    </xdr:from>
    <xdr:to>
      <xdr:col>14</xdr:col>
      <xdr:colOff>124792</xdr:colOff>
      <xdr:row>8</xdr:row>
      <xdr:rowOff>79584</xdr:rowOff>
    </xdr:to>
    <xdr:sp>
      <xdr:nvSpPr>
        <xdr:cNvPr id="7" name="Rectangle 6"/>
        <xdr:cNvSpPr/>
      </xdr:nvSpPr>
      <xdr:spPr>
        <a:xfrm>
          <a:off x="7488555" y="826135"/>
          <a:ext cx="1170305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422719</xdr:colOff>
      <xdr:row>4</xdr:row>
      <xdr:rowOff>64344</xdr:rowOff>
    </xdr:from>
    <xdr:to>
      <xdr:col>16</xdr:col>
      <xdr:colOff>373951</xdr:colOff>
      <xdr:row>8</xdr:row>
      <xdr:rowOff>79584</xdr:rowOff>
    </xdr:to>
    <xdr:sp>
      <xdr:nvSpPr>
        <xdr:cNvPr id="8" name="Rectangle 7"/>
        <xdr:cNvSpPr/>
      </xdr:nvSpPr>
      <xdr:spPr>
        <a:xfrm>
          <a:off x="8956675" y="826135"/>
          <a:ext cx="1170305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68181</xdr:colOff>
      <xdr:row>4</xdr:row>
      <xdr:rowOff>64344</xdr:rowOff>
    </xdr:from>
    <xdr:to>
      <xdr:col>19</xdr:col>
      <xdr:colOff>25316</xdr:colOff>
      <xdr:row>8</xdr:row>
      <xdr:rowOff>79584</xdr:rowOff>
    </xdr:to>
    <xdr:sp>
      <xdr:nvSpPr>
        <xdr:cNvPr id="9" name="Rectangle 8"/>
        <xdr:cNvSpPr/>
      </xdr:nvSpPr>
      <xdr:spPr>
        <a:xfrm>
          <a:off x="10431145" y="826135"/>
          <a:ext cx="1176020" cy="77724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23877</xdr:colOff>
      <xdr:row>10</xdr:row>
      <xdr:rowOff>90553</xdr:rowOff>
    </xdr:from>
    <xdr:to>
      <xdr:col>9</xdr:col>
      <xdr:colOff>279136</xdr:colOff>
      <xdr:row>18</xdr:row>
      <xdr:rowOff>5338</xdr:rowOff>
    </xdr:to>
    <xdr:sp>
      <xdr:nvSpPr>
        <xdr:cNvPr id="10" name="Rectangle 9"/>
        <xdr:cNvSpPr/>
      </xdr:nvSpPr>
      <xdr:spPr>
        <a:xfrm>
          <a:off x="3071495" y="1995170"/>
          <a:ext cx="2693670" cy="143891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16</xdr:row>
      <xdr:rowOff>28304</xdr:rowOff>
    </xdr:from>
    <xdr:to>
      <xdr:col>0</xdr:col>
      <xdr:colOff>0</xdr:colOff>
      <xdr:row>23</xdr:row>
      <xdr:rowOff>130905</xdr:rowOff>
    </xdr:to>
    <xdr:sp>
      <xdr:nvSpPr>
        <xdr:cNvPr id="11" name="Rectangle 10"/>
        <xdr:cNvSpPr/>
      </xdr:nvSpPr>
      <xdr:spPr>
        <a:xfrm>
          <a:off x="0" y="3075940"/>
          <a:ext cx="0" cy="143637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500664</xdr:colOff>
      <xdr:row>27</xdr:row>
      <xdr:rowOff>111412</xdr:rowOff>
    </xdr:from>
    <xdr:to>
      <xdr:col>14</xdr:col>
      <xdr:colOff>152226</xdr:colOff>
      <xdr:row>35</xdr:row>
      <xdr:rowOff>17910</xdr:rowOff>
    </xdr:to>
    <xdr:sp>
      <xdr:nvSpPr>
        <xdr:cNvPr id="12" name="Rectangle 11"/>
        <xdr:cNvSpPr/>
      </xdr:nvSpPr>
      <xdr:spPr>
        <a:xfrm>
          <a:off x="5986780" y="5254625"/>
          <a:ext cx="2699385" cy="143065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51486</xdr:colOff>
      <xdr:row>27</xdr:row>
      <xdr:rowOff>92793</xdr:rowOff>
    </xdr:from>
    <xdr:to>
      <xdr:col>9</xdr:col>
      <xdr:colOff>306745</xdr:colOff>
      <xdr:row>35</xdr:row>
      <xdr:rowOff>2134</xdr:rowOff>
    </xdr:to>
    <xdr:sp>
      <xdr:nvSpPr>
        <xdr:cNvPr id="13" name="Rectangle 12"/>
        <xdr:cNvSpPr/>
      </xdr:nvSpPr>
      <xdr:spPr>
        <a:xfrm>
          <a:off x="3099435" y="5236210"/>
          <a:ext cx="2693670" cy="143319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373753</xdr:colOff>
      <xdr:row>27</xdr:row>
      <xdr:rowOff>111412</xdr:rowOff>
    </xdr:from>
    <xdr:to>
      <xdr:col>19</xdr:col>
      <xdr:colOff>25316</xdr:colOff>
      <xdr:row>35</xdr:row>
      <xdr:rowOff>17910</xdr:rowOff>
    </xdr:to>
    <xdr:sp>
      <xdr:nvSpPr>
        <xdr:cNvPr id="14" name="Rectangle 13"/>
        <xdr:cNvSpPr/>
      </xdr:nvSpPr>
      <xdr:spPr>
        <a:xfrm>
          <a:off x="8907780" y="5254625"/>
          <a:ext cx="2699385" cy="143065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373753</xdr:colOff>
      <xdr:row>18</xdr:row>
      <xdr:rowOff>125165</xdr:rowOff>
    </xdr:from>
    <xdr:to>
      <xdr:col>19</xdr:col>
      <xdr:colOff>25316</xdr:colOff>
      <xdr:row>26</xdr:row>
      <xdr:rowOff>39950</xdr:rowOff>
    </xdr:to>
    <xdr:sp>
      <xdr:nvSpPr>
        <xdr:cNvPr id="15" name="Rectangle 14"/>
        <xdr:cNvSpPr/>
      </xdr:nvSpPr>
      <xdr:spPr>
        <a:xfrm>
          <a:off x="8907780" y="3554095"/>
          <a:ext cx="2699385" cy="143827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373753</xdr:colOff>
      <xdr:row>10</xdr:row>
      <xdr:rowOff>90553</xdr:rowOff>
    </xdr:from>
    <xdr:to>
      <xdr:col>19</xdr:col>
      <xdr:colOff>25316</xdr:colOff>
      <xdr:row>18</xdr:row>
      <xdr:rowOff>5338</xdr:rowOff>
    </xdr:to>
    <xdr:sp>
      <xdr:nvSpPr>
        <xdr:cNvPr id="16" name="Rectangle 15"/>
        <xdr:cNvSpPr/>
      </xdr:nvSpPr>
      <xdr:spPr>
        <a:xfrm>
          <a:off x="8907780" y="1995170"/>
          <a:ext cx="2699385" cy="143891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595376</xdr:colOff>
      <xdr:row>18</xdr:row>
      <xdr:rowOff>111558</xdr:rowOff>
    </xdr:from>
    <xdr:to>
      <xdr:col>9</xdr:col>
      <xdr:colOff>238314</xdr:colOff>
      <xdr:row>26</xdr:row>
      <xdr:rowOff>26343</xdr:rowOff>
    </xdr:to>
    <xdr:sp>
      <xdr:nvSpPr>
        <xdr:cNvPr id="17" name="Rectangle 16"/>
        <xdr:cNvSpPr/>
      </xdr:nvSpPr>
      <xdr:spPr>
        <a:xfrm>
          <a:off x="3033395" y="3540125"/>
          <a:ext cx="2691130" cy="1438910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514671</xdr:colOff>
      <xdr:row>10</xdr:row>
      <xdr:rowOff>76545</xdr:rowOff>
    </xdr:from>
    <xdr:to>
      <xdr:col>14</xdr:col>
      <xdr:colOff>166233</xdr:colOff>
      <xdr:row>17</xdr:row>
      <xdr:rowOff>187433</xdr:rowOff>
    </xdr:to>
    <xdr:sp>
      <xdr:nvSpPr>
        <xdr:cNvPr id="18" name="Rectangle 17"/>
        <xdr:cNvSpPr/>
      </xdr:nvSpPr>
      <xdr:spPr>
        <a:xfrm>
          <a:off x="6000750" y="1981200"/>
          <a:ext cx="2699385" cy="144462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500664</xdr:colOff>
      <xdr:row>18</xdr:row>
      <xdr:rowOff>162014</xdr:rowOff>
    </xdr:from>
    <xdr:to>
      <xdr:col>14</xdr:col>
      <xdr:colOff>152226</xdr:colOff>
      <xdr:row>26</xdr:row>
      <xdr:rowOff>76799</xdr:rowOff>
    </xdr:to>
    <xdr:sp>
      <xdr:nvSpPr>
        <xdr:cNvPr id="19" name="Rectangle 18"/>
        <xdr:cNvSpPr/>
      </xdr:nvSpPr>
      <xdr:spPr>
        <a:xfrm>
          <a:off x="5986780" y="3590925"/>
          <a:ext cx="2699385" cy="1438275"/>
        </a:xfrm>
        <a:prstGeom prst="rect">
          <a:avLst/>
        </a:prstGeom>
        <a:gradFill>
          <a:gsLst>
            <a:gs pos="14679">
              <a:srgbClr val="2D3037"/>
            </a:gs>
            <a:gs pos="100000">
              <a:srgbClr val="2D3037"/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187819</xdr:colOff>
      <xdr:row>8</xdr:row>
      <xdr:rowOff>160987</xdr:rowOff>
    </xdr:from>
    <xdr:to>
      <xdr:col>9</xdr:col>
      <xdr:colOff>362220</xdr:colOff>
      <xdr:row>10</xdr:row>
      <xdr:rowOff>93909</xdr:rowOff>
    </xdr:to>
    <xdr:sp>
      <xdr:nvSpPr>
        <xdr:cNvPr id="33" name="TextBox 32"/>
        <xdr:cNvSpPr txBox="1"/>
      </xdr:nvSpPr>
      <xdr:spPr>
        <a:xfrm>
          <a:off x="3235325" y="1684655"/>
          <a:ext cx="2613025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  <a:latin typeface="+mn-lt"/>
            </a:rPr>
            <a:t>Inventory</a:t>
          </a:r>
          <a:r>
            <a:rPr lang="en-US" sz="1200" b="1" baseline="0">
              <a:solidFill>
                <a:schemeClr val="bg1"/>
              </a:solidFill>
              <a:latin typeface="+mn-lt"/>
            </a:rPr>
            <a:t> and sales performance</a:t>
          </a:r>
          <a:endParaRPr lang="en-US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>
    <xdr:from>
      <xdr:col>10</xdr:col>
      <xdr:colOff>407295</xdr:colOff>
      <xdr:row>8</xdr:row>
      <xdr:rowOff>152401</xdr:rowOff>
    </xdr:from>
    <xdr:to>
      <xdr:col>14</xdr:col>
      <xdr:colOff>581696</xdr:colOff>
      <xdr:row>10</xdr:row>
      <xdr:rowOff>85323</xdr:rowOff>
    </xdr:to>
    <xdr:sp>
      <xdr:nvSpPr>
        <xdr:cNvPr id="34" name="TextBox 33"/>
        <xdr:cNvSpPr txBox="1"/>
      </xdr:nvSpPr>
      <xdr:spPr>
        <a:xfrm>
          <a:off x="6503035" y="1676400"/>
          <a:ext cx="2613025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Shipping Performance</a:t>
          </a:r>
          <a:endParaRPr lang="en-US" sz="12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168079</xdr:colOff>
      <xdr:row>27</xdr:row>
      <xdr:rowOff>73779</xdr:rowOff>
    </xdr:from>
    <xdr:to>
      <xdr:col>9</xdr:col>
      <xdr:colOff>355108</xdr:colOff>
      <xdr:row>29</xdr:row>
      <xdr:rowOff>6700</xdr:rowOff>
    </xdr:to>
    <xdr:sp>
      <xdr:nvSpPr>
        <xdr:cNvPr id="35" name="TextBox 34"/>
        <xdr:cNvSpPr txBox="1"/>
      </xdr:nvSpPr>
      <xdr:spPr>
        <a:xfrm>
          <a:off x="3215640" y="5217160"/>
          <a:ext cx="2625725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Revenue by product  type</a:t>
          </a:r>
          <a:endParaRPr lang="en-US" sz="1000" b="1" baseline="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53661</xdr:colOff>
      <xdr:row>4</xdr:row>
      <xdr:rowOff>107325</xdr:rowOff>
    </xdr:from>
    <xdr:ext cx="201233" cy="201231"/>
    <xdr:pic>
      <xdr:nvPicPr>
        <xdr:cNvPr id="36" name="image4.png"/>
        <xdr:cNvPicPr preferRelativeResize="0"/>
      </xdr:nvPicPr>
      <xdr:blipFill>
        <a:blip r:embed="rId9" cstate="print"/>
        <a:stretch>
          <a:fillRect/>
        </a:stretch>
      </xdr:blipFill>
      <xdr:spPr>
        <a:xfrm flipH="1">
          <a:off x="3101340" y="869315"/>
          <a:ext cx="201295" cy="20066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254894</xdr:colOff>
      <xdr:row>4</xdr:row>
      <xdr:rowOff>93909</xdr:rowOff>
    </xdr:from>
    <xdr:ext cx="160986" cy="268309"/>
    <xdr:pic>
      <xdr:nvPicPr>
        <xdr:cNvPr id="37" name="image3.png"/>
        <xdr:cNvPicPr preferRelativeResize="0"/>
      </xdr:nvPicPr>
      <xdr:blipFill>
        <a:blip r:embed="rId10" cstate="print"/>
        <a:stretch>
          <a:fillRect/>
        </a:stretch>
      </xdr:blipFill>
      <xdr:spPr>
        <a:xfrm flipH="1">
          <a:off x="7569835" y="855345"/>
          <a:ext cx="160655" cy="26860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308557</xdr:colOff>
      <xdr:row>4</xdr:row>
      <xdr:rowOff>120740</xdr:rowOff>
    </xdr:from>
    <xdr:ext cx="180975" cy="180975"/>
    <xdr:pic>
      <xdr:nvPicPr>
        <xdr:cNvPr id="38" name="image5.png"/>
        <xdr:cNvPicPr preferRelativeResize="0"/>
      </xdr:nvPicPr>
      <xdr:blipFill>
        <a:blip r:embed="rId11" cstate="print"/>
        <a:stretch>
          <a:fillRect/>
        </a:stretch>
      </xdr:blipFill>
      <xdr:spPr>
        <a:xfrm>
          <a:off x="4575175" y="882650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585184</xdr:colOff>
      <xdr:row>4</xdr:row>
      <xdr:rowOff>107325</xdr:rowOff>
    </xdr:from>
    <xdr:ext cx="180975" cy="180975"/>
    <xdr:pic>
      <xdr:nvPicPr>
        <xdr:cNvPr id="39" name="image6.png"/>
        <xdr:cNvPicPr preferRelativeResize="0"/>
      </xdr:nvPicPr>
      <xdr:blipFill>
        <a:blip r:embed="rId12" cstate="print"/>
        <a:stretch>
          <a:fillRect/>
        </a:stretch>
      </xdr:blipFill>
      <xdr:spPr>
        <a:xfrm>
          <a:off x="6071235" y="869315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431576</xdr:colOff>
      <xdr:row>4</xdr:row>
      <xdr:rowOff>147571</xdr:rowOff>
    </xdr:from>
    <xdr:ext cx="180975" cy="180975"/>
    <xdr:pic>
      <xdr:nvPicPr>
        <xdr:cNvPr id="40" name="image7.png"/>
        <xdr:cNvPicPr preferRelativeResize="0"/>
      </xdr:nvPicPr>
      <xdr:blipFill>
        <a:blip r:embed="rId13" cstate="print"/>
        <a:stretch>
          <a:fillRect/>
        </a:stretch>
      </xdr:blipFill>
      <xdr:spPr>
        <a:xfrm>
          <a:off x="8965565" y="909320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117922</xdr:colOff>
      <xdr:row>4</xdr:row>
      <xdr:rowOff>147571</xdr:rowOff>
    </xdr:from>
    <xdr:ext cx="180975" cy="180975"/>
    <xdr:pic>
      <xdr:nvPicPr>
        <xdr:cNvPr id="41" name="image8.png"/>
        <xdr:cNvPicPr preferRelativeResize="0"/>
      </xdr:nvPicPr>
      <xdr:blipFill>
        <a:blip r:embed="rId14" cstate="print"/>
        <a:stretch>
          <a:fillRect/>
        </a:stretch>
      </xdr:blipFill>
      <xdr:spPr>
        <a:xfrm>
          <a:off x="10480675" y="909320"/>
          <a:ext cx="180975" cy="18097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259726</xdr:colOff>
      <xdr:row>5</xdr:row>
      <xdr:rowOff>4830</xdr:rowOff>
    </xdr:from>
    <xdr:to>
      <xdr:col>8</xdr:col>
      <xdr:colOff>187818</xdr:colOff>
      <xdr:row>6</xdr:row>
      <xdr:rowOff>53662</xdr:rowOff>
    </xdr:to>
    <xdr:sp>
      <xdr:nvSpPr>
        <xdr:cNvPr id="42" name="TextBox 41"/>
        <xdr:cNvSpPr txBox="1"/>
      </xdr:nvSpPr>
      <xdr:spPr>
        <a:xfrm>
          <a:off x="3307715" y="956945"/>
          <a:ext cx="1756410" cy="239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Total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Revenue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7</xdr:col>
      <xdr:colOff>492620</xdr:colOff>
      <xdr:row>4</xdr:row>
      <xdr:rowOff>184061</xdr:rowOff>
    </xdr:from>
    <xdr:to>
      <xdr:col>10</xdr:col>
      <xdr:colOff>420711</xdr:colOff>
      <xdr:row>6</xdr:row>
      <xdr:rowOff>45076</xdr:rowOff>
    </xdr:to>
    <xdr:sp>
      <xdr:nvSpPr>
        <xdr:cNvPr id="43" name="TextBox 42"/>
        <xdr:cNvSpPr txBox="1"/>
      </xdr:nvSpPr>
      <xdr:spPr>
        <a:xfrm>
          <a:off x="4759325" y="945515"/>
          <a:ext cx="1757045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Total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 Cost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10</xdr:col>
      <xdr:colOff>162061</xdr:colOff>
      <xdr:row>4</xdr:row>
      <xdr:rowOff>175475</xdr:rowOff>
    </xdr:from>
    <xdr:to>
      <xdr:col>13</xdr:col>
      <xdr:colOff>90153</xdr:colOff>
      <xdr:row>6</xdr:row>
      <xdr:rowOff>36490</xdr:rowOff>
    </xdr:to>
    <xdr:sp>
      <xdr:nvSpPr>
        <xdr:cNvPr id="44" name="TextBox 43"/>
        <xdr:cNvSpPr txBox="1"/>
      </xdr:nvSpPr>
      <xdr:spPr>
        <a:xfrm>
          <a:off x="6257925" y="937260"/>
          <a:ext cx="1756410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Profit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margin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12</xdr:col>
      <xdr:colOff>354709</xdr:colOff>
      <xdr:row>5</xdr:row>
      <xdr:rowOff>5904</xdr:rowOff>
    </xdr:from>
    <xdr:to>
      <xdr:col>15</xdr:col>
      <xdr:colOff>282800</xdr:colOff>
      <xdr:row>6</xdr:row>
      <xdr:rowOff>54736</xdr:rowOff>
    </xdr:to>
    <xdr:sp>
      <xdr:nvSpPr>
        <xdr:cNvPr id="45" name="TextBox 44"/>
        <xdr:cNvSpPr txBox="1"/>
      </xdr:nvSpPr>
      <xdr:spPr>
        <a:xfrm>
          <a:off x="7669530" y="958215"/>
          <a:ext cx="1757045" cy="239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Total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</a:t>
          </a:r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product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sold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15</xdr:col>
      <xdr:colOff>24150</xdr:colOff>
      <xdr:row>4</xdr:row>
      <xdr:rowOff>185134</xdr:rowOff>
    </xdr:from>
    <xdr:to>
      <xdr:col>17</xdr:col>
      <xdr:colOff>555939</xdr:colOff>
      <xdr:row>6</xdr:row>
      <xdr:rowOff>46149</xdr:rowOff>
    </xdr:to>
    <xdr:sp>
      <xdr:nvSpPr>
        <xdr:cNvPr id="46" name="TextBox 45"/>
        <xdr:cNvSpPr txBox="1"/>
      </xdr:nvSpPr>
      <xdr:spPr>
        <a:xfrm>
          <a:off x="9168130" y="946785"/>
          <a:ext cx="1750695" cy="241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Avg.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Lead Time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17</xdr:col>
      <xdr:colOff>283874</xdr:colOff>
      <xdr:row>4</xdr:row>
      <xdr:rowOff>163132</xdr:rowOff>
    </xdr:from>
    <xdr:to>
      <xdr:col>20</xdr:col>
      <xdr:colOff>211965</xdr:colOff>
      <xdr:row>6</xdr:row>
      <xdr:rowOff>24147</xdr:rowOff>
    </xdr:to>
    <xdr:sp>
      <xdr:nvSpPr>
        <xdr:cNvPr id="47" name="TextBox 46"/>
        <xdr:cNvSpPr txBox="1"/>
      </xdr:nvSpPr>
      <xdr:spPr>
        <a:xfrm>
          <a:off x="10647045" y="924560"/>
          <a:ext cx="1756410" cy="242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bg1">
                  <a:lumMod val="65000"/>
                </a:schemeClr>
              </a:solidFill>
              <a:latin typeface="+mn-lt"/>
            </a:rPr>
            <a:t>Defect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  <a:latin typeface="+mn-lt"/>
            </a:rPr>
            <a:t> Rate</a:t>
          </a:r>
          <a:endParaRPr lang="en-US" sz="800" b="1">
            <a:solidFill>
              <a:schemeClr val="bg1">
                <a:lumMod val="65000"/>
              </a:schemeClr>
            </a:solidFill>
            <a:latin typeface="+mn-lt"/>
          </a:endParaRPr>
        </a:p>
      </xdr:txBody>
    </xdr:sp>
    <xdr:clientData/>
  </xdr:twoCellAnchor>
  <xdr:twoCellAnchor>
    <xdr:from>
      <xdr:col>5</xdr:col>
      <xdr:colOff>254895</xdr:colOff>
      <xdr:row>6</xdr:row>
      <xdr:rowOff>26831</xdr:rowOff>
    </xdr:from>
    <xdr:to>
      <xdr:col>6</xdr:col>
      <xdr:colOff>415881</xdr:colOff>
      <xdr:row>8</xdr:row>
      <xdr:rowOff>53662</xdr:rowOff>
    </xdr:to>
    <xdr:sp textlink="'Pivot table'!A5">
      <xdr:nvSpPr>
        <xdr:cNvPr id="48" name="TextBox 47"/>
        <xdr:cNvSpPr txBox="1"/>
      </xdr:nvSpPr>
      <xdr:spPr>
        <a:xfrm>
          <a:off x="3302635" y="1169670"/>
          <a:ext cx="770255" cy="407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02A06F-871F-4CD9-856F-A5EA7DD605A8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$655 K</a:t>
          </a:fld>
          <a:endParaRPr lang="en-US" sz="16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393880</xdr:colOff>
      <xdr:row>6</xdr:row>
      <xdr:rowOff>4830</xdr:rowOff>
    </xdr:from>
    <xdr:to>
      <xdr:col>8</xdr:col>
      <xdr:colOff>554866</xdr:colOff>
      <xdr:row>8</xdr:row>
      <xdr:rowOff>31661</xdr:rowOff>
    </xdr:to>
    <xdr:sp textlink="'Pivot table'!B5">
      <xdr:nvSpPr>
        <xdr:cNvPr id="49" name="TextBox 48"/>
        <xdr:cNvSpPr txBox="1"/>
      </xdr:nvSpPr>
      <xdr:spPr>
        <a:xfrm>
          <a:off x="4660900" y="1147445"/>
          <a:ext cx="770255" cy="407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9968B2E-D837-49EE-86B4-E5C86614DEDC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$64 K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9</xdr:col>
      <xdr:colOff>599942</xdr:colOff>
      <xdr:row>6</xdr:row>
      <xdr:rowOff>36490</xdr:rowOff>
    </xdr:from>
    <xdr:to>
      <xdr:col>11</xdr:col>
      <xdr:colOff>442712</xdr:colOff>
      <xdr:row>8</xdr:row>
      <xdr:rowOff>63321</xdr:rowOff>
    </xdr:to>
    <xdr:sp textlink="'Pivot table'!E5">
      <xdr:nvSpPr>
        <xdr:cNvPr id="50" name="TextBox 49"/>
        <xdr:cNvSpPr txBox="1"/>
      </xdr:nvSpPr>
      <xdr:spPr>
        <a:xfrm>
          <a:off x="6085840" y="1179195"/>
          <a:ext cx="1062355" cy="407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E2DB4F6-D73B-460D-B947-AE773903D173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87%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17</xdr:col>
      <xdr:colOff>242553</xdr:colOff>
      <xdr:row>6</xdr:row>
      <xdr:rowOff>14488</xdr:rowOff>
    </xdr:from>
    <xdr:to>
      <xdr:col>18</xdr:col>
      <xdr:colOff>403539</xdr:colOff>
      <xdr:row>8</xdr:row>
      <xdr:rowOff>41319</xdr:rowOff>
    </xdr:to>
    <xdr:sp textlink="'Pivot table'!D5">
      <xdr:nvSpPr>
        <xdr:cNvPr id="51" name="TextBox 50"/>
        <xdr:cNvSpPr txBox="1"/>
      </xdr:nvSpPr>
      <xdr:spPr>
        <a:xfrm>
          <a:off x="10605135" y="1156970"/>
          <a:ext cx="770890" cy="408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5123C8C-3250-4315-AA3F-291F0DBFF492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2.42%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12</xdr:col>
      <xdr:colOff>368122</xdr:colOff>
      <xdr:row>6</xdr:row>
      <xdr:rowOff>5903</xdr:rowOff>
    </xdr:from>
    <xdr:to>
      <xdr:col>13</xdr:col>
      <xdr:colOff>529108</xdr:colOff>
      <xdr:row>8</xdr:row>
      <xdr:rowOff>32734</xdr:rowOff>
    </xdr:to>
    <xdr:sp textlink="'Pivot table'!F5">
      <xdr:nvSpPr>
        <xdr:cNvPr id="52" name="TextBox 51"/>
        <xdr:cNvSpPr txBox="1"/>
      </xdr:nvSpPr>
      <xdr:spPr>
        <a:xfrm>
          <a:off x="7682865" y="1148715"/>
          <a:ext cx="770890" cy="407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E49DB3D-18EE-4336-A1B6-60CC757D244A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$51 K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15</xdr:col>
      <xdr:colOff>10733</xdr:colOff>
      <xdr:row>6</xdr:row>
      <xdr:rowOff>24148</xdr:rowOff>
    </xdr:from>
    <xdr:to>
      <xdr:col>16</xdr:col>
      <xdr:colOff>171719</xdr:colOff>
      <xdr:row>8</xdr:row>
      <xdr:rowOff>50979</xdr:rowOff>
    </xdr:to>
    <xdr:sp textlink="'Pivot table'!C5">
      <xdr:nvSpPr>
        <xdr:cNvPr id="53" name="TextBox 52"/>
        <xdr:cNvSpPr txBox="1"/>
      </xdr:nvSpPr>
      <xdr:spPr>
        <a:xfrm>
          <a:off x="9154160" y="1167130"/>
          <a:ext cx="770890" cy="407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7E4A630-A0DF-4D17-B9FD-D19F0CD52CE4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16.59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4</xdr:col>
      <xdr:colOff>517071</xdr:colOff>
      <xdr:row>9</xdr:row>
      <xdr:rowOff>122464</xdr:rowOff>
    </xdr:from>
    <xdr:to>
      <xdr:col>9</xdr:col>
      <xdr:colOff>272143</xdr:colOff>
      <xdr:row>18</xdr:row>
      <xdr:rowOff>81644</xdr:rowOff>
    </xdr:to>
    <xdr:graphicFrame>
      <xdr:nvGraphicFramePr>
        <xdr:cNvPr id="54" name="Chart 53"/>
        <xdr:cNvGraphicFramePr/>
      </xdr:nvGraphicFramePr>
      <xdr:xfrm>
        <a:off x="2955290" y="1836420"/>
        <a:ext cx="2802890" cy="167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51628</xdr:colOff>
      <xdr:row>19</xdr:row>
      <xdr:rowOff>138472</xdr:rowOff>
    </xdr:from>
    <xdr:to>
      <xdr:col>9</xdr:col>
      <xdr:colOff>78841</xdr:colOff>
      <xdr:row>25</xdr:row>
      <xdr:rowOff>192901</xdr:rowOff>
    </xdr:to>
    <xdr:sp>
      <xdr:nvSpPr>
        <xdr:cNvPr id="55" name="Oval 54"/>
        <xdr:cNvSpPr/>
      </xdr:nvSpPr>
      <xdr:spPr>
        <a:xfrm>
          <a:off x="4318635" y="3757930"/>
          <a:ext cx="1246505" cy="1195070"/>
        </a:xfrm>
        <a:prstGeom prst="ellipse">
          <a:avLst/>
        </a:prstGeom>
        <a:solidFill>
          <a:srgbClr val="15171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587828</xdr:colOff>
      <xdr:row>19</xdr:row>
      <xdr:rowOff>70758</xdr:rowOff>
    </xdr:from>
    <xdr:to>
      <xdr:col>14</xdr:col>
      <xdr:colOff>730</xdr:colOff>
      <xdr:row>25</xdr:row>
      <xdr:rowOff>125187</xdr:rowOff>
    </xdr:to>
    <xdr:sp>
      <xdr:nvSpPr>
        <xdr:cNvPr id="56" name="Oval 55"/>
        <xdr:cNvSpPr/>
      </xdr:nvSpPr>
      <xdr:spPr>
        <a:xfrm>
          <a:off x="7292975" y="3689985"/>
          <a:ext cx="1242060" cy="1197610"/>
        </a:xfrm>
        <a:prstGeom prst="ellipse">
          <a:avLst/>
        </a:prstGeom>
        <a:solidFill>
          <a:srgbClr val="15171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441271</xdr:colOff>
      <xdr:row>19</xdr:row>
      <xdr:rowOff>129907</xdr:rowOff>
    </xdr:from>
    <xdr:to>
      <xdr:col>18</xdr:col>
      <xdr:colOff>470495</xdr:colOff>
      <xdr:row>25</xdr:row>
      <xdr:rowOff>184336</xdr:rowOff>
    </xdr:to>
    <xdr:sp>
      <xdr:nvSpPr>
        <xdr:cNvPr id="57" name="Oval 56"/>
        <xdr:cNvSpPr/>
      </xdr:nvSpPr>
      <xdr:spPr>
        <a:xfrm>
          <a:off x="10194290" y="3749040"/>
          <a:ext cx="1248410" cy="1197610"/>
        </a:xfrm>
        <a:prstGeom prst="ellipse">
          <a:avLst/>
        </a:prstGeom>
        <a:solidFill>
          <a:srgbClr val="15171D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504266</xdr:colOff>
      <xdr:row>19</xdr:row>
      <xdr:rowOff>51227</xdr:rowOff>
    </xdr:from>
    <xdr:to>
      <xdr:col>10</xdr:col>
      <xdr:colOff>214513</xdr:colOff>
      <xdr:row>26</xdr:row>
      <xdr:rowOff>179294</xdr:rowOff>
    </xdr:to>
    <xdr:graphicFrame>
      <xdr:nvGraphicFramePr>
        <xdr:cNvPr id="58" name="Chart 57"/>
        <xdr:cNvGraphicFramePr/>
      </xdr:nvGraphicFramePr>
      <xdr:xfrm>
        <a:off x="2942590" y="3670300"/>
        <a:ext cx="3367405" cy="146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67518</xdr:colOff>
      <xdr:row>21</xdr:row>
      <xdr:rowOff>70036</xdr:rowOff>
    </xdr:from>
    <xdr:to>
      <xdr:col>11</xdr:col>
      <xdr:colOff>266140</xdr:colOff>
      <xdr:row>28</xdr:row>
      <xdr:rowOff>84044</xdr:rowOff>
    </xdr:to>
    <xdr:sp textlink="'Pivot table'!C34">
      <xdr:nvSpPr>
        <xdr:cNvPr id="59" name="TextBox 58"/>
        <xdr:cNvSpPr txBox="1"/>
      </xdr:nvSpPr>
      <xdr:spPr>
        <a:xfrm>
          <a:off x="6163310" y="4070350"/>
          <a:ext cx="808355" cy="1347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052C9F7-E802-410A-B966-FE4CE06AAED6}" type="TxLink">
            <a:rPr lang="en-US" sz="10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Carrier A
Carrier B
Carrier C</a:t>
          </a:fld>
          <a:endParaRPr lang="en-US" sz="100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10</xdr:col>
      <xdr:colOff>53229</xdr:colOff>
      <xdr:row>21</xdr:row>
      <xdr:rowOff>153682</xdr:rowOff>
    </xdr:from>
    <xdr:to>
      <xdr:col>10</xdr:col>
      <xdr:colOff>120304</xdr:colOff>
      <xdr:row>23</xdr:row>
      <xdr:rowOff>159203</xdr:rowOff>
    </xdr:to>
    <xdr:grpSp>
      <xdr:nvGrpSpPr>
        <xdr:cNvPr id="25" name="Group 24"/>
        <xdr:cNvGrpSpPr/>
      </xdr:nvGrpSpPr>
      <xdr:grpSpPr>
        <a:xfrm>
          <a:off x="6148705" y="4154170"/>
          <a:ext cx="67310" cy="386080"/>
          <a:chOff x="3190876" y="4131771"/>
          <a:chExt cx="67075" cy="397727"/>
        </a:xfrm>
      </xdr:grpSpPr>
      <xdr:sp>
        <xdr:nvSpPr>
          <xdr:cNvPr id="62" name="Rectangle 61"/>
          <xdr:cNvSpPr/>
        </xdr:nvSpPr>
        <xdr:spPr>
          <a:xfrm>
            <a:off x="3190876" y="4131771"/>
            <a:ext cx="66675" cy="66675"/>
          </a:xfrm>
          <a:prstGeom prst="rect">
            <a:avLst/>
          </a:prstGeom>
          <a:gradFill>
            <a:gsLst>
              <a:gs pos="7000">
                <a:srgbClr val="FB6F32"/>
              </a:gs>
              <a:gs pos="53000">
                <a:srgbClr val="ED3229"/>
              </a:gs>
            </a:gsLst>
            <a:lin ang="5400000" scaled="1"/>
          </a:gra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/>
          </a:p>
        </xdr:txBody>
      </xdr:sp>
      <xdr:sp>
        <xdr:nvSpPr>
          <xdr:cNvPr id="65" name="Rectangle 64"/>
          <xdr:cNvSpPr/>
        </xdr:nvSpPr>
        <xdr:spPr>
          <a:xfrm>
            <a:off x="3191076" y="4289733"/>
            <a:ext cx="66675" cy="81803"/>
          </a:xfrm>
          <a:prstGeom prst="rect">
            <a:avLst/>
          </a:prstGeom>
          <a:solidFill>
            <a:srgbClr val="4E555D"/>
          </a:soli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>
              <a:solidFill>
                <a:srgbClr val="4E555D"/>
              </a:solidFill>
            </a:endParaRPr>
          </a:p>
        </xdr:txBody>
      </xdr:sp>
      <xdr:sp>
        <xdr:nvSpPr>
          <xdr:cNvPr id="66" name="Rectangle 65"/>
          <xdr:cNvSpPr/>
        </xdr:nvSpPr>
        <xdr:spPr>
          <a:xfrm>
            <a:off x="3191276" y="4462823"/>
            <a:ext cx="66675" cy="66675"/>
          </a:xfrm>
          <a:prstGeom prst="rect">
            <a:avLst/>
          </a:prstGeom>
          <a:solidFill>
            <a:srgbClr val="009A96"/>
          </a:soli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/>
          </a:p>
        </xdr:txBody>
      </xdr:sp>
    </xdr:grpSp>
    <xdr:clientData/>
  </xdr:twoCellAnchor>
  <xdr:twoCellAnchor>
    <xdr:from>
      <xdr:col>5</xdr:col>
      <xdr:colOff>572981</xdr:colOff>
      <xdr:row>20</xdr:row>
      <xdr:rowOff>195240</xdr:rowOff>
    </xdr:from>
    <xdr:to>
      <xdr:col>7</xdr:col>
      <xdr:colOff>121646</xdr:colOff>
      <xdr:row>25</xdr:row>
      <xdr:rowOff>97652</xdr:rowOff>
    </xdr:to>
    <xdr:sp textlink="'Pivot table'!H13">
      <xdr:nvSpPr>
        <xdr:cNvPr id="69" name="TextBox 68"/>
        <xdr:cNvSpPr txBox="1"/>
      </xdr:nvSpPr>
      <xdr:spPr>
        <a:xfrm>
          <a:off x="3620770" y="4000500"/>
          <a:ext cx="767715" cy="8591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59B3699-6D3B-4FB9-A835-AEB1EEC4A8B6}" type="TxLink">
            <a:rPr lang="en-US" sz="9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38%
31%
31%</a:t>
          </a:fld>
          <a:endParaRPr lang="en-US" sz="90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7</xdr:col>
      <xdr:colOff>404091</xdr:colOff>
      <xdr:row>21</xdr:row>
      <xdr:rowOff>168025</xdr:rowOff>
    </xdr:from>
    <xdr:to>
      <xdr:col>8</xdr:col>
      <xdr:colOff>482434</xdr:colOff>
      <xdr:row>24</xdr:row>
      <xdr:rowOff>9304</xdr:rowOff>
    </xdr:to>
    <xdr:sp textlink="'Pivot table'!H10">
      <xdr:nvSpPr>
        <xdr:cNvPr id="70" name="TextBox 69"/>
        <xdr:cNvSpPr txBox="1"/>
      </xdr:nvSpPr>
      <xdr:spPr>
        <a:xfrm>
          <a:off x="4671060" y="4168140"/>
          <a:ext cx="687705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6B4D623-BCF1-4B97-9A28-931EB550B102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38%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4</xdr:col>
      <xdr:colOff>601717</xdr:colOff>
      <xdr:row>18</xdr:row>
      <xdr:rowOff>80684</xdr:rowOff>
    </xdr:from>
    <xdr:to>
      <xdr:col>9</xdr:col>
      <xdr:colOff>159794</xdr:colOff>
      <xdr:row>20</xdr:row>
      <xdr:rowOff>13605</xdr:rowOff>
    </xdr:to>
    <xdr:sp>
      <xdr:nvSpPr>
        <xdr:cNvPr id="72" name="TextBox 71"/>
        <xdr:cNvSpPr txBox="1"/>
      </xdr:nvSpPr>
      <xdr:spPr>
        <a:xfrm>
          <a:off x="3039745" y="3509645"/>
          <a:ext cx="2606040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Sales</a:t>
          </a:r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distribution by product type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97240</xdr:colOff>
      <xdr:row>27</xdr:row>
      <xdr:rowOff>18722</xdr:rowOff>
    </xdr:from>
    <xdr:to>
      <xdr:col>9</xdr:col>
      <xdr:colOff>489446</xdr:colOff>
      <xdr:row>34</xdr:row>
      <xdr:rowOff>155952</xdr:rowOff>
    </xdr:to>
    <xdr:graphicFrame>
      <xdr:nvGraphicFramePr>
        <xdr:cNvPr id="73" name="Chart 72"/>
        <xdr:cNvGraphicFramePr/>
      </xdr:nvGraphicFramePr>
      <xdr:xfrm>
        <a:off x="3145155" y="5161915"/>
        <a:ext cx="2830195" cy="1470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532279</xdr:colOff>
      <xdr:row>11</xdr:row>
      <xdr:rowOff>84044</xdr:rowOff>
    </xdr:from>
    <xdr:to>
      <xdr:col>14</xdr:col>
      <xdr:colOff>238125</xdr:colOff>
      <xdr:row>19</xdr:row>
      <xdr:rowOff>84044</xdr:rowOff>
    </xdr:to>
    <xdr:graphicFrame>
      <xdr:nvGraphicFramePr>
        <xdr:cNvPr id="20" name="Chart 19"/>
        <xdr:cNvGraphicFramePr/>
      </xdr:nvGraphicFramePr>
      <xdr:xfrm>
        <a:off x="6018530" y="2179320"/>
        <a:ext cx="2753995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517672</xdr:colOff>
      <xdr:row>18</xdr:row>
      <xdr:rowOff>178736</xdr:rowOff>
    </xdr:from>
    <xdr:to>
      <xdr:col>14</xdr:col>
      <xdr:colOff>75750</xdr:colOff>
      <xdr:row>20</xdr:row>
      <xdr:rowOff>111657</xdr:rowOff>
    </xdr:to>
    <xdr:sp>
      <xdr:nvSpPr>
        <xdr:cNvPr id="21" name="TextBox 20"/>
        <xdr:cNvSpPr txBox="1"/>
      </xdr:nvSpPr>
      <xdr:spPr>
        <a:xfrm>
          <a:off x="6003925" y="3607435"/>
          <a:ext cx="2606040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Shipping Performance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417940</xdr:colOff>
      <xdr:row>8</xdr:row>
      <xdr:rowOff>177053</xdr:rowOff>
    </xdr:from>
    <xdr:to>
      <xdr:col>18</xdr:col>
      <xdr:colOff>592340</xdr:colOff>
      <xdr:row>10</xdr:row>
      <xdr:rowOff>109975</xdr:rowOff>
    </xdr:to>
    <xdr:sp>
      <xdr:nvSpPr>
        <xdr:cNvPr id="22" name="TextBox 21"/>
        <xdr:cNvSpPr txBox="1"/>
      </xdr:nvSpPr>
      <xdr:spPr>
        <a:xfrm>
          <a:off x="8952230" y="1700530"/>
          <a:ext cx="261239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200" b="1">
              <a:solidFill>
                <a:schemeClr val="bg1"/>
              </a:solidFill>
              <a:latin typeface="+mn-lt"/>
              <a:ea typeface="+mn-ea"/>
              <a:cs typeface="+mn-cs"/>
            </a:rPr>
            <a:t>Supplier</a:t>
          </a:r>
          <a:r>
            <a:rPr lang="en-US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 and Manufacturing</a:t>
          </a:r>
          <a:endParaRPr lang="en-US" sz="12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179816</xdr:colOff>
      <xdr:row>10</xdr:row>
      <xdr:rowOff>93011</xdr:rowOff>
    </xdr:from>
    <xdr:to>
      <xdr:col>14</xdr:col>
      <xdr:colOff>354217</xdr:colOff>
      <xdr:row>12</xdr:row>
      <xdr:rowOff>25932</xdr:rowOff>
    </xdr:to>
    <xdr:sp>
      <xdr:nvSpPr>
        <xdr:cNvPr id="23" name="TextBox 22"/>
        <xdr:cNvSpPr txBox="1"/>
      </xdr:nvSpPr>
      <xdr:spPr>
        <a:xfrm>
          <a:off x="6275705" y="1997710"/>
          <a:ext cx="2612390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Shipping</a:t>
          </a:r>
          <a:r>
            <a:rPr lang="en-US" sz="9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Time By Transportation Mode</a:t>
          </a:r>
          <a:endParaRPr lang="en-US" sz="9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322167</xdr:colOff>
      <xdr:row>19</xdr:row>
      <xdr:rowOff>84046</xdr:rowOff>
    </xdr:from>
    <xdr:to>
      <xdr:col>15</xdr:col>
      <xdr:colOff>518271</xdr:colOff>
      <xdr:row>27</xdr:row>
      <xdr:rowOff>3</xdr:rowOff>
    </xdr:to>
    <xdr:graphicFrame>
      <xdr:nvGraphicFramePr>
        <xdr:cNvPr id="24" name="Chart 23"/>
        <xdr:cNvGraphicFramePr/>
      </xdr:nvGraphicFramePr>
      <xdr:xfrm>
        <a:off x="5808345" y="3703320"/>
        <a:ext cx="3853815" cy="1440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79562</xdr:colOff>
      <xdr:row>21</xdr:row>
      <xdr:rowOff>53950</xdr:rowOff>
    </xdr:from>
    <xdr:to>
      <xdr:col>5</xdr:col>
      <xdr:colOff>146637</xdr:colOff>
      <xdr:row>23</xdr:row>
      <xdr:rowOff>59471</xdr:rowOff>
    </xdr:to>
    <xdr:grpSp>
      <xdr:nvGrpSpPr>
        <xdr:cNvPr id="26" name="Group 25"/>
        <xdr:cNvGrpSpPr/>
      </xdr:nvGrpSpPr>
      <xdr:grpSpPr>
        <a:xfrm>
          <a:off x="3127375" y="4053840"/>
          <a:ext cx="66675" cy="386715"/>
          <a:chOff x="3190876" y="4131771"/>
          <a:chExt cx="67075" cy="397727"/>
        </a:xfrm>
      </xdr:grpSpPr>
      <xdr:sp>
        <xdr:nvSpPr>
          <xdr:cNvPr id="27" name="Rectangle 26"/>
          <xdr:cNvSpPr/>
        </xdr:nvSpPr>
        <xdr:spPr>
          <a:xfrm>
            <a:off x="3190876" y="4131771"/>
            <a:ext cx="66675" cy="66675"/>
          </a:xfrm>
          <a:prstGeom prst="rect">
            <a:avLst/>
          </a:prstGeom>
          <a:gradFill>
            <a:gsLst>
              <a:gs pos="7000">
                <a:srgbClr val="FB6F32"/>
              </a:gs>
              <a:gs pos="53000">
                <a:srgbClr val="ED3229"/>
              </a:gs>
            </a:gsLst>
            <a:lin ang="5400000" scaled="1"/>
          </a:gra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/>
          </a:p>
        </xdr:txBody>
      </xdr:sp>
      <xdr:sp>
        <xdr:nvSpPr>
          <xdr:cNvPr id="28" name="Rectangle 27"/>
          <xdr:cNvSpPr/>
        </xdr:nvSpPr>
        <xdr:spPr>
          <a:xfrm>
            <a:off x="3191076" y="4289733"/>
            <a:ext cx="66675" cy="81803"/>
          </a:xfrm>
          <a:prstGeom prst="rect">
            <a:avLst/>
          </a:prstGeom>
          <a:solidFill>
            <a:srgbClr val="4E555D"/>
          </a:soli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>
              <a:solidFill>
                <a:srgbClr val="4E555D"/>
              </a:solidFill>
            </a:endParaRPr>
          </a:p>
        </xdr:txBody>
      </xdr:sp>
      <xdr:sp>
        <xdr:nvSpPr>
          <xdr:cNvPr id="29" name="Rectangle 28"/>
          <xdr:cNvSpPr/>
        </xdr:nvSpPr>
        <xdr:spPr>
          <a:xfrm>
            <a:off x="3191276" y="4462823"/>
            <a:ext cx="66675" cy="66675"/>
          </a:xfrm>
          <a:prstGeom prst="rect">
            <a:avLst/>
          </a:prstGeom>
          <a:solidFill>
            <a:srgbClr val="009A96"/>
          </a:solidFill>
          <a:ln w="12700" cap="flat" cmpd="sng" algn="ctr">
            <a:noFill/>
            <a:prstDash val="solid"/>
            <a:miter lim="800000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endParaRPr lang="ru-RU" sz="1100"/>
          </a:p>
        </xdr:txBody>
      </xdr:sp>
    </xdr:grpSp>
    <xdr:clientData/>
  </xdr:twoCellAnchor>
  <xdr:twoCellAnchor>
    <xdr:from>
      <xdr:col>5</xdr:col>
      <xdr:colOff>79843</xdr:colOff>
      <xdr:row>20</xdr:row>
      <xdr:rowOff>166406</xdr:rowOff>
    </xdr:from>
    <xdr:to>
      <xdr:col>6</xdr:col>
      <xdr:colOff>278466</xdr:colOff>
      <xdr:row>27</xdr:row>
      <xdr:rowOff>180414</xdr:rowOff>
    </xdr:to>
    <xdr:sp textlink="'Pivot table'!F13">
      <xdr:nvSpPr>
        <xdr:cNvPr id="30" name="TextBox 29"/>
        <xdr:cNvSpPr txBox="1"/>
      </xdr:nvSpPr>
      <xdr:spPr>
        <a:xfrm>
          <a:off x="3127375" y="3976370"/>
          <a:ext cx="808355" cy="1347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96A1A21-C50B-4762-868F-4DD710EE23F5}" type="TxLink">
            <a:rPr lang="en-US" sz="10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skincare
cosmetics
haircare</a:t>
          </a:fld>
          <a:endParaRPr lang="en-US" sz="12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10</xdr:col>
      <xdr:colOff>486058</xdr:colOff>
      <xdr:row>21</xdr:row>
      <xdr:rowOff>84044</xdr:rowOff>
    </xdr:from>
    <xdr:to>
      <xdr:col>12</xdr:col>
      <xdr:colOff>68357</xdr:colOff>
      <xdr:row>25</xdr:row>
      <xdr:rowOff>42022</xdr:rowOff>
    </xdr:to>
    <xdr:sp textlink="'Pivot table'!E34">
      <xdr:nvSpPr>
        <xdr:cNvPr id="31" name="TextBox 30"/>
        <xdr:cNvSpPr txBox="1"/>
      </xdr:nvSpPr>
      <xdr:spPr>
        <a:xfrm>
          <a:off x="6581775" y="4084320"/>
          <a:ext cx="801370" cy="720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1341891-5669-4845-B558-3EA4A4FF8B38}" type="TxLink">
            <a:rPr lang="en-US" sz="10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45%
29%
26%</a:t>
          </a:fld>
          <a:endParaRPr lang="en-US" sz="1000" b="0" i="0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9</xdr:col>
      <xdr:colOff>504264</xdr:colOff>
      <xdr:row>28</xdr:row>
      <xdr:rowOff>42022</xdr:rowOff>
    </xdr:from>
    <xdr:to>
      <xdr:col>14</xdr:col>
      <xdr:colOff>378199</xdr:colOff>
      <xdr:row>35</xdr:row>
      <xdr:rowOff>126065</xdr:rowOff>
    </xdr:to>
    <xdr:graphicFrame>
      <xdr:nvGraphicFramePr>
        <xdr:cNvPr id="32" name="Chart 31"/>
        <xdr:cNvGraphicFramePr/>
      </xdr:nvGraphicFramePr>
      <xdr:xfrm>
        <a:off x="5990590" y="5375910"/>
        <a:ext cx="2921635" cy="141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301088</xdr:colOff>
      <xdr:row>21</xdr:row>
      <xdr:rowOff>110314</xdr:rowOff>
    </xdr:from>
    <xdr:to>
      <xdr:col>13</xdr:col>
      <xdr:colOff>321625</xdr:colOff>
      <xdr:row>24</xdr:row>
      <xdr:rowOff>12369</xdr:rowOff>
    </xdr:to>
    <xdr:sp textlink="'Pivot table'!E31">
      <xdr:nvSpPr>
        <xdr:cNvPr id="61" name="TextBox 60"/>
        <xdr:cNvSpPr txBox="1"/>
      </xdr:nvSpPr>
      <xdr:spPr>
        <a:xfrm>
          <a:off x="7616190" y="4110355"/>
          <a:ext cx="629920" cy="473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8D18342-3FE2-4889-84E9-1F77C444A0B0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45%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9</xdr:col>
      <xdr:colOff>559694</xdr:colOff>
      <xdr:row>27</xdr:row>
      <xdr:rowOff>94692</xdr:rowOff>
    </xdr:from>
    <xdr:to>
      <xdr:col>14</xdr:col>
      <xdr:colOff>117772</xdr:colOff>
      <xdr:row>29</xdr:row>
      <xdr:rowOff>27613</xdr:rowOff>
    </xdr:to>
    <xdr:sp>
      <xdr:nvSpPr>
        <xdr:cNvPr id="67" name="TextBox 66"/>
        <xdr:cNvSpPr txBox="1"/>
      </xdr:nvSpPr>
      <xdr:spPr>
        <a:xfrm>
          <a:off x="6045835" y="5238115"/>
          <a:ext cx="2606040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Avg.</a:t>
          </a:r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Shipping Time By Carrier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431948</xdr:colOff>
      <xdr:row>18</xdr:row>
      <xdr:rowOff>121025</xdr:rowOff>
    </xdr:from>
    <xdr:to>
      <xdr:col>18</xdr:col>
      <xdr:colOff>606348</xdr:colOff>
      <xdr:row>20</xdr:row>
      <xdr:rowOff>53946</xdr:rowOff>
    </xdr:to>
    <xdr:sp>
      <xdr:nvSpPr>
        <xdr:cNvPr id="68" name="TextBox 67"/>
        <xdr:cNvSpPr txBox="1"/>
      </xdr:nvSpPr>
      <xdr:spPr>
        <a:xfrm>
          <a:off x="8966200" y="3549650"/>
          <a:ext cx="2612390" cy="3136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Production</a:t>
          </a:r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Volumn By Supplier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11728</xdr:colOff>
      <xdr:row>10</xdr:row>
      <xdr:rowOff>50988</xdr:rowOff>
    </xdr:from>
    <xdr:to>
      <xdr:col>20</xdr:col>
      <xdr:colOff>186128</xdr:colOff>
      <xdr:row>11</xdr:row>
      <xdr:rowOff>180012</xdr:rowOff>
    </xdr:to>
    <xdr:sp>
      <xdr:nvSpPr>
        <xdr:cNvPr id="74" name="TextBox 73"/>
        <xdr:cNvSpPr txBox="1"/>
      </xdr:nvSpPr>
      <xdr:spPr>
        <a:xfrm>
          <a:off x="9765030" y="1955800"/>
          <a:ext cx="26130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Manufacturing</a:t>
          </a:r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Cost By Supplier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290193</xdr:colOff>
      <xdr:row>27</xdr:row>
      <xdr:rowOff>49308</xdr:rowOff>
    </xdr:from>
    <xdr:to>
      <xdr:col>19</xdr:col>
      <xdr:colOff>464594</xdr:colOff>
      <xdr:row>28</xdr:row>
      <xdr:rowOff>178332</xdr:rowOff>
    </xdr:to>
    <xdr:sp>
      <xdr:nvSpPr>
        <xdr:cNvPr id="75" name="TextBox 74"/>
        <xdr:cNvSpPr txBox="1"/>
      </xdr:nvSpPr>
      <xdr:spPr>
        <a:xfrm>
          <a:off x="9433560" y="5192395"/>
          <a:ext cx="2613025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Defect</a:t>
          </a:r>
          <a:r>
            <a:rPr lang="en-US" sz="1000" b="1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Rate By Supplier</a:t>
          </a:r>
          <a:endParaRPr lang="en-US" sz="10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42022</xdr:colOff>
      <xdr:row>30</xdr:row>
      <xdr:rowOff>26271</xdr:rowOff>
    </xdr:from>
    <xdr:to>
      <xdr:col>13</xdr:col>
      <xdr:colOff>140073</xdr:colOff>
      <xdr:row>32</xdr:row>
      <xdr:rowOff>196102</xdr:rowOff>
    </xdr:to>
    <xdr:grpSp>
      <xdr:nvGrpSpPr>
        <xdr:cNvPr id="77" name="Group 76"/>
        <xdr:cNvGrpSpPr/>
      </xdr:nvGrpSpPr>
      <xdr:grpSpPr>
        <a:xfrm>
          <a:off x="7357110" y="5741035"/>
          <a:ext cx="707390" cy="545465"/>
          <a:chOff x="7451911" y="5951382"/>
          <a:chExt cx="714375" cy="562037"/>
        </a:xfrm>
      </xdr:grpSpPr>
      <xdr:sp textlink="'Pivot table'!D40">
        <xdr:nvSpPr>
          <xdr:cNvPr id="60" name="TextBox 59"/>
          <xdr:cNvSpPr txBox="1"/>
        </xdr:nvSpPr>
        <xdr:spPr>
          <a:xfrm>
            <a:off x="7602191" y="5951382"/>
            <a:ext cx="535601" cy="419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530911C0-75BD-4A67-8507-09C9F7C22263}" type="TxLink">
              <a:rPr lang="en-US" sz="1400" b="0" i="0" u="none" strike="noStrike">
                <a:solidFill>
                  <a:schemeClr val="bg1">
                    <a:lumMod val="65000"/>
                  </a:schemeClr>
                </a:solidFill>
                <a:latin typeface="Calibri" panose="020F0502020204030204"/>
                <a:ea typeface="Calibri" panose="020F0502020204030204"/>
                <a:cs typeface="Calibri" panose="020F0502020204030204"/>
              </a:rPr>
              <a:t>5.3</a:t>
            </a:fld>
            <a:endParaRPr lang="en-US" sz="1400" b="0" i="0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endParaRPr>
          </a:p>
        </xdr:txBody>
      </xdr:sp>
      <xdr:sp>
        <xdr:nvSpPr>
          <xdr:cNvPr id="76" name="TextBox 75"/>
          <xdr:cNvSpPr txBox="1"/>
        </xdr:nvSpPr>
        <xdr:spPr>
          <a:xfrm>
            <a:off x="7451911" y="6172202"/>
            <a:ext cx="714375" cy="341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n-US" sz="900" b="1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Avg</a:t>
            </a:r>
            <a:r>
              <a:rPr lang="en-US" sz="1000" b="1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rPr>
              <a:t>.Days</a:t>
            </a:r>
            <a:endParaRPr lang="en-US" sz="10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253014</xdr:colOff>
      <xdr:row>10</xdr:row>
      <xdr:rowOff>28014</xdr:rowOff>
    </xdr:from>
    <xdr:to>
      <xdr:col>18</xdr:col>
      <xdr:colOff>574301</xdr:colOff>
      <xdr:row>17</xdr:row>
      <xdr:rowOff>196102</xdr:rowOff>
    </xdr:to>
    <xdr:graphicFrame>
      <xdr:nvGraphicFramePr>
        <xdr:cNvPr id="78" name="Chart 77"/>
        <xdr:cNvGraphicFramePr/>
      </xdr:nvGraphicFramePr>
      <xdr:xfrm>
        <a:off x="8787130" y="1932940"/>
        <a:ext cx="2759710" cy="149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546288</xdr:colOff>
      <xdr:row>19</xdr:row>
      <xdr:rowOff>126066</xdr:rowOff>
    </xdr:from>
    <xdr:to>
      <xdr:col>21</xdr:col>
      <xdr:colOff>1</xdr:colOff>
      <xdr:row>30</xdr:row>
      <xdr:rowOff>126066</xdr:rowOff>
    </xdr:to>
    <xdr:graphicFrame>
      <xdr:nvGraphicFramePr>
        <xdr:cNvPr id="90" name="Chart 89"/>
        <xdr:cNvGraphicFramePr/>
      </xdr:nvGraphicFramePr>
      <xdr:xfrm>
        <a:off x="9080500" y="3745230"/>
        <a:ext cx="3721100" cy="2095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14</xdr:col>
      <xdr:colOff>448236</xdr:colOff>
      <xdr:row>20</xdr:row>
      <xdr:rowOff>196102</xdr:rowOff>
    </xdr:from>
    <xdr:ext cx="66675" cy="66675"/>
    <xdr:sp>
      <xdr:nvSpPr>
        <xdr:cNvPr id="91" name="Rectangle 90"/>
        <xdr:cNvSpPr/>
      </xdr:nvSpPr>
      <xdr:spPr>
        <a:xfrm>
          <a:off x="8982075" y="4000500"/>
          <a:ext cx="66675" cy="66675"/>
        </a:xfrm>
        <a:prstGeom prst="rect">
          <a:avLst/>
        </a:prstGeom>
        <a:gradFill>
          <a:gsLst>
            <a:gs pos="7000">
              <a:srgbClr val="FB6F32"/>
            </a:gs>
            <a:gs pos="53000">
              <a:srgbClr val="ED3229"/>
            </a:gs>
          </a:gsLst>
          <a:lin ang="5400000" scaled="1"/>
        </a:gra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ru-RU" sz="1100"/>
        </a:p>
      </xdr:txBody>
    </xdr:sp>
    <xdr:clientData fLocksWithSheet="0"/>
  </xdr:oneCellAnchor>
  <xdr:oneCellAnchor>
    <xdr:from>
      <xdr:col>14</xdr:col>
      <xdr:colOff>448236</xdr:colOff>
      <xdr:row>22</xdr:row>
      <xdr:rowOff>103653</xdr:rowOff>
    </xdr:from>
    <xdr:ext cx="66675" cy="66675"/>
    <xdr:sp>
      <xdr:nvSpPr>
        <xdr:cNvPr id="92" name="Rectangle 91"/>
        <xdr:cNvSpPr/>
      </xdr:nvSpPr>
      <xdr:spPr>
        <a:xfrm>
          <a:off x="8982075" y="4294505"/>
          <a:ext cx="66675" cy="66675"/>
        </a:xfrm>
        <a:prstGeom prst="rect">
          <a:avLst/>
        </a:prstGeom>
        <a:solidFill>
          <a:srgbClr val="006666"/>
        </a:soli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ru-RU" sz="1100"/>
        </a:p>
      </xdr:txBody>
    </xdr:sp>
    <xdr:clientData fLocksWithSheet="0"/>
  </xdr:oneCellAnchor>
  <xdr:oneCellAnchor>
    <xdr:from>
      <xdr:col>14</xdr:col>
      <xdr:colOff>448236</xdr:colOff>
      <xdr:row>23</xdr:row>
      <xdr:rowOff>169768</xdr:rowOff>
    </xdr:from>
    <xdr:ext cx="66675" cy="66675"/>
    <xdr:sp>
      <xdr:nvSpPr>
        <xdr:cNvPr id="93" name="Rectangle 92"/>
        <xdr:cNvSpPr/>
      </xdr:nvSpPr>
      <xdr:spPr>
        <a:xfrm>
          <a:off x="8982075" y="4551045"/>
          <a:ext cx="66675" cy="66675"/>
        </a:xfrm>
        <a:prstGeom prst="rect">
          <a:avLst/>
        </a:prstGeom>
        <a:solidFill>
          <a:srgbClr val="878A91"/>
        </a:soli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ru-RU" sz="1100"/>
        </a:p>
      </xdr:txBody>
    </xdr:sp>
    <xdr:clientData fLocksWithSheet="0"/>
  </xdr:oneCellAnchor>
  <xdr:oneCellAnchor>
    <xdr:from>
      <xdr:col>14</xdr:col>
      <xdr:colOff>448236</xdr:colOff>
      <xdr:row>21</xdr:row>
      <xdr:rowOff>142874</xdr:rowOff>
    </xdr:from>
    <xdr:ext cx="66675" cy="76200"/>
    <xdr:sp>
      <xdr:nvSpPr>
        <xdr:cNvPr id="94" name="Rectangle 93"/>
        <xdr:cNvSpPr/>
      </xdr:nvSpPr>
      <xdr:spPr>
        <a:xfrm>
          <a:off x="8982075" y="4142740"/>
          <a:ext cx="66675" cy="76200"/>
        </a:xfrm>
        <a:prstGeom prst="rect">
          <a:avLst/>
        </a:prstGeom>
        <a:solidFill>
          <a:srgbClr val="4E555D"/>
        </a:soli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ru-RU" sz="1100">
            <a:solidFill>
              <a:srgbClr val="4E555D"/>
            </a:solidFill>
          </a:endParaRPr>
        </a:p>
      </xdr:txBody>
    </xdr:sp>
    <xdr:clientData fLocksWithSheet="0"/>
  </xdr:oneCellAnchor>
  <xdr:oneCellAnchor>
    <xdr:from>
      <xdr:col>14</xdr:col>
      <xdr:colOff>448236</xdr:colOff>
      <xdr:row>23</xdr:row>
      <xdr:rowOff>26893</xdr:rowOff>
    </xdr:from>
    <xdr:ext cx="66675" cy="66675"/>
    <xdr:sp>
      <xdr:nvSpPr>
        <xdr:cNvPr id="95" name="Rectangle 94"/>
        <xdr:cNvSpPr/>
      </xdr:nvSpPr>
      <xdr:spPr>
        <a:xfrm>
          <a:off x="8982075" y="4408170"/>
          <a:ext cx="66675" cy="66675"/>
        </a:xfrm>
        <a:prstGeom prst="rect">
          <a:avLst/>
        </a:prstGeom>
        <a:solidFill>
          <a:srgbClr val="009A96"/>
        </a:solidFill>
        <a:ln w="12700" cap="flat" cmpd="sng" algn="ctr">
          <a:noFill/>
          <a:prstDash val="solid"/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l"/>
          <a:endParaRPr lang="ru-RU" sz="1100"/>
        </a:p>
      </xdr:txBody>
    </xdr:sp>
    <xdr:clientData fLocksWithSheet="0"/>
  </xdr:oneCellAnchor>
  <xdr:twoCellAnchor>
    <xdr:from>
      <xdr:col>14</xdr:col>
      <xdr:colOff>442355</xdr:colOff>
      <xdr:row>20</xdr:row>
      <xdr:rowOff>122703</xdr:rowOff>
    </xdr:from>
    <xdr:to>
      <xdr:col>16</xdr:col>
      <xdr:colOff>24654</xdr:colOff>
      <xdr:row>25</xdr:row>
      <xdr:rowOff>140073</xdr:rowOff>
    </xdr:to>
    <xdr:sp textlink="'Pivot table'!C55">
      <xdr:nvSpPr>
        <xdr:cNvPr id="96" name="TextBox 95"/>
        <xdr:cNvSpPr txBox="1"/>
      </xdr:nvSpPr>
      <xdr:spPr>
        <a:xfrm>
          <a:off x="8976360" y="3932555"/>
          <a:ext cx="801370" cy="9696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3E15816-0A23-4959-BE69-EBF5C6549B76}" type="TxLink">
            <a:rPr lang="en-US" sz="900" b="0" i="1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Supplier 1
Supplier 3
Supplier 2
Supplier 4
Supplier 5</a:t>
          </a:fld>
          <a:endParaRPr lang="en-US" sz="900" b="0" i="1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17</xdr:col>
      <xdr:colOff>164285</xdr:colOff>
      <xdr:row>21</xdr:row>
      <xdr:rowOff>180352</xdr:rowOff>
    </xdr:from>
    <xdr:to>
      <xdr:col>18</xdr:col>
      <xdr:colOff>272141</xdr:colOff>
      <xdr:row>24</xdr:row>
      <xdr:rowOff>11080</xdr:rowOff>
    </xdr:to>
    <xdr:sp textlink="'Pivot table'!E50">
      <xdr:nvSpPr>
        <xdr:cNvPr id="98" name="TextBox 97"/>
        <xdr:cNvSpPr txBox="1"/>
      </xdr:nvSpPr>
      <xdr:spPr>
        <a:xfrm>
          <a:off x="10527030" y="4180840"/>
          <a:ext cx="717550" cy="4019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7F4D735-BBEA-47EC-A4A1-9EB22395782B}" type="TxLink">
            <a:rPr lang="en-US" sz="1600" b="0" i="0" u="none" strike="noStrike">
              <a:solidFill>
                <a:schemeClr val="bg1"/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41%</a:t>
          </a:fld>
          <a:endParaRPr lang="en-US" sz="1600" b="0" i="0" u="none" strike="noStrike">
            <a:solidFill>
              <a:schemeClr val="bg1"/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>
    <xdr:from>
      <xdr:col>15</xdr:col>
      <xdr:colOff>361189</xdr:colOff>
      <xdr:row>20</xdr:row>
      <xdr:rowOff>137531</xdr:rowOff>
    </xdr:from>
    <xdr:to>
      <xdr:col>16</xdr:col>
      <xdr:colOff>526178</xdr:colOff>
      <xdr:row>25</xdr:row>
      <xdr:rowOff>39943</xdr:rowOff>
    </xdr:to>
    <xdr:sp textlink="'Pivot table'!E55">
      <xdr:nvSpPr>
        <xdr:cNvPr id="99" name="TextBox 98"/>
        <xdr:cNvSpPr txBox="1"/>
      </xdr:nvSpPr>
      <xdr:spPr>
        <a:xfrm>
          <a:off x="9504680" y="3947160"/>
          <a:ext cx="774700" cy="854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F46D5E83-91B7-4461-98F7-916DE46303B2}" type="TxLink">
            <a:rPr lang="en-US" sz="900" b="0" i="1" u="none" strike="noStrike">
              <a:solidFill>
                <a:schemeClr val="bg1">
                  <a:lumMod val="65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41%
19%
17%
17%
6%</a:t>
          </a:fld>
          <a:endParaRPr lang="en-US" sz="900" b="0" i="1" u="none" strike="noStrike">
            <a:solidFill>
              <a:schemeClr val="bg1">
                <a:lumMod val="65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14</xdr:col>
      <xdr:colOff>490259</xdr:colOff>
      <xdr:row>28</xdr:row>
      <xdr:rowOff>70037</xdr:rowOff>
    </xdr:from>
    <xdr:to>
      <xdr:col>18</xdr:col>
      <xdr:colOff>378198</xdr:colOff>
      <xdr:row>34</xdr:row>
      <xdr:rowOff>93569</xdr:rowOff>
    </xdr:to>
    <xdr:pic>
      <xdr:nvPicPr>
        <xdr:cNvPr id="86" name="Picture 85"/>
        <xdr:cNvPicPr>
          <a:picLocks noChangeAspect="1" noChangeArrowheads="1"/>
        </xdr:cNvPicPr>
      </xdr:nvPicPr>
      <xdr:blipFill>
        <a:blip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024620" y="5403850"/>
          <a:ext cx="2326005" cy="1166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365828</xdr:colOff>
      <xdr:row>14</xdr:row>
      <xdr:rowOff>86888</xdr:rowOff>
    </xdr:from>
    <xdr:to>
      <xdr:col>4</xdr:col>
      <xdr:colOff>463880</xdr:colOff>
      <xdr:row>19</xdr:row>
      <xdr:rowOff>123701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7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2753360"/>
              <a:ext cx="1316990" cy="98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391085</xdr:colOff>
      <xdr:row>21</xdr:row>
      <xdr:rowOff>24741</xdr:rowOff>
    </xdr:from>
    <xdr:to>
      <xdr:col>4</xdr:col>
      <xdr:colOff>497541</xdr:colOff>
      <xdr:row>24</xdr:row>
      <xdr:rowOff>173183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8" name="Customer demographic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demographic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" y="4024630"/>
              <a:ext cx="1325880" cy="720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370310</xdr:colOff>
      <xdr:row>26</xdr:row>
      <xdr:rowOff>24740</xdr:rowOff>
    </xdr:from>
    <xdr:to>
      <xdr:col>4</xdr:col>
      <xdr:colOff>463880</xdr:colOff>
      <xdr:row>29</xdr:row>
      <xdr:rowOff>148442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9" name="Shipping carrie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ping carrie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9405" y="4977130"/>
              <a:ext cx="1312545" cy="69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386603</xdr:colOff>
      <xdr:row>31</xdr:row>
      <xdr:rowOff>24741</xdr:rowOff>
    </xdr:from>
    <xdr:to>
      <xdr:col>4</xdr:col>
      <xdr:colOff>476251</xdr:colOff>
      <xdr:row>34</xdr:row>
      <xdr:rowOff>168087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7" name="Inspection result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spection resul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5280" y="5929630"/>
              <a:ext cx="1309370" cy="715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113009</xdr:colOff>
      <xdr:row>19</xdr:row>
      <xdr:rowOff>149906</xdr:rowOff>
    </xdr:from>
    <xdr:to>
      <xdr:col>5</xdr:col>
      <xdr:colOff>287410</xdr:colOff>
      <xdr:row>21</xdr:row>
      <xdr:rowOff>93378</xdr:rowOff>
    </xdr:to>
    <xdr:sp>
      <xdr:nvSpPr>
        <xdr:cNvPr id="100" name="TextBox 99"/>
        <xdr:cNvSpPr txBox="1"/>
      </xdr:nvSpPr>
      <xdr:spPr>
        <a:xfrm>
          <a:off x="721995" y="3769360"/>
          <a:ext cx="2613025" cy="32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DEMOGRAPHIC</a:t>
          </a:r>
          <a:endParaRPr lang="en-US" sz="9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559563</xdr:colOff>
      <xdr:row>24</xdr:row>
      <xdr:rowOff>172964</xdr:rowOff>
    </xdr:from>
    <xdr:to>
      <xdr:col>5</xdr:col>
      <xdr:colOff>117640</xdr:colOff>
      <xdr:row>26</xdr:row>
      <xdr:rowOff>116436</xdr:rowOff>
    </xdr:to>
    <xdr:sp>
      <xdr:nvSpPr>
        <xdr:cNvPr id="101" name="TextBox 100"/>
        <xdr:cNvSpPr txBox="1"/>
      </xdr:nvSpPr>
      <xdr:spPr>
        <a:xfrm>
          <a:off x="559435" y="4744720"/>
          <a:ext cx="2606040" cy="32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CARRIER</a:t>
          </a:r>
          <a:endParaRPr lang="en-US" sz="90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30</xdr:col>
      <xdr:colOff>384883</xdr:colOff>
      <xdr:row>8</xdr:row>
      <xdr:rowOff>45944</xdr:rowOff>
    </xdr:from>
    <xdr:to>
      <xdr:col>34</xdr:col>
      <xdr:colOff>559284</xdr:colOff>
      <xdr:row>9</xdr:row>
      <xdr:rowOff>174969</xdr:rowOff>
    </xdr:to>
    <xdr:sp>
      <xdr:nvSpPr>
        <xdr:cNvPr id="102" name="TextBox 101"/>
        <xdr:cNvSpPr txBox="1"/>
      </xdr:nvSpPr>
      <xdr:spPr>
        <a:xfrm>
          <a:off x="18672810" y="1569720"/>
          <a:ext cx="2612390" cy="319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endParaRPr lang="en-US" sz="12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577392</xdr:colOff>
      <xdr:row>13</xdr:row>
      <xdr:rowOff>39258</xdr:rowOff>
    </xdr:from>
    <xdr:to>
      <xdr:col>4</xdr:col>
      <xdr:colOff>201014</xdr:colOff>
      <xdr:row>14</xdr:row>
      <xdr:rowOff>135162</xdr:rowOff>
    </xdr:to>
    <xdr:sp>
      <xdr:nvSpPr>
        <xdr:cNvPr id="103" name="TextBox 102"/>
        <xdr:cNvSpPr txBox="1"/>
      </xdr:nvSpPr>
      <xdr:spPr>
        <a:xfrm>
          <a:off x="1186815" y="2515235"/>
          <a:ext cx="1452245" cy="2863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LOCATION</a:t>
          </a:r>
          <a:endParaRPr lang="en-US" sz="105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244807</xdr:colOff>
      <xdr:row>29</xdr:row>
      <xdr:rowOff>168736</xdr:rowOff>
    </xdr:from>
    <xdr:to>
      <xdr:col>5</xdr:col>
      <xdr:colOff>419208</xdr:colOff>
      <xdr:row>31</xdr:row>
      <xdr:rowOff>101657</xdr:rowOff>
    </xdr:to>
    <xdr:sp>
      <xdr:nvSpPr>
        <xdr:cNvPr id="104" name="TextBox 103"/>
        <xdr:cNvSpPr txBox="1"/>
      </xdr:nvSpPr>
      <xdr:spPr>
        <a:xfrm>
          <a:off x="854075" y="5692775"/>
          <a:ext cx="26130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9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INSPECTION</a:t>
          </a:r>
          <a:r>
            <a:rPr lang="en-US" sz="900" b="0" baseline="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 RESULTS</a:t>
          </a:r>
          <a:endParaRPr lang="en-US" sz="900" b="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507178</xdr:colOff>
      <xdr:row>11</xdr:row>
      <xdr:rowOff>160815</xdr:rowOff>
    </xdr:from>
    <xdr:to>
      <xdr:col>3</xdr:col>
      <xdr:colOff>98962</xdr:colOff>
      <xdr:row>12</xdr:row>
      <xdr:rowOff>173183</xdr:rowOff>
    </xdr:to>
    <xdr:pic>
      <xdr:nvPicPr>
        <xdr:cNvPr id="106" name="Picture 105"/>
        <xdr:cNvPicPr>
          <a:picLocks noChangeAspect="1"/>
        </xdr:cNvPicPr>
      </xdr:nvPicPr>
      <xdr:blipFill>
        <a:blip r:embed="rId16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5930" y="2256155"/>
          <a:ext cx="201295" cy="202565"/>
        </a:xfrm>
        <a:prstGeom prst="rect">
          <a:avLst/>
        </a:prstGeom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</xdr:pic>
    <xdr:clientData/>
  </xdr:twoCellAnchor>
  <xdr:twoCellAnchor>
    <xdr:from>
      <xdr:col>1</xdr:col>
      <xdr:colOff>339631</xdr:colOff>
      <xdr:row>11</xdr:row>
      <xdr:rowOff>166235</xdr:rowOff>
    </xdr:from>
    <xdr:to>
      <xdr:col>5</xdr:col>
      <xdr:colOff>514032</xdr:colOff>
      <xdr:row>13</xdr:row>
      <xdr:rowOff>109707</xdr:rowOff>
    </xdr:to>
    <xdr:sp>
      <xdr:nvSpPr>
        <xdr:cNvPr id="107" name="TextBox 106"/>
        <xdr:cNvSpPr txBox="1"/>
      </xdr:nvSpPr>
      <xdr:spPr>
        <a:xfrm>
          <a:off x="948690" y="2261235"/>
          <a:ext cx="2613025" cy="32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100" b="1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FILTERS</a:t>
          </a:r>
          <a:endParaRPr lang="en-US" sz="1050" b="1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296883</xdr:colOff>
      <xdr:row>7</xdr:row>
      <xdr:rowOff>182335</xdr:rowOff>
    </xdr:from>
    <xdr:ext cx="219075" cy="219075"/>
    <xdr:pic>
      <xdr:nvPicPr>
        <xdr:cNvPr id="108" name="image2.png">
          <a:hlinkClick xmlns:r="http://schemas.openxmlformats.org/officeDocument/2006/relationships" r:id="rId17"/>
        </xdr:cNvPr>
        <xdr:cNvPicPr preferRelativeResize="0"/>
      </xdr:nvPicPr>
      <xdr:blipFill>
        <a:blip r:embed="rId18" cstate="print"/>
        <a:stretch>
          <a:fillRect/>
        </a:stretch>
      </xdr:blipFill>
      <xdr:spPr>
        <a:xfrm>
          <a:off x="2125345" y="1515745"/>
          <a:ext cx="219075" cy="2190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295276</xdr:colOff>
      <xdr:row>5</xdr:row>
      <xdr:rowOff>37110</xdr:rowOff>
    </xdr:from>
    <xdr:ext cx="236640" cy="259773"/>
    <xdr:pic>
      <xdr:nvPicPr>
        <xdr:cNvPr id="109" name="image9.png"/>
        <xdr:cNvPicPr preferRelativeResize="0"/>
      </xdr:nvPicPr>
      <xdr:blipFill>
        <a:blip r:embed="rId19" cstate="print"/>
        <a:stretch>
          <a:fillRect/>
        </a:stretch>
      </xdr:blipFill>
      <xdr:spPr>
        <a:xfrm>
          <a:off x="2124075" y="989330"/>
          <a:ext cx="236220" cy="25971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321624</xdr:colOff>
      <xdr:row>10</xdr:row>
      <xdr:rowOff>76199</xdr:rowOff>
    </xdr:from>
    <xdr:ext cx="180975" cy="180975"/>
    <xdr:pic>
      <xdr:nvPicPr>
        <xdr:cNvPr id="110" name="image10.png">
          <a:hlinkClick xmlns:r="http://schemas.openxmlformats.org/officeDocument/2006/relationships" r:id="rId20"/>
        </xdr:cNvPr>
        <xdr:cNvPicPr preferRelativeResize="0"/>
      </xdr:nvPicPr>
      <xdr:blipFill>
        <a:blip r:embed="rId21" cstate="print"/>
        <a:stretch>
          <a:fillRect/>
        </a:stretch>
      </xdr:blipFill>
      <xdr:spPr>
        <a:xfrm>
          <a:off x="2150110" y="1980565"/>
          <a:ext cx="180975" cy="1809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272143</xdr:colOff>
      <xdr:row>1</xdr:row>
      <xdr:rowOff>148442</xdr:rowOff>
    </xdr:from>
    <xdr:ext cx="519545" cy="503398"/>
    <xdr:pic>
      <xdr:nvPicPr>
        <xdr:cNvPr id="111" name="image1.png"/>
        <xdr:cNvPicPr preferRelativeResize="0"/>
      </xdr:nvPicPr>
      <xdr:blipFill>
        <a:blip r:embed="rId22" cstate="print"/>
        <a:stretch>
          <a:fillRect/>
        </a:stretch>
      </xdr:blipFill>
      <xdr:spPr>
        <a:xfrm>
          <a:off x="1490980" y="338455"/>
          <a:ext cx="519430" cy="503555"/>
        </a:xfrm>
        <a:prstGeom prst="rect">
          <a:avLst/>
        </a:prstGeom>
        <a:noFill/>
      </xdr:spPr>
    </xdr:pic>
    <xdr:clientData fLocksWithSheet="0"/>
  </xdr:oneCellAnchor>
  <xdr:twoCellAnchor>
    <xdr:from>
      <xdr:col>3</xdr:col>
      <xdr:colOff>80445</xdr:colOff>
      <xdr:row>2</xdr:row>
      <xdr:rowOff>65985</xdr:rowOff>
    </xdr:from>
    <xdr:to>
      <xdr:col>9</xdr:col>
      <xdr:colOff>136072</xdr:colOff>
      <xdr:row>3</xdr:row>
      <xdr:rowOff>184458</xdr:rowOff>
    </xdr:to>
    <xdr:sp>
      <xdr:nvSpPr>
        <xdr:cNvPr id="112" name="TextBox 111"/>
        <xdr:cNvSpPr txBox="1"/>
      </xdr:nvSpPr>
      <xdr:spPr>
        <a:xfrm>
          <a:off x="1908810" y="446405"/>
          <a:ext cx="3713480" cy="309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  <a:latin typeface="+mn-lt"/>
            </a:rPr>
            <a:t>EMUNAH</a:t>
          </a:r>
          <a:r>
            <a:rPr lang="en-US" sz="1200" b="1" baseline="0">
              <a:solidFill>
                <a:schemeClr val="bg1"/>
              </a:solidFill>
              <a:latin typeface="+mn-lt"/>
            </a:rPr>
            <a:t> SUPPLY CHAIN INSIGHT DASHBOARD</a:t>
          </a:r>
          <a:endParaRPr lang="en-US" sz="1200" b="1">
            <a:solidFill>
              <a:schemeClr val="bg1"/>
            </a:solidFill>
            <a:latin typeface="+mn-lt"/>
          </a:endParaRPr>
        </a:p>
      </xdr:txBody>
    </xdr:sp>
    <xdr:clientData/>
  </xdr:twoCellAnchor>
  <xdr:twoCellAnchor editAs="oneCell">
    <xdr:from>
      <xdr:col>14</xdr:col>
      <xdr:colOff>507174</xdr:colOff>
      <xdr:row>2</xdr:row>
      <xdr:rowOff>13804</xdr:rowOff>
    </xdr:from>
    <xdr:to>
      <xdr:col>19</xdr:col>
      <xdr:colOff>12369</xdr:colOff>
      <xdr:row>4</xdr:row>
      <xdr:rowOff>12370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4" name="Produc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41130" y="394335"/>
              <a:ext cx="2553335" cy="379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849.6244184028" refreshedBy="USER" recordCount="401">
  <cacheSource type="worksheet">
    <worksheetSource name="Table1"/>
  </cacheSource>
  <cacheFields count="25">
    <cacheField name="Product type" numFmtId="0">
      <sharedItems count="3">
        <s v="haircare"/>
        <s v="skincare"/>
        <s v="cosmetics"/>
      </sharedItems>
    </cacheField>
    <cacheField name="SKU" numFmtId="0">
      <sharedItems count="401">
        <s v="SKU0"/>
        <s v="SKU1"/>
        <s v="SKU2"/>
        <s v="SKU3"/>
        <s v="SKU4"/>
        <s v="SKU5"/>
        <s v="SKU6"/>
        <s v="SKU7"/>
        <s v="SKU8"/>
        <s v="SKU9"/>
        <s v="SKU10"/>
        <s v="SKU11"/>
        <s v="SKU12"/>
        <s v="SKU13"/>
        <s v="SKU14"/>
        <s v="SKU15"/>
        <s v="SKU16"/>
        <s v="SKU17"/>
        <s v="SKU18"/>
        <s v="SKU19"/>
        <s v="SKU20"/>
        <s v="SKU21"/>
        <s v="SKU22"/>
        <s v="SKU23"/>
        <s v="SKU24"/>
        <s v="SKU25"/>
        <s v="SKU26"/>
        <s v="SKU27"/>
        <s v="SKU28"/>
        <s v="SKU29"/>
        <s v="SKU30"/>
        <s v="SKU31"/>
        <s v="SKU32"/>
        <s v="SKU33"/>
        <s v="SKU34"/>
        <s v="SKU35"/>
        <s v="SKU36"/>
        <s v="SKU37"/>
        <s v="SKU38"/>
        <s v="SKU39"/>
        <s v="SKU40"/>
        <s v="SKU41"/>
        <s v="SKU42"/>
        <s v="SKU43"/>
        <s v="SKU44"/>
        <s v="SKU45"/>
        <s v="SKU46"/>
        <s v="SKU47"/>
        <s v="SKU48"/>
        <s v="SKU49"/>
        <s v="SKU50"/>
        <s v="SKU51"/>
        <s v="SKU52"/>
        <s v="SKU53"/>
        <s v="SKU54"/>
        <s v="SKU55"/>
        <s v="SKU56"/>
        <s v="SKU57"/>
        <s v="SKU58"/>
        <s v="SKU59"/>
        <s v="SKU60"/>
        <s v="SKU61"/>
        <s v="SKU62"/>
        <s v="SKU63"/>
        <s v="SKU64"/>
        <s v="SKU65"/>
        <s v="SKU66"/>
        <s v="SKU67"/>
        <s v="SKU68"/>
        <s v="SKU69"/>
        <s v="SKU70"/>
        <s v="SKU71"/>
        <s v="SKU72"/>
        <s v="SKU73"/>
        <s v="SKU74"/>
        <s v="SKU75"/>
        <s v="SKU76"/>
        <s v="SKU77"/>
        <s v="SKU78"/>
        <s v="SKU79"/>
        <s v="SKU80"/>
        <s v="SKU81"/>
        <s v="SKU82"/>
        <s v="SKU83"/>
        <s v="SKU84"/>
        <s v="SKU85"/>
        <s v="SKU86"/>
        <s v="SKU87"/>
        <s v="SKU88"/>
        <s v="SKU89"/>
        <s v="SKU90"/>
        <s v="SKU91"/>
        <s v="SKU92"/>
        <s v="SKU93"/>
        <s v="SKU94"/>
        <s v="SKU95"/>
        <s v="SKU96"/>
        <s v="SKU97"/>
        <s v="SKU98"/>
        <s v="SKU99"/>
        <s v="SKU100"/>
        <s v="SKU101"/>
        <s v="SKU102"/>
        <s v="SKU103"/>
        <s v="SKU104"/>
        <s v="SKU105"/>
        <s v="SKU106"/>
        <s v="SKU107"/>
        <s v="SKU108"/>
        <s v="SKU109"/>
        <s v="SKU110"/>
        <s v="SKU111"/>
        <s v="SKU112"/>
        <s v="SKU113"/>
        <s v="SKU114"/>
        <s v="SKU115"/>
        <s v="SKU116"/>
        <s v="SKU117"/>
        <s v="SKU118"/>
        <s v="SKU119"/>
        <s v="SKU120"/>
        <s v="SKU121"/>
        <s v="SKU122"/>
        <s v="SKU123"/>
        <s v="SKU124"/>
        <s v="SKU125"/>
        <s v="SKU126"/>
        <s v="SKU127"/>
        <s v="SKU128"/>
        <s v="SKU129"/>
        <s v="SKU130"/>
        <s v="SKU131"/>
        <s v="SKU132"/>
        <s v="SKU133"/>
        <s v="SKU134"/>
        <s v="SKU135"/>
        <s v="SKU136"/>
        <s v="SKU137"/>
        <s v="SKU138"/>
        <s v="SKU139"/>
        <s v="SKU140"/>
        <s v="SKU141"/>
        <s v="SKU142"/>
        <s v="SKU143"/>
        <s v="SKU144"/>
        <s v="SKU145"/>
        <s v="SKU146"/>
        <s v="SKU147"/>
        <s v="SKU148"/>
        <s v="SKU149"/>
        <s v="SKU150"/>
        <s v="SKU151"/>
        <s v="SKU152"/>
        <s v="SKU153"/>
        <s v="SKU154"/>
        <s v="SKU155"/>
        <s v="SKU156"/>
        <s v="SKU157"/>
        <s v="SKU158"/>
        <s v="SKU159"/>
        <s v="SKU160"/>
        <s v="SKU161"/>
        <s v="SKU162"/>
        <s v="SKU163"/>
        <s v="SKU164"/>
        <s v="SKU165"/>
        <s v="SKU166"/>
        <s v="SKU167"/>
        <s v="SKU168"/>
        <s v="SKU169"/>
        <s v="SKU170"/>
        <s v="SKU171"/>
        <s v="SKU172"/>
        <s v="SKU173"/>
        <s v="SKU174"/>
        <s v="SKU175"/>
        <s v="SKU176"/>
        <s v="SKU177"/>
        <s v="SKU178"/>
        <s v="SKU179"/>
        <s v="SKU180"/>
        <s v="SKU181"/>
        <s v="SKU182"/>
        <s v="SKU183"/>
        <s v="SKU184"/>
        <s v="SKU185"/>
        <s v="SKU186"/>
        <s v="SKU187"/>
        <s v="SKU188"/>
        <s v="SKU189"/>
        <s v="SKU190"/>
        <s v="SKU191"/>
        <s v="SKU192"/>
        <s v="SKU193"/>
        <s v="SKU194"/>
        <s v="SKU195"/>
        <s v="SKU196"/>
        <s v="SKU197"/>
        <s v="SKU198"/>
        <s v="SKU199"/>
        <s v="SKU200"/>
        <s v="SKU201"/>
        <s v="SKU202"/>
        <s v="SKU203"/>
        <s v="SKU204"/>
        <s v="SKU205"/>
        <s v="SKU206"/>
        <s v="SKU207"/>
        <s v="SKU208"/>
        <s v="SKU209"/>
        <s v="SKU210"/>
        <s v="SKU211"/>
        <s v="SKU212"/>
        <s v="SKU213"/>
        <s v="SKU214"/>
        <s v="SKU215"/>
        <s v="SKU216"/>
        <s v="SKU217"/>
        <s v="SKU218"/>
        <s v="SKU219"/>
        <s v="SKU220"/>
        <s v="SKU221"/>
        <s v="SKU222"/>
        <s v="SKU223"/>
        <s v="SKU224"/>
        <s v="SKU225"/>
        <s v="SKU226"/>
        <s v="SKU227"/>
        <s v="SKU228"/>
        <s v="SKU229"/>
        <s v="SKU230"/>
        <s v="SKU231"/>
        <s v="SKU232"/>
        <s v="SKU233"/>
        <s v="SKU234"/>
        <s v="SKU235"/>
        <s v="SKU236"/>
        <s v="SKU237"/>
        <s v="SKU238"/>
        <s v="SKU239"/>
        <s v="SKU240"/>
        <s v="SKU241"/>
        <s v="SKU242"/>
        <s v="SKU243"/>
        <s v="SKU244"/>
        <s v="SKU245"/>
        <s v="SKU246"/>
        <s v="SKU247"/>
        <s v="SKU248"/>
        <s v="SKU249"/>
        <s v="SKU250"/>
        <s v="SKU251"/>
        <s v="SKU252"/>
        <s v="SKU253"/>
        <s v="SKU254"/>
        <s v="SKU255"/>
        <s v="SKU256"/>
        <s v="SKU257"/>
        <s v="SKU258"/>
        <s v="SKU259"/>
        <s v="SKU260"/>
        <s v="SKU261"/>
        <s v="SKU262"/>
        <s v="SKU263"/>
        <s v="SKU264"/>
        <s v="SKU265"/>
        <s v="SKU266"/>
        <s v="SKU267"/>
        <s v="SKU268"/>
        <s v="SKU269"/>
        <s v="SKU270"/>
        <s v="SKU271"/>
        <s v="SKU272"/>
        <s v="SKU273"/>
        <s v="SKU274"/>
        <s v="SKU275"/>
        <s v="SKU276"/>
        <s v="SKU277"/>
        <s v="SKU278"/>
        <s v="SKU279"/>
        <s v="SKU280"/>
        <s v="SKU281"/>
        <s v="SKU282"/>
        <s v="SKU283"/>
        <s v="SKU284"/>
        <s v="SKU285"/>
        <s v="SKU286"/>
        <s v="SKU287"/>
        <s v="SKU288"/>
        <s v="SKU289"/>
        <s v="SKU290"/>
        <s v="SKU291"/>
        <s v="SKU292"/>
        <s v="SKU293"/>
        <s v="SKU294"/>
        <s v="SKU295"/>
        <s v="SKU296"/>
        <s v="SKU297"/>
        <s v="SKU298"/>
        <s v="SKU299"/>
        <s v="SKU300"/>
        <s v="SKU301"/>
        <s v="SKU302"/>
        <s v="SKU303"/>
        <s v="SKU304"/>
        <s v="SKU305"/>
        <s v="SKU306"/>
        <s v="SKU307"/>
        <s v="SKU308"/>
        <s v="SKU309"/>
        <s v="SKU310"/>
        <s v="SKU311"/>
        <s v="SKU312"/>
        <s v="SKU313"/>
        <s v="SKU314"/>
        <s v="SKU315"/>
        <s v="SKU316"/>
        <s v="SKU317"/>
        <s v="SKU318"/>
        <s v="SKU319"/>
        <s v="SKU320"/>
        <s v="SKU321"/>
        <s v="SKU322"/>
        <s v="SKU323"/>
        <s v="SKU324"/>
        <s v="SKU325"/>
        <s v="SKU326"/>
        <s v="SKU327"/>
        <s v="SKU328"/>
        <s v="SKU329"/>
        <s v="SKU330"/>
        <s v="SKU331"/>
        <s v="SKU332"/>
        <s v="SKU333"/>
        <s v="SKU334"/>
        <s v="SKU335"/>
        <s v="SKU336"/>
        <s v="SKU337"/>
        <s v="SKU338"/>
        <s v="SKU339"/>
        <s v="SKU340"/>
        <s v="SKU341"/>
        <s v="SKU342"/>
        <s v="SKU343"/>
        <s v="SKU344"/>
        <s v="SKU345"/>
        <s v="SKU346"/>
        <s v="SKU347"/>
        <s v="SKU348"/>
        <s v="SKU349"/>
        <s v="SKU350"/>
        <s v="SKU351"/>
        <s v="SKU352"/>
        <s v="SKU353"/>
        <s v="SKU354"/>
        <s v="SKU355"/>
        <s v="SKU356"/>
        <s v="SKU357"/>
        <s v="SKU358"/>
        <s v="SKU359"/>
        <s v="SKU360"/>
        <s v="SKU361"/>
        <s v="SKU362"/>
        <s v="SKU363"/>
        <s v="SKU364"/>
        <s v="SKU365"/>
        <s v="SKU366"/>
        <s v="SKU367"/>
        <s v="SKU368"/>
        <s v="SKU369"/>
        <s v="SKU370"/>
        <s v="SKU371"/>
        <s v="SKU372"/>
        <s v="SKU373"/>
        <s v="SKU374"/>
        <s v="SKU375"/>
        <s v="SKU376"/>
        <s v="SKU377"/>
        <s v="SKU378"/>
        <s v="SKU379"/>
        <s v="SKU380"/>
        <s v="SKU381"/>
        <s v="SKU382"/>
        <s v="SKU383"/>
        <s v="SKU384"/>
        <s v="SKU385"/>
        <s v="SKU386"/>
        <s v="SKU387"/>
        <s v="SKU388"/>
        <s v="SKU389"/>
        <s v="SKU390"/>
        <s v="SKU391"/>
        <s v="SKU392"/>
        <s v="SKU393"/>
        <s v="SKU394"/>
        <s v="SKU395"/>
        <s v="SKU396"/>
        <s v="SKU397"/>
        <s v="SKU398"/>
        <s v="SKU399"/>
        <s v="SKU400"/>
      </sharedItems>
    </cacheField>
    <cacheField name="Price" numFmtId="0"/>
    <cacheField name="Availability" numFmtId="0"/>
    <cacheField name="Number of products sold" numFmtId="0"/>
    <cacheField name="Revenue generated" numFmtId="0"/>
    <cacheField name="Customer demographics" numFmtId="0">
      <sharedItems count="4">
        <s v="Non-binary"/>
        <s v="Female"/>
        <s v="Unknown"/>
        <s v="Male"/>
      </sharedItems>
    </cacheField>
    <cacheField name="Stock levels" numFmtId="0"/>
    <cacheField name="Lead times" numFmtId="0"/>
    <cacheField name="Order quantities" numFmtId="0"/>
    <cacheField name="Shipping times" numFmtId="0"/>
    <cacheField name="Shipping carriers" numFmtId="0">
      <sharedItems count="3">
        <s v="Carrier B"/>
        <s v="Carrier A"/>
        <s v="Carrier C"/>
      </sharedItems>
    </cacheField>
    <cacheField name="Shipping costs" numFmtId="0"/>
    <cacheField name="Supplier name" numFmtId="0">
      <sharedItems count="5">
        <s v="Supplier 3"/>
        <s v="Supplier 1"/>
        <s v="Supplier 5"/>
        <s v="Supplier 4"/>
        <s v="Supplier 2"/>
      </sharedItems>
    </cacheField>
    <cacheField name="Location" numFmtId="0">
      <sharedItems count="5">
        <s v="Mumbai"/>
        <s v="Kolkata"/>
        <s v="Delhi"/>
        <s v="Bangalore"/>
        <s v="Chennai"/>
      </sharedItems>
    </cacheField>
    <cacheField name="Production volumes" numFmtId="0"/>
    <cacheField name="Manufacturing lead time" numFmtId="0"/>
    <cacheField name="Manufacturing costs" numFmtId="0"/>
    <cacheField name="Inspection results" numFmtId="0">
      <sharedItems count="3">
        <s v="Pending"/>
        <s v="Fail"/>
        <s v="Pass"/>
      </sharedItems>
    </cacheField>
    <cacheField name="Defect rates" numFmtId="0"/>
    <cacheField name="Transportation modes" numFmtId="0">
      <sharedItems count="4">
        <s v="Road"/>
        <s v="Air"/>
        <s v="Rail"/>
        <s v="Sea"/>
      </sharedItems>
    </cacheField>
    <cacheField name="Routes" numFmtId="0"/>
    <cacheField name="Costs" numFmtId="0"/>
    <cacheField name="profit margin" numFmtId="2"/>
    <cacheField name="margin" numFmtId="0" formula="'Revenue generated'/Cost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  <n v="69.808005539999996"/>
    <n v="55"/>
    <n v="802"/>
    <n v="8661.9967919999999"/>
    <x v="0"/>
    <n v="58"/>
    <n v="7"/>
    <n v="96"/>
    <n v="4"/>
    <x v="0"/>
    <n v="2.9565721389999999"/>
    <x v="0"/>
    <x v="0"/>
    <n v="215"/>
    <n v="29"/>
    <n v="46.27987924"/>
    <x v="0"/>
    <n v="2.2641036100000001E-3"/>
    <x v="0"/>
    <s v="Route B"/>
    <n v="187.75207549999999"/>
    <n v="0.97832461959886619"/>
  </r>
  <r>
    <x v="1"/>
    <x v="1"/>
    <n v="14.843523279999999"/>
    <n v="95"/>
    <n v="736"/>
    <n v="7460.9000649999998"/>
    <x v="1"/>
    <n v="53"/>
    <n v="30"/>
    <n v="37"/>
    <n v="2"/>
    <x v="1"/>
    <n v="9.7165747709999994"/>
    <x v="0"/>
    <x v="0"/>
    <n v="517"/>
    <n v="30"/>
    <n v="33.616768950000001"/>
    <x v="0"/>
    <n v="4.8540680260000003E-2"/>
    <x v="0"/>
    <s v="Route B"/>
    <n v="503.06557909999998"/>
    <n v="0.93257307098108144"/>
  </r>
  <r>
    <x v="0"/>
    <x v="2"/>
    <n v="11.31968329"/>
    <n v="34"/>
    <n v="8"/>
    <n v="9577.7496260000007"/>
    <x v="2"/>
    <n v="1"/>
    <n v="10"/>
    <n v="88"/>
    <n v="2"/>
    <x v="0"/>
    <n v="8.0544792619999992"/>
    <x v="1"/>
    <x v="0"/>
    <n v="971"/>
    <n v="27"/>
    <n v="30.688019350000001"/>
    <x v="0"/>
    <n v="4.5805926189999999E-2"/>
    <x v="1"/>
    <s v="Route C"/>
    <n v="141.9202818"/>
    <n v="0.98518229361365439"/>
  </r>
  <r>
    <x v="1"/>
    <x v="3"/>
    <n v="61.163343019999999"/>
    <n v="68"/>
    <n v="83"/>
    <n v="7766.8364259999998"/>
    <x v="0"/>
    <n v="23"/>
    <n v="13"/>
    <n v="59"/>
    <n v="6"/>
    <x v="2"/>
    <n v="1.729568564"/>
    <x v="2"/>
    <x v="1"/>
    <n v="937"/>
    <n v="18"/>
    <n v="35.624741399999998"/>
    <x v="1"/>
    <n v="4.7466486209999999E-2"/>
    <x v="2"/>
    <s v="Route A"/>
    <n v="254.7761592"/>
    <n v="0.96719691966897625"/>
  </r>
  <r>
    <x v="1"/>
    <x v="4"/>
    <n v="4.8054960360000001"/>
    <n v="26"/>
    <n v="871"/>
    <n v="2686.5051520000002"/>
    <x v="0"/>
    <n v="5"/>
    <n v="3"/>
    <n v="56"/>
    <n v="8"/>
    <x v="1"/>
    <n v="3.8905479160000001"/>
    <x v="1"/>
    <x v="2"/>
    <n v="414"/>
    <n v="3"/>
    <n v="92.065160599999999"/>
    <x v="1"/>
    <n v="3.145579523E-2"/>
    <x v="1"/>
    <s v="Route A"/>
    <n v="923.44063170000004"/>
    <n v="0.65626694182494538"/>
  </r>
  <r>
    <x v="0"/>
    <x v="5"/>
    <n v="1.699976014"/>
    <n v="87"/>
    <n v="147"/>
    <n v="2828.3487460000001"/>
    <x v="0"/>
    <n v="90"/>
    <n v="27"/>
    <n v="66"/>
    <n v="3"/>
    <x v="0"/>
    <n v="4.4440988639999999"/>
    <x v="3"/>
    <x v="3"/>
    <n v="104"/>
    <n v="17"/>
    <n v="56.766475560000003"/>
    <x v="1"/>
    <n v="2.779193512E-2"/>
    <x v="0"/>
    <s v="Route A"/>
    <n v="235.4612367"/>
    <n v="0.9167495744529377"/>
  </r>
  <r>
    <x v="1"/>
    <x v="6"/>
    <n v="4.078332863"/>
    <n v="48"/>
    <n v="65"/>
    <n v="7823.4765600000001"/>
    <x v="3"/>
    <n v="11"/>
    <n v="15"/>
    <n v="58"/>
    <n v="8"/>
    <x v="2"/>
    <n v="3.8807633030000002"/>
    <x v="0"/>
    <x v="1"/>
    <n v="314"/>
    <n v="24"/>
    <n v="1.08506857"/>
    <x v="0"/>
    <n v="1.000910619E-2"/>
    <x v="3"/>
    <s v="Route A"/>
    <n v="134.36909689999999"/>
    <n v="0.98282488662559497"/>
  </r>
  <r>
    <x v="2"/>
    <x v="7"/>
    <n v="42.958384379999998"/>
    <n v="59"/>
    <n v="426"/>
    <n v="8496.1038129999997"/>
    <x v="1"/>
    <n v="93"/>
    <n v="17"/>
    <n v="11"/>
    <n v="1"/>
    <x v="0"/>
    <n v="2.3483387840000001"/>
    <x v="3"/>
    <x v="3"/>
    <n v="564"/>
    <n v="1"/>
    <n v="99.466108599999998"/>
    <x v="1"/>
    <n v="3.9817718700000003E-3"/>
    <x v="0"/>
    <s v="Route C"/>
    <n v="802.0563118"/>
    <n v="0.90559716201057205"/>
  </r>
  <r>
    <x v="2"/>
    <x v="8"/>
    <n v="68.717596749999998"/>
    <n v="78"/>
    <n v="150"/>
    <n v="7517.3632109999999"/>
    <x v="1"/>
    <n v="5"/>
    <n v="10"/>
    <n v="15"/>
    <n v="7"/>
    <x v="2"/>
    <n v="3.4047338570000001"/>
    <x v="3"/>
    <x v="0"/>
    <n v="769"/>
    <n v="8"/>
    <n v="11.42302714"/>
    <x v="0"/>
    <n v="2.709862691E-2"/>
    <x v="3"/>
    <s v="Route B"/>
    <n v="505.55713420000001"/>
    <n v="0.93274807668462401"/>
  </r>
  <r>
    <x v="1"/>
    <x v="9"/>
    <n v="64.015732940000007"/>
    <n v="35"/>
    <n v="980"/>
    <n v="4971.1459880000002"/>
    <x v="2"/>
    <n v="14"/>
    <n v="27"/>
    <n v="83"/>
    <n v="1"/>
    <x v="1"/>
    <n v="7.166645291"/>
    <x v="4"/>
    <x v="4"/>
    <n v="963"/>
    <n v="23"/>
    <n v="47.957601629999999"/>
    <x v="0"/>
    <n v="3.8446144789999998E-2"/>
    <x v="2"/>
    <s v="Route B"/>
    <n v="995.9294615"/>
    <n v="0.7996579734523781"/>
  </r>
  <r>
    <x v="1"/>
    <x v="10"/>
    <n v="15.70779568"/>
    <n v="11"/>
    <n v="996"/>
    <n v="2330.9658020000002"/>
    <x v="0"/>
    <n v="51"/>
    <n v="13"/>
    <n v="80"/>
    <n v="2"/>
    <x v="2"/>
    <n v="8.6732112109999999"/>
    <x v="2"/>
    <x v="1"/>
    <n v="830"/>
    <n v="5"/>
    <n v="96.527352789999995"/>
    <x v="2"/>
    <n v="1.7273139279999999E-2"/>
    <x v="0"/>
    <s v="Route B"/>
    <n v="806.10317769999995"/>
    <n v="0.65417631738382764"/>
  </r>
  <r>
    <x v="1"/>
    <x v="11"/>
    <n v="90.635459979999993"/>
    <n v="95"/>
    <n v="960"/>
    <n v="6099.9441159999997"/>
    <x v="1"/>
    <n v="46"/>
    <n v="23"/>
    <n v="60"/>
    <n v="1"/>
    <x v="1"/>
    <n v="4.5239431239999996"/>
    <x v="4"/>
    <x v="1"/>
    <n v="362"/>
    <n v="11"/>
    <n v="27.592363089999999"/>
    <x v="0"/>
    <n v="2.1169820999999999E-4"/>
    <x v="1"/>
    <s v="Route A"/>
    <n v="126.72303340000001"/>
    <n v="0.97922554190822697"/>
  </r>
  <r>
    <x v="0"/>
    <x v="12"/>
    <n v="71.213389079999999"/>
    <n v="41"/>
    <n v="336"/>
    <n v="2873.741446"/>
    <x v="2"/>
    <n v="100"/>
    <n v="30"/>
    <n v="85"/>
    <n v="4"/>
    <x v="1"/>
    <n v="1.32527401"/>
    <x v="3"/>
    <x v="1"/>
    <n v="563"/>
    <n v="3"/>
    <n v="32.321286209999997"/>
    <x v="1"/>
    <n v="2.1612537479999999E-2"/>
    <x v="0"/>
    <s v="Route B"/>
    <n v="402.96878909999998"/>
    <n v="0.859775558562898"/>
  </r>
  <r>
    <x v="1"/>
    <x v="13"/>
    <n v="16.160393320000001"/>
    <n v="5"/>
    <n v="249"/>
    <n v="4052.7384160000001"/>
    <x v="3"/>
    <n v="80"/>
    <n v="8"/>
    <n v="48"/>
    <n v="9"/>
    <x v="1"/>
    <n v="9.5372830610000001"/>
    <x v="2"/>
    <x v="3"/>
    <n v="173"/>
    <n v="10"/>
    <n v="97.829050109999997"/>
    <x v="0"/>
    <n v="1.63107423E-2"/>
    <x v="0"/>
    <s v="Route B"/>
    <n v="547.24100520000002"/>
    <n v="0.86497006492214723"/>
  </r>
  <r>
    <x v="1"/>
    <x v="14"/>
    <n v="99.171328639999999"/>
    <n v="26"/>
    <n v="562"/>
    <n v="8653.5709260000003"/>
    <x v="0"/>
    <n v="54"/>
    <n v="29"/>
    <n v="78"/>
    <n v="5"/>
    <x v="0"/>
    <n v="2.039770189"/>
    <x v="1"/>
    <x v="1"/>
    <n v="558"/>
    <n v="14"/>
    <n v="5.7914366299999998"/>
    <x v="0"/>
    <n v="1.0068285200000001E-3"/>
    <x v="1"/>
    <s v="Route B"/>
    <n v="929.23528999999996"/>
    <n v="0.89261828464269299"/>
  </r>
  <r>
    <x v="1"/>
    <x v="15"/>
    <n v="36.989244929999998"/>
    <n v="94"/>
    <n v="469"/>
    <n v="5442.0867850000004"/>
    <x v="0"/>
    <n v="9"/>
    <n v="8"/>
    <n v="69"/>
    <n v="7"/>
    <x v="0"/>
    <n v="2.4220397230000001"/>
    <x v="1"/>
    <x v="3"/>
    <n v="580"/>
    <n v="7"/>
    <n v="97.121281749999994"/>
    <x v="2"/>
    <n v="2.2644057610000001E-2"/>
    <x v="3"/>
    <s v="Route B"/>
    <n v="127.8618"/>
    <n v="0.97650500533133267"/>
  </r>
  <r>
    <x v="1"/>
    <x v="16"/>
    <n v="7.54717211"/>
    <n v="74"/>
    <n v="280"/>
    <n v="6453.7979679999999"/>
    <x v="1"/>
    <n v="2"/>
    <n v="5"/>
    <n v="78"/>
    <n v="1"/>
    <x v="0"/>
    <n v="4.1913245860000004"/>
    <x v="1"/>
    <x v="3"/>
    <n v="399"/>
    <n v="21"/>
    <n v="77.106342499999997"/>
    <x v="2"/>
    <n v="1.0125630890000001E-2"/>
    <x v="1"/>
    <s v="Route A"/>
    <n v="865.52577980000001"/>
    <n v="0.86588892554561603"/>
  </r>
  <r>
    <x v="2"/>
    <x v="17"/>
    <n v="81.46253437"/>
    <n v="82"/>
    <n v="126"/>
    <n v="2629.3964350000001"/>
    <x v="1"/>
    <n v="45"/>
    <n v="17"/>
    <n v="85"/>
    <n v="9"/>
    <x v="2"/>
    <n v="3.585418958"/>
    <x v="1"/>
    <x v="4"/>
    <n v="453"/>
    <n v="16"/>
    <n v="47.67968037"/>
    <x v="1"/>
    <n v="1.0202075499999999E-3"/>
    <x v="1"/>
    <s v="Route C"/>
    <n v="670.93439079999996"/>
    <n v="0.74483330780054091"/>
  </r>
  <r>
    <x v="0"/>
    <x v="18"/>
    <n v="36.443627769999999"/>
    <n v="23"/>
    <n v="620"/>
    <n v="9364.6735050000007"/>
    <x v="2"/>
    <n v="10"/>
    <n v="10"/>
    <n v="46"/>
    <n v="8"/>
    <x v="2"/>
    <n v="4.3392247140000002"/>
    <x v="4"/>
    <x v="1"/>
    <n v="374"/>
    <n v="17"/>
    <n v="27.107980850000001"/>
    <x v="0"/>
    <n v="2.231939111E-2"/>
    <x v="3"/>
    <s v="Route A"/>
    <n v="593.48025870000004"/>
    <n v="0.9366256326626734"/>
  </r>
  <r>
    <x v="1"/>
    <x v="19"/>
    <n v="51.123870089999997"/>
    <n v="100"/>
    <n v="187"/>
    <n v="2553.4955850000001"/>
    <x v="2"/>
    <n v="48"/>
    <n v="11"/>
    <n v="94"/>
    <n v="3"/>
    <x v="1"/>
    <n v="4.7426358830000002"/>
    <x v="3"/>
    <x v="4"/>
    <n v="694"/>
    <n v="16"/>
    <n v="82.373320590000006"/>
    <x v="1"/>
    <n v="3.6464508649999998E-2"/>
    <x v="0"/>
    <s v="Route C"/>
    <n v="477.30763109999998"/>
    <n v="0.81307677447971782"/>
  </r>
  <r>
    <x v="1"/>
    <x v="20"/>
    <n v="96.341072440000005"/>
    <n v="22"/>
    <n v="320"/>
    <n v="8128.0276970000004"/>
    <x v="2"/>
    <n v="27"/>
    <n v="12"/>
    <n v="68"/>
    <n v="6"/>
    <x v="1"/>
    <n v="8.8783346509999994"/>
    <x v="1"/>
    <x v="4"/>
    <n v="309"/>
    <n v="6"/>
    <n v="65.686259609999993"/>
    <x v="2"/>
    <n v="4.231416574E-2"/>
    <x v="1"/>
    <s v="Route B"/>
    <n v="493.87121530000002"/>
    <n v="0.939238492570309"/>
  </r>
  <r>
    <x v="2"/>
    <x v="21"/>
    <n v="84.893868979999993"/>
    <n v="60"/>
    <n v="601"/>
    <n v="7087.0526959999997"/>
    <x v="2"/>
    <n v="69"/>
    <n v="25"/>
    <n v="7"/>
    <n v="6"/>
    <x v="0"/>
    <n v="6.0378837689999996"/>
    <x v="2"/>
    <x v="4"/>
    <n v="791"/>
    <n v="4"/>
    <n v="61.735728950000002"/>
    <x v="0"/>
    <n v="1.8607568E-4"/>
    <x v="1"/>
    <s v="Route C"/>
    <n v="523.36091469999997"/>
    <n v="0.92615252952819305"/>
  </r>
  <r>
    <x v="0"/>
    <x v="22"/>
    <n v="27.67978089"/>
    <n v="55"/>
    <n v="884"/>
    <n v="2390.807867"/>
    <x v="2"/>
    <n v="71"/>
    <n v="1"/>
    <n v="63"/>
    <n v="10"/>
    <x v="1"/>
    <n v="9.567648921"/>
    <x v="3"/>
    <x v="1"/>
    <n v="780"/>
    <n v="28"/>
    <n v="50.120839609999997"/>
    <x v="1"/>
    <n v="2.5912754730000001E-2"/>
    <x v="2"/>
    <s v="Route C"/>
    <n v="205.5719958"/>
    <n v="0.91401567702805286"/>
  </r>
  <r>
    <x v="2"/>
    <x v="23"/>
    <n v="4.3243411859999998"/>
    <n v="30"/>
    <n v="391"/>
    <n v="8858.3675710000007"/>
    <x v="2"/>
    <n v="84"/>
    <n v="5"/>
    <n v="29"/>
    <n v="7"/>
    <x v="1"/>
    <n v="2.9248576009999998"/>
    <x v="2"/>
    <x v="1"/>
    <n v="568"/>
    <n v="29"/>
    <n v="98.60995724"/>
    <x v="0"/>
    <n v="1.3422915630000001E-2"/>
    <x v="2"/>
    <s v="Route A"/>
    <n v="196.32944610000001"/>
    <n v="0.97783683680696065"/>
  </r>
  <r>
    <x v="0"/>
    <x v="24"/>
    <n v="4.1563083589999996"/>
    <n v="32"/>
    <n v="209"/>
    <n v="9049.0778609999998"/>
    <x v="3"/>
    <n v="4"/>
    <n v="26"/>
    <n v="2"/>
    <n v="8"/>
    <x v="2"/>
    <n v="9.7412916890000005"/>
    <x v="4"/>
    <x v="3"/>
    <n v="447"/>
    <n v="3"/>
    <n v="40.382359700000002"/>
    <x v="0"/>
    <n v="3.6913102929999997E-2"/>
    <x v="1"/>
    <s v="Route A"/>
    <n v="758.72477260000005"/>
    <n v="0.91615446521131438"/>
  </r>
  <r>
    <x v="0"/>
    <x v="25"/>
    <n v="39.629343990000002"/>
    <n v="73"/>
    <n v="142"/>
    <n v="2174.7770540000001"/>
    <x v="3"/>
    <n v="82"/>
    <n v="11"/>
    <n v="52"/>
    <n v="3"/>
    <x v="2"/>
    <n v="2.2310736809999998"/>
    <x v="3"/>
    <x v="1"/>
    <n v="934"/>
    <n v="23"/>
    <n v="78.280383119999996"/>
    <x v="0"/>
    <n v="3.7972312170000001E-2"/>
    <x v="0"/>
    <s v="Route B"/>
    <n v="458.53594570000001"/>
    <n v="0.78915726333573877"/>
  </r>
  <r>
    <x v="0"/>
    <x v="26"/>
    <n v="97.446946620000006"/>
    <n v="9"/>
    <n v="353"/>
    <n v="3716.4933259999998"/>
    <x v="3"/>
    <n v="59"/>
    <n v="16"/>
    <n v="48"/>
    <n v="4"/>
    <x v="0"/>
    <n v="6.5075486209999998"/>
    <x v="4"/>
    <x v="3"/>
    <n v="171"/>
    <n v="4"/>
    <n v="15.972229759999999"/>
    <x v="2"/>
    <n v="2.119319737E-2"/>
    <x v="2"/>
    <s v="Route A"/>
    <n v="617.8669165"/>
    <n v="0.83375002662388742"/>
  </r>
  <r>
    <x v="2"/>
    <x v="27"/>
    <n v="92.557360810000006"/>
    <n v="42"/>
    <n v="352"/>
    <n v="2686.4572240000002"/>
    <x v="2"/>
    <n v="47"/>
    <n v="9"/>
    <n v="62"/>
    <n v="8"/>
    <x v="2"/>
    <n v="7.4067509530000004"/>
    <x v="2"/>
    <x v="0"/>
    <n v="291"/>
    <n v="4"/>
    <n v="10.528245070000001"/>
    <x v="1"/>
    <n v="2.8646678379999999E-2"/>
    <x v="3"/>
    <s v="Route B"/>
    <n v="762.45918219999999"/>
    <n v="0.71618413448447305"/>
  </r>
  <r>
    <x v="2"/>
    <x v="28"/>
    <n v="2.3972747060000001"/>
    <n v="12"/>
    <n v="394"/>
    <n v="6117.3246150000004"/>
    <x v="1"/>
    <n v="48"/>
    <n v="15"/>
    <n v="24"/>
    <n v="4"/>
    <x v="0"/>
    <n v="9.8981405079999991"/>
    <x v="1"/>
    <x v="0"/>
    <n v="171"/>
    <n v="7"/>
    <n v="59.429381810000002"/>
    <x v="1"/>
    <n v="8.1575707900000006E-3"/>
    <x v="1"/>
    <s v="Route A"/>
    <n v="123.4370275"/>
    <n v="0.97982173004235773"/>
  </r>
  <r>
    <x v="2"/>
    <x v="29"/>
    <n v="63.44755919"/>
    <n v="3"/>
    <n v="253"/>
    <n v="8318.9031950000008"/>
    <x v="1"/>
    <n v="45"/>
    <n v="5"/>
    <n v="67"/>
    <n v="7"/>
    <x v="0"/>
    <n v="8.1009731449999993"/>
    <x v="1"/>
    <x v="1"/>
    <n v="329"/>
    <n v="7"/>
    <n v="39.292875590000001"/>
    <x v="2"/>
    <n v="3.8780989369999998E-2"/>
    <x v="0"/>
    <s v="Route B"/>
    <n v="764.93537590000005"/>
    <n v="0.90804853020050069"/>
  </r>
  <r>
    <x v="0"/>
    <x v="30"/>
    <n v="8.0228592110000001"/>
    <n v="10"/>
    <n v="327"/>
    <n v="2766.3423670000002"/>
    <x v="3"/>
    <n v="60"/>
    <n v="26"/>
    <n v="35"/>
    <n v="7"/>
    <x v="0"/>
    <n v="8.9545283149999992"/>
    <x v="3"/>
    <x v="1"/>
    <n v="806"/>
    <n v="30"/>
    <n v="51.634893400000003"/>
    <x v="0"/>
    <n v="9.6539470500000002E-3"/>
    <x v="0"/>
    <s v="Route C"/>
    <n v="880.08098819999998"/>
    <n v="0.68186114679853727"/>
  </r>
  <r>
    <x v="1"/>
    <x v="31"/>
    <n v="50.847393050000001"/>
    <n v="28"/>
    <n v="168"/>
    <n v="9655.1351030000005"/>
    <x v="3"/>
    <n v="6"/>
    <n v="17"/>
    <n v="44"/>
    <n v="4"/>
    <x v="0"/>
    <n v="2.6796609650000001"/>
    <x v="0"/>
    <x v="4"/>
    <n v="461"/>
    <n v="8"/>
    <n v="60.251145659999999"/>
    <x v="0"/>
    <n v="2.9890000069999999E-2"/>
    <x v="2"/>
    <s v="Route C"/>
    <n v="609.37920659999997"/>
    <n v="0.93688548113525028"/>
  </r>
  <r>
    <x v="1"/>
    <x v="32"/>
    <n v="79.209936020000001"/>
    <n v="43"/>
    <n v="781"/>
    <n v="9571.5504870000004"/>
    <x v="2"/>
    <n v="89"/>
    <n v="13"/>
    <n v="64"/>
    <n v="4"/>
    <x v="2"/>
    <n v="6.5991049009999996"/>
    <x v="0"/>
    <x v="1"/>
    <n v="737"/>
    <n v="7"/>
    <n v="29.692467149999999"/>
    <x v="2"/>
    <n v="1.9460361190000001E-2"/>
    <x v="0"/>
    <s v="Route A"/>
    <n v="761.17390950000004"/>
    <n v="0.92047538060486445"/>
  </r>
  <r>
    <x v="2"/>
    <x v="33"/>
    <n v="64.795434999999998"/>
    <n v="63"/>
    <n v="616"/>
    <n v="5149.9983499999998"/>
    <x v="0"/>
    <n v="4"/>
    <n v="17"/>
    <n v="95"/>
    <n v="9"/>
    <x v="2"/>
    <n v="4.858270503"/>
    <x v="2"/>
    <x v="4"/>
    <n v="251"/>
    <n v="23"/>
    <n v="23.85342751"/>
    <x v="1"/>
    <n v="3.5410460120000001E-2"/>
    <x v="3"/>
    <s v="Route A"/>
    <n v="371.25529549999999"/>
    <n v="0.92791157001050295"/>
  </r>
  <r>
    <x v="1"/>
    <x v="34"/>
    <n v="37.467592330000002"/>
    <n v="96"/>
    <n v="602"/>
    <n v="9061.7108960000005"/>
    <x v="2"/>
    <n v="1"/>
    <n v="26"/>
    <n v="21"/>
    <n v="7"/>
    <x v="1"/>
    <n v="1.019487571"/>
    <x v="1"/>
    <x v="4"/>
    <n v="452"/>
    <n v="10"/>
    <n v="10.754272820000001"/>
    <x v="2"/>
    <n v="6.4660455900000004E-3"/>
    <x v="0"/>
    <s v="Route B"/>
    <n v="510.35800039999998"/>
    <n v="0.94367973043310394"/>
  </r>
  <r>
    <x v="2"/>
    <x v="35"/>
    <n v="84.957786819999995"/>
    <n v="11"/>
    <n v="449"/>
    <n v="6541.3293450000001"/>
    <x v="1"/>
    <n v="42"/>
    <n v="27"/>
    <n v="85"/>
    <n v="8"/>
    <x v="2"/>
    <n v="5.2881899900000002"/>
    <x v="1"/>
    <x v="2"/>
    <n v="367"/>
    <n v="2"/>
    <n v="58.004787039999997"/>
    <x v="2"/>
    <n v="5.4115409799999998E-3"/>
    <x v="3"/>
    <s v="Route C"/>
    <n v="553.42047119999995"/>
    <n v="0.91539632970429496"/>
  </r>
  <r>
    <x v="1"/>
    <x v="36"/>
    <n v="9.8130025790000008"/>
    <n v="34"/>
    <n v="963"/>
    <n v="7573.4024579999996"/>
    <x v="1"/>
    <n v="18"/>
    <n v="23"/>
    <n v="28"/>
    <n v="3"/>
    <x v="0"/>
    <n v="2.1079512669999998"/>
    <x v="4"/>
    <x v="2"/>
    <n v="671"/>
    <n v="19"/>
    <n v="45.531364240000002"/>
    <x v="1"/>
    <n v="3.805533379E-2"/>
    <x v="1"/>
    <s v="Route C"/>
    <n v="403.80897420000002"/>
    <n v="0.94668063972046734"/>
  </r>
  <r>
    <x v="1"/>
    <x v="37"/>
    <n v="23.39984475"/>
    <n v="5"/>
    <n v="963"/>
    <n v="2438.3399300000001"/>
    <x v="1"/>
    <n v="25"/>
    <n v="8"/>
    <n v="21"/>
    <n v="9"/>
    <x v="1"/>
    <n v="1.5326552739999999"/>
    <x v="0"/>
    <x v="1"/>
    <n v="867"/>
    <n v="15"/>
    <n v="34.343277469999997"/>
    <x v="0"/>
    <n v="2.6102880849999999E-2"/>
    <x v="3"/>
    <s v="Route A"/>
    <n v="183.93296799999999"/>
    <n v="0.92456631426283531"/>
  </r>
  <r>
    <x v="2"/>
    <x v="38"/>
    <n v="52.075930679999999"/>
    <n v="75"/>
    <n v="705"/>
    <n v="9692.3180400000001"/>
    <x v="0"/>
    <n v="69"/>
    <n v="1"/>
    <n v="88"/>
    <n v="5"/>
    <x v="0"/>
    <n v="9.2359314369999996"/>
    <x v="2"/>
    <x v="0"/>
    <n v="841"/>
    <n v="12"/>
    <n v="5.9306936459999999"/>
    <x v="0"/>
    <n v="6.1332689900000003E-3"/>
    <x v="1"/>
    <s v="Route B"/>
    <n v="339.67286990000002"/>
    <n v="0.96495442385421359"/>
  </r>
  <r>
    <x v="1"/>
    <x v="39"/>
    <n v="19.12747727"/>
    <n v="26"/>
    <n v="176"/>
    <n v="1912.4656629999999"/>
    <x v="1"/>
    <n v="78"/>
    <n v="29"/>
    <n v="34"/>
    <n v="3"/>
    <x v="1"/>
    <n v="5.562503779"/>
    <x v="4"/>
    <x v="1"/>
    <n v="791"/>
    <n v="6"/>
    <n v="9.0058074290000008"/>
    <x v="1"/>
    <n v="1.451972204E-2"/>
    <x v="1"/>
    <s v="Route B"/>
    <n v="653.67299460000004"/>
    <n v="0.65820406230216322"/>
  </r>
  <r>
    <x v="1"/>
    <x v="40"/>
    <n v="80.541424169999999"/>
    <n v="97"/>
    <n v="933"/>
    <n v="5724.9593500000001"/>
    <x v="1"/>
    <n v="90"/>
    <n v="20"/>
    <n v="39"/>
    <n v="8"/>
    <x v="2"/>
    <n v="7.2295951399999998"/>
    <x v="1"/>
    <x v="1"/>
    <n v="793"/>
    <n v="1"/>
    <n v="88.179407100000006"/>
    <x v="0"/>
    <n v="4.2132694310000003E-2"/>
    <x v="0"/>
    <s v="Route A"/>
    <n v="529.80872399999998"/>
    <n v="0.9074563343406099"/>
  </r>
  <r>
    <x v="1"/>
    <x v="41"/>
    <n v="99.113291619999998"/>
    <n v="35"/>
    <n v="556"/>
    <n v="5521.2052590000003"/>
    <x v="1"/>
    <n v="64"/>
    <n v="19"/>
    <n v="38"/>
    <n v="8"/>
    <x v="0"/>
    <n v="5.7732637440000003"/>
    <x v="3"/>
    <x v="4"/>
    <n v="892"/>
    <n v="7"/>
    <n v="95.332064549999998"/>
    <x v="1"/>
    <n v="4.5302261999999999E-4"/>
    <x v="3"/>
    <s v="Route A"/>
    <n v="275.5243711"/>
    <n v="0.95009706066426824"/>
  </r>
  <r>
    <x v="1"/>
    <x v="42"/>
    <n v="46.529167610000002"/>
    <n v="98"/>
    <n v="155"/>
    <n v="1839.609426"/>
    <x v="1"/>
    <n v="22"/>
    <n v="27"/>
    <n v="57"/>
    <n v="4"/>
    <x v="2"/>
    <n v="7.5262483270000002"/>
    <x v="2"/>
    <x v="3"/>
    <n v="179"/>
    <n v="7"/>
    <n v="96.422820639999998"/>
    <x v="1"/>
    <n v="4.9392552889999997E-2"/>
    <x v="0"/>
    <s v="Route A"/>
    <n v="635.65712050000002"/>
    <n v="0.65446082656678017"/>
  </r>
  <r>
    <x v="0"/>
    <x v="43"/>
    <n v="11.743271780000001"/>
    <n v="6"/>
    <n v="598"/>
    <n v="5737.4255990000001"/>
    <x v="2"/>
    <n v="36"/>
    <n v="29"/>
    <n v="85"/>
    <n v="9"/>
    <x v="0"/>
    <n v="3.6940212680000002"/>
    <x v="2"/>
    <x v="0"/>
    <n v="206"/>
    <n v="23"/>
    <n v="26.277365960000001"/>
    <x v="0"/>
    <n v="3.72304768E-3"/>
    <x v="1"/>
    <s v="Route A"/>
    <n v="716.04411979999998"/>
    <n v="0.87519766357845197"/>
  </r>
  <r>
    <x v="2"/>
    <x v="44"/>
    <n v="51.355790910000003"/>
    <n v="34"/>
    <n v="919"/>
    <n v="7152.2860490000003"/>
    <x v="1"/>
    <n v="13"/>
    <n v="19"/>
    <n v="72"/>
    <n v="6"/>
    <x v="2"/>
    <n v="7.5774496569999998"/>
    <x v="4"/>
    <x v="2"/>
    <n v="834"/>
    <n v="18"/>
    <n v="22.554106619999999"/>
    <x v="1"/>
    <n v="2.9626263199999999E-2"/>
    <x v="2"/>
    <s v="Route A"/>
    <n v="610.4532696"/>
    <n v="0.91464920929926308"/>
  </r>
  <r>
    <x v="0"/>
    <x v="45"/>
    <n v="33.784138030000001"/>
    <n v="1"/>
    <n v="24"/>
    <n v="5267.9568079999999"/>
    <x v="3"/>
    <n v="93"/>
    <n v="7"/>
    <n v="52"/>
    <n v="6"/>
    <x v="0"/>
    <n v="5.2151550090000001"/>
    <x v="4"/>
    <x v="4"/>
    <n v="794"/>
    <n v="25"/>
    <n v="66.312544439999996"/>
    <x v="2"/>
    <n v="3.2196046120000002E-2"/>
    <x v="2"/>
    <s v="Route A"/>
    <n v="495.30569700000001"/>
    <n v="0.90597764654261759"/>
  </r>
  <r>
    <x v="0"/>
    <x v="46"/>
    <n v="27.082207199999999"/>
    <n v="75"/>
    <n v="859"/>
    <n v="2556.7673610000002"/>
    <x v="0"/>
    <n v="92"/>
    <n v="29"/>
    <n v="6"/>
    <n v="8"/>
    <x v="0"/>
    <n v="4.0709558369999996"/>
    <x v="0"/>
    <x v="4"/>
    <n v="870"/>
    <n v="23"/>
    <n v="77.322353210000003"/>
    <x v="0"/>
    <n v="3.6486105929999998E-2"/>
    <x v="0"/>
    <s v="Route B"/>
    <n v="380.43593709999999"/>
    <n v="0.85120432038400073"/>
  </r>
  <r>
    <x v="1"/>
    <x v="47"/>
    <n v="95.712135880000005"/>
    <n v="93"/>
    <n v="910"/>
    <n v="7089.4742500000002"/>
    <x v="3"/>
    <n v="4"/>
    <n v="15"/>
    <n v="51"/>
    <n v="9"/>
    <x v="0"/>
    <n v="8.9787507560000002"/>
    <x v="1"/>
    <x v="1"/>
    <n v="964"/>
    <n v="20"/>
    <n v="19.712992910000001"/>
    <x v="0"/>
    <n v="3.8057358700000002E-3"/>
    <x v="2"/>
    <s v="Route A"/>
    <n v="581.60235509999995"/>
    <n v="0.91796255482555711"/>
  </r>
  <r>
    <x v="0"/>
    <x v="48"/>
    <n v="76.035544430000002"/>
    <n v="28"/>
    <n v="29"/>
    <n v="7397.0710049999998"/>
    <x v="0"/>
    <n v="30"/>
    <n v="16"/>
    <n v="9"/>
    <n v="3"/>
    <x v="2"/>
    <n v="7.0958331570000004"/>
    <x v="4"/>
    <x v="0"/>
    <n v="109"/>
    <n v="18"/>
    <n v="23.12636358"/>
    <x v="1"/>
    <n v="1.6981125409999999E-2"/>
    <x v="2"/>
    <s v="Route B"/>
    <n v="768.65191400000003"/>
    <n v="0.89608698990716262"/>
  </r>
  <r>
    <x v="2"/>
    <x v="49"/>
    <n v="78.897913209999999"/>
    <n v="19"/>
    <n v="99"/>
    <n v="8001.6132070000003"/>
    <x v="2"/>
    <n v="97"/>
    <n v="24"/>
    <n v="9"/>
    <n v="6"/>
    <x v="2"/>
    <n v="2.5056210330000002"/>
    <x v="2"/>
    <x v="2"/>
    <n v="177"/>
    <n v="28"/>
    <n v="14.14781544"/>
    <x v="2"/>
    <n v="2.8258139849999999E-2"/>
    <x v="2"/>
    <s v="Route A"/>
    <n v="336.89016850000002"/>
    <n v="0.95789721900012859"/>
  </r>
  <r>
    <x v="2"/>
    <x v="50"/>
    <n v="14.20348426"/>
    <n v="91"/>
    <n v="633"/>
    <n v="5910.8853900000004"/>
    <x v="1"/>
    <n v="31"/>
    <n v="23"/>
    <n v="82"/>
    <n v="10"/>
    <x v="1"/>
    <n v="6.2478609150000004"/>
    <x v="4"/>
    <x v="2"/>
    <n v="306"/>
    <n v="21"/>
    <n v="45.178757920000002"/>
    <x v="1"/>
    <n v="4.754800805E-2"/>
    <x v="2"/>
    <s v="Route B"/>
    <n v="496.24865030000001"/>
    <n v="0.91604495476438264"/>
  </r>
  <r>
    <x v="0"/>
    <x v="51"/>
    <n v="26.700760970000001"/>
    <n v="61"/>
    <n v="154"/>
    <n v="9866.4654580000006"/>
    <x v="3"/>
    <n v="100"/>
    <n v="4"/>
    <n v="52"/>
    <n v="1"/>
    <x v="1"/>
    <n v="4.7830005580000003"/>
    <x v="2"/>
    <x v="3"/>
    <n v="673"/>
    <n v="28"/>
    <n v="14.190328340000001"/>
    <x v="0"/>
    <n v="1.772951172E-2"/>
    <x v="0"/>
    <s v="Route A"/>
    <n v="694.98231759999999"/>
    <n v="0.92956116650299625"/>
  </r>
  <r>
    <x v="1"/>
    <x v="52"/>
    <n v="98.03182966"/>
    <n v="1"/>
    <n v="820"/>
    <n v="9435.7626089999994"/>
    <x v="3"/>
    <n v="64"/>
    <n v="11"/>
    <n v="11"/>
    <n v="1"/>
    <x v="0"/>
    <n v="8.6310521799999993"/>
    <x v="1"/>
    <x v="0"/>
    <n v="727"/>
    <n v="27"/>
    <n v="9.1668491490000008"/>
    <x v="0"/>
    <n v="2.1224716189999999E-2"/>
    <x v="1"/>
    <s v="Route C"/>
    <n v="602.89849879999997"/>
    <n v="0.93610495263785631"/>
  </r>
  <r>
    <x v="1"/>
    <x v="53"/>
    <n v="30.341470709999999"/>
    <n v="93"/>
    <n v="242"/>
    <n v="8232.3348289999994"/>
    <x v="3"/>
    <n v="96"/>
    <n v="25"/>
    <n v="54"/>
    <n v="3"/>
    <x v="0"/>
    <n v="1.0134865660000001"/>
    <x v="1"/>
    <x v="2"/>
    <n v="631"/>
    <n v="17"/>
    <n v="83.344058989999994"/>
    <x v="0"/>
    <n v="1.4103475759999999E-2"/>
    <x v="1"/>
    <s v="Route B"/>
    <n v="750.73784069999999"/>
    <n v="0.90880620670877232"/>
  </r>
  <r>
    <x v="0"/>
    <x v="54"/>
    <n v="31.146243160000001"/>
    <n v="11"/>
    <n v="622"/>
    <n v="6088.0214800000003"/>
    <x v="0"/>
    <n v="33"/>
    <n v="22"/>
    <n v="61"/>
    <n v="3"/>
    <x v="0"/>
    <n v="4.3051034709999998"/>
    <x v="1"/>
    <x v="1"/>
    <n v="497"/>
    <n v="29"/>
    <n v="30.186023380000002"/>
    <x v="2"/>
    <n v="2.478771976E-2"/>
    <x v="0"/>
    <s v="Route B"/>
    <n v="814.06999659999997"/>
    <n v="0.8662833238558153"/>
  </r>
  <r>
    <x v="0"/>
    <x v="55"/>
    <n v="79.855058339999999"/>
    <n v="16"/>
    <n v="701"/>
    <n v="2925.67517"/>
    <x v="3"/>
    <n v="97"/>
    <n v="11"/>
    <n v="11"/>
    <n v="5"/>
    <x v="1"/>
    <n v="5.0143649549999996"/>
    <x v="4"/>
    <x v="2"/>
    <n v="918"/>
    <n v="5"/>
    <n v="30.32354526"/>
    <x v="1"/>
    <n v="4.5489196590000003E-2"/>
    <x v="3"/>
    <s v="Route B"/>
    <n v="323.01292799999999"/>
    <n v="0.88959371453393432"/>
  </r>
  <r>
    <x v="1"/>
    <x v="56"/>
    <n v="20.986386039999999"/>
    <n v="90"/>
    <n v="93"/>
    <n v="4767.0204839999997"/>
    <x v="0"/>
    <n v="25"/>
    <n v="23"/>
    <n v="83"/>
    <n v="5"/>
    <x v="2"/>
    <n v="1.774429714"/>
    <x v="1"/>
    <x v="0"/>
    <n v="826"/>
    <n v="28"/>
    <n v="12.83628457"/>
    <x v="2"/>
    <n v="1.173755495E-2"/>
    <x v="1"/>
    <s v="Route B"/>
    <n v="832.21080870000003"/>
    <n v="0.82542327823150163"/>
  </r>
  <r>
    <x v="0"/>
    <x v="57"/>
    <n v="49.26320535"/>
    <n v="65"/>
    <n v="227"/>
    <n v="1605.8669"/>
    <x v="2"/>
    <n v="5"/>
    <n v="18"/>
    <n v="51"/>
    <n v="1"/>
    <x v="0"/>
    <n v="9.1605585349999998"/>
    <x v="4"/>
    <x v="2"/>
    <n v="588"/>
    <n v="25"/>
    <n v="67.779622989999993"/>
    <x v="0"/>
    <n v="2.51117483E-2"/>
    <x v="2"/>
    <s v="Route A"/>
    <n v="482.19123860000002"/>
    <n v="0.69973150414894292"/>
  </r>
  <r>
    <x v="1"/>
    <x v="58"/>
    <n v="59.841561380000002"/>
    <n v="81"/>
    <n v="896"/>
    <n v="2021.1498099999999"/>
    <x v="0"/>
    <n v="10"/>
    <n v="5"/>
    <n v="44"/>
    <n v="7"/>
    <x v="1"/>
    <n v="4.9384385650000002"/>
    <x v="0"/>
    <x v="2"/>
    <n v="396"/>
    <n v="7"/>
    <n v="65.047415090000001"/>
    <x v="1"/>
    <n v="1.73037472E-2"/>
    <x v="0"/>
    <s v="Route B"/>
    <n v="110.3643352"/>
    <n v="0.94539527220894137"/>
  </r>
  <r>
    <x v="2"/>
    <x v="59"/>
    <n v="63.828398350000001"/>
    <n v="30"/>
    <n v="484"/>
    <n v="1061.6185230000001"/>
    <x v="0"/>
    <n v="100"/>
    <n v="16"/>
    <n v="26"/>
    <n v="7"/>
    <x v="0"/>
    <n v="7.2937225970000004"/>
    <x v="1"/>
    <x v="1"/>
    <n v="176"/>
    <n v="4"/>
    <n v="1.900762244"/>
    <x v="1"/>
    <n v="4.47194015E-3"/>
    <x v="1"/>
    <s v="Route A"/>
    <n v="312.57427360000003"/>
    <n v="0.70556818025677959"/>
  </r>
  <r>
    <x v="1"/>
    <x v="60"/>
    <n v="17.02802792"/>
    <n v="16"/>
    <n v="380"/>
    <n v="8864.0843499999992"/>
    <x v="1"/>
    <n v="41"/>
    <n v="27"/>
    <n v="72"/>
    <n v="8"/>
    <x v="2"/>
    <n v="4.3813681579999999"/>
    <x v="3"/>
    <x v="0"/>
    <n v="929"/>
    <n v="24"/>
    <n v="87.213057820000003"/>
    <x v="1"/>
    <n v="2.8530906169999998E-2"/>
    <x v="2"/>
    <s v="Route A"/>
    <n v="430.16909700000002"/>
    <n v="0.95147055465463837"/>
  </r>
  <r>
    <x v="0"/>
    <x v="61"/>
    <n v="52.028749900000001"/>
    <n v="23"/>
    <n v="117"/>
    <n v="6885.5893509999996"/>
    <x v="2"/>
    <n v="32"/>
    <n v="23"/>
    <n v="36"/>
    <n v="7"/>
    <x v="2"/>
    <n v="9.0303404230000002"/>
    <x v="3"/>
    <x v="1"/>
    <n v="480"/>
    <n v="12"/>
    <n v="78.702393970000003"/>
    <x v="1"/>
    <n v="4.3674705379999998E-2"/>
    <x v="1"/>
    <s v="Route A"/>
    <n v="164.3665282"/>
    <n v="0.97612890925943341"/>
  </r>
  <r>
    <x v="2"/>
    <x v="62"/>
    <n v="72.796353960000005"/>
    <n v="89"/>
    <n v="270"/>
    <n v="3899.746834"/>
    <x v="2"/>
    <n v="86"/>
    <n v="2"/>
    <n v="40"/>
    <n v="7"/>
    <x v="2"/>
    <n v="7.291701389"/>
    <x v="4"/>
    <x v="0"/>
    <n v="751"/>
    <n v="14"/>
    <n v="21.048642730000001"/>
    <x v="2"/>
    <n v="1.8740014039999999E-2"/>
    <x v="3"/>
    <s v="Route C"/>
    <n v="320.84651580000002"/>
    <n v="0.91772632187230851"/>
  </r>
  <r>
    <x v="1"/>
    <x v="63"/>
    <n v="13.01737679"/>
    <n v="55"/>
    <n v="246"/>
    <n v="4256.9491410000001"/>
    <x v="0"/>
    <n v="54"/>
    <n v="19"/>
    <n v="10"/>
    <n v="4"/>
    <x v="1"/>
    <n v="2.4579335279999999"/>
    <x v="0"/>
    <x v="3"/>
    <n v="736"/>
    <n v="10"/>
    <n v="20.075003980000002"/>
    <x v="0"/>
    <n v="3.6328432899999999E-2"/>
    <x v="3"/>
    <s v="Route A"/>
    <n v="687.28617789999998"/>
    <n v="0.83854959147138186"/>
  </r>
  <r>
    <x v="1"/>
    <x v="64"/>
    <n v="89.634095610000003"/>
    <n v="11"/>
    <n v="134"/>
    <n v="8458.7308780000003"/>
    <x v="1"/>
    <n v="73"/>
    <n v="27"/>
    <n v="75"/>
    <n v="6"/>
    <x v="2"/>
    <n v="4.5853534680000001"/>
    <x v="1"/>
    <x v="2"/>
    <n v="328"/>
    <n v="6"/>
    <n v="8.6930424259999999"/>
    <x v="1"/>
    <n v="1.59486315E-3"/>
    <x v="1"/>
    <s v="Route C"/>
    <n v="771.22508470000002"/>
    <n v="0.90882496490036702"/>
  </r>
  <r>
    <x v="1"/>
    <x v="65"/>
    <n v="33.69771721"/>
    <n v="72"/>
    <n v="457"/>
    <n v="8354.5796859999991"/>
    <x v="3"/>
    <n v="57"/>
    <n v="24"/>
    <n v="54"/>
    <n v="8"/>
    <x v="2"/>
    <n v="6.5805413479999997"/>
    <x v="2"/>
    <x v="1"/>
    <n v="358"/>
    <n v="21"/>
    <n v="1.5972227429999999"/>
    <x v="1"/>
    <n v="4.911095955E-2"/>
    <x v="2"/>
    <s v="Route C"/>
    <n v="555.85910369999999"/>
    <n v="0.9334665387617922"/>
  </r>
  <r>
    <x v="1"/>
    <x v="66"/>
    <n v="26.03486977"/>
    <n v="52"/>
    <n v="704"/>
    <n v="8367.7216179999996"/>
    <x v="1"/>
    <n v="13"/>
    <n v="17"/>
    <n v="19"/>
    <n v="8"/>
    <x v="1"/>
    <n v="2.216142729"/>
    <x v="2"/>
    <x v="1"/>
    <n v="867"/>
    <n v="28"/>
    <n v="42.084436740000001"/>
    <x v="1"/>
    <n v="3.4480632880000001E-2"/>
    <x v="0"/>
    <s v="Route A"/>
    <n v="393.84334860000001"/>
    <n v="0.95293302447433303"/>
  </r>
  <r>
    <x v="1"/>
    <x v="67"/>
    <n v="87.755432350000007"/>
    <n v="16"/>
    <n v="513"/>
    <n v="9473.7980329999991"/>
    <x v="2"/>
    <n v="12"/>
    <n v="9"/>
    <n v="71"/>
    <n v="9"/>
    <x v="2"/>
    <n v="9.1478115449999997"/>
    <x v="1"/>
    <x v="0"/>
    <n v="198"/>
    <n v="11"/>
    <n v="7.057876147"/>
    <x v="2"/>
    <n v="1.3195544400000001E-3"/>
    <x v="3"/>
    <s v="Route C"/>
    <n v="169.27180139999999"/>
    <n v="0.98213263563247"/>
  </r>
  <r>
    <x v="0"/>
    <x v="68"/>
    <n v="37.931812379999997"/>
    <n v="29"/>
    <n v="163"/>
    <n v="3550.218433"/>
    <x v="0"/>
    <n v="0"/>
    <n v="8"/>
    <n v="58"/>
    <n v="8"/>
    <x v="0"/>
    <n v="1.194251865"/>
    <x v="4"/>
    <x v="3"/>
    <n v="375"/>
    <n v="18"/>
    <n v="97.11358156"/>
    <x v="1"/>
    <n v="1.9834678719999999E-2"/>
    <x v="2"/>
    <s v="Route A"/>
    <n v="299.70630310000001"/>
    <n v="0.91558088361150713"/>
  </r>
  <r>
    <x v="1"/>
    <x v="69"/>
    <n v="54.865528519999998"/>
    <n v="62"/>
    <n v="511"/>
    <n v="1752.381087"/>
    <x v="0"/>
    <n v="95"/>
    <n v="1"/>
    <n v="27"/>
    <n v="3"/>
    <x v="0"/>
    <n v="9.7052867900000006"/>
    <x v="3"/>
    <x v="1"/>
    <n v="862"/>
    <n v="7"/>
    <n v="77.62776581"/>
    <x v="0"/>
    <n v="1.3623879889999999E-2"/>
    <x v="1"/>
    <s v="Route A"/>
    <n v="207.66320619999999"/>
    <n v="0.88149654904372976"/>
  </r>
  <r>
    <x v="0"/>
    <x v="70"/>
    <n v="47.914541819999997"/>
    <n v="90"/>
    <n v="32"/>
    <n v="7014.8879870000001"/>
    <x v="1"/>
    <n v="10"/>
    <n v="12"/>
    <n v="22"/>
    <n v="4"/>
    <x v="0"/>
    <n v="6.3157177549999997"/>
    <x v="1"/>
    <x v="3"/>
    <n v="775"/>
    <n v="16"/>
    <n v="11.44078182"/>
    <x v="2"/>
    <n v="1.8305755989999999E-2"/>
    <x v="0"/>
    <s v="Route C"/>
    <n v="183.27289870000001"/>
    <n v="0.97387372413648776"/>
  </r>
  <r>
    <x v="2"/>
    <x v="71"/>
    <n v="6.3815331630000003"/>
    <n v="14"/>
    <n v="637"/>
    <n v="8180.3370850000001"/>
    <x v="1"/>
    <n v="76"/>
    <n v="2"/>
    <n v="26"/>
    <n v="6"/>
    <x v="1"/>
    <n v="9.2281903169999993"/>
    <x v="4"/>
    <x v="3"/>
    <n v="258"/>
    <n v="10"/>
    <n v="30.661677480000002"/>
    <x v="0"/>
    <n v="2.078750608E-2"/>
    <x v="0"/>
    <s v="Route A"/>
    <n v="405.16706790000001"/>
    <n v="0.95047061463482474"/>
  </r>
  <r>
    <x v="2"/>
    <x v="72"/>
    <n v="90.204427519999996"/>
    <n v="88"/>
    <n v="478"/>
    <n v="2633.1219809999998"/>
    <x v="0"/>
    <n v="57"/>
    <n v="29"/>
    <n v="77"/>
    <n v="9"/>
    <x v="1"/>
    <n v="6.5996141599999998"/>
    <x v="1"/>
    <x v="3"/>
    <n v="152"/>
    <n v="11"/>
    <n v="55.760492900000003"/>
    <x v="0"/>
    <n v="3.2133296069999998E-2"/>
    <x v="2"/>
    <s v="Route B"/>
    <n v="677.94456979999995"/>
    <n v="0.74253203053565642"/>
  </r>
  <r>
    <x v="2"/>
    <x v="73"/>
    <n v="83.851017679999998"/>
    <n v="41"/>
    <n v="375"/>
    <n v="7910.8869160000004"/>
    <x v="3"/>
    <n v="17"/>
    <n v="25"/>
    <n v="66"/>
    <n v="5"/>
    <x v="0"/>
    <n v="1.512936837"/>
    <x v="3"/>
    <x v="4"/>
    <n v="444"/>
    <n v="4"/>
    <n v="46.870238800000003"/>
    <x v="1"/>
    <n v="4.6205460650000002E-2"/>
    <x v="0"/>
    <s v="Route A"/>
    <n v="866.47280009999997"/>
    <n v="0.89047083983117825"/>
  </r>
  <r>
    <x v="0"/>
    <x v="74"/>
    <n v="3.1700114140000002"/>
    <n v="64"/>
    <n v="904"/>
    <n v="5709.9452959999999"/>
    <x v="1"/>
    <n v="41"/>
    <n v="6"/>
    <n v="1"/>
    <n v="5"/>
    <x v="1"/>
    <n v="5.2376546499999996"/>
    <x v="3"/>
    <x v="2"/>
    <n v="919"/>
    <n v="9"/>
    <n v="80.580852160000006"/>
    <x v="1"/>
    <n v="3.9661272399999998E-3"/>
    <x v="2"/>
    <s v="Route A"/>
    <n v="341.55265680000002"/>
    <n v="0.94018284955562204"/>
  </r>
  <r>
    <x v="1"/>
    <x v="75"/>
    <n v="92.996884230000006"/>
    <n v="29"/>
    <n v="106"/>
    <n v="1889.07359"/>
    <x v="0"/>
    <n v="16"/>
    <n v="20"/>
    <n v="56"/>
    <n v="10"/>
    <x v="2"/>
    <n v="2.4738977609999999"/>
    <x v="1"/>
    <x v="4"/>
    <n v="759"/>
    <n v="11"/>
    <n v="48.064782639999997"/>
    <x v="2"/>
    <n v="2.030069089E-2"/>
    <x v="1"/>
    <s v="Route C"/>
    <n v="873.12964799999997"/>
    <n v="0.53780008750214969"/>
  </r>
  <r>
    <x v="0"/>
    <x v="76"/>
    <n v="69.108799550000001"/>
    <n v="23"/>
    <n v="241"/>
    <n v="5328.3759840000002"/>
    <x v="3"/>
    <n v="38"/>
    <n v="1"/>
    <n v="22"/>
    <n v="10"/>
    <x v="1"/>
    <n v="7.0545383370000003"/>
    <x v="4"/>
    <x v="3"/>
    <n v="985"/>
    <n v="24"/>
    <n v="64.323597800000002"/>
    <x v="0"/>
    <n v="2.1800374519999999E-2"/>
    <x v="2"/>
    <s v="Route A"/>
    <n v="997.41345009999998"/>
    <n v="0.81281098535557095"/>
  </r>
  <r>
    <x v="0"/>
    <x v="77"/>
    <n v="57.449742960000002"/>
    <n v="14"/>
    <n v="359"/>
    <n v="2483.760178"/>
    <x v="2"/>
    <n v="96"/>
    <n v="28"/>
    <n v="57"/>
    <n v="4"/>
    <x v="0"/>
    <n v="6.7809466260000004"/>
    <x v="1"/>
    <x v="1"/>
    <n v="334"/>
    <n v="5"/>
    <n v="42.952444749999998"/>
    <x v="2"/>
    <n v="3.0551418180000001E-2"/>
    <x v="0"/>
    <s v="Route B"/>
    <n v="852.5680989"/>
    <n v="0.65674298732556613"/>
  </r>
  <r>
    <x v="0"/>
    <x v="78"/>
    <n v="6.3068831760000004"/>
    <n v="50"/>
    <n v="946"/>
    <n v="1292.4584179999999"/>
    <x v="2"/>
    <n v="5"/>
    <n v="4"/>
    <n v="51"/>
    <n v="5"/>
    <x v="0"/>
    <n v="8.4670497709999992"/>
    <x v="2"/>
    <x v="0"/>
    <n v="858"/>
    <n v="21"/>
    <n v="71.126514720000003"/>
    <x v="0"/>
    <n v="4.0968813319999998E-2"/>
    <x v="3"/>
    <s v="Route C"/>
    <n v="323.59220340000002"/>
    <n v="0.74963047252170856"/>
  </r>
  <r>
    <x v="0"/>
    <x v="79"/>
    <n v="57.057031219999999"/>
    <n v="56"/>
    <n v="198"/>
    <n v="7888.7232679999997"/>
    <x v="0"/>
    <n v="31"/>
    <n v="25"/>
    <n v="20"/>
    <n v="1"/>
    <x v="0"/>
    <n v="6.4963253639999996"/>
    <x v="0"/>
    <x v="3"/>
    <n v="228"/>
    <n v="12"/>
    <n v="57.870902919999999"/>
    <x v="0"/>
    <n v="1.65871627E-3"/>
    <x v="1"/>
    <s v="Route C"/>
    <n v="351.50421929999999"/>
    <n v="0.95544219167557187"/>
  </r>
  <r>
    <x v="1"/>
    <x v="80"/>
    <n v="91.128318350000001"/>
    <n v="75"/>
    <n v="872"/>
    <n v="8651.6726830000007"/>
    <x v="2"/>
    <n v="39"/>
    <n v="14"/>
    <n v="41"/>
    <n v="2"/>
    <x v="2"/>
    <n v="2.8331846789999999"/>
    <x v="0"/>
    <x v="4"/>
    <n v="202"/>
    <n v="5"/>
    <n v="76.961228019999993"/>
    <x v="1"/>
    <n v="2.8496621989999998E-2"/>
    <x v="3"/>
    <s v="Route B"/>
    <n v="787.77985049999995"/>
    <n v="0.90894479260086447"/>
  </r>
  <r>
    <x v="0"/>
    <x v="81"/>
    <n v="72.819206930000007"/>
    <n v="9"/>
    <n v="774"/>
    <n v="4384.4134000000004"/>
    <x v="2"/>
    <n v="48"/>
    <n v="6"/>
    <n v="8"/>
    <n v="5"/>
    <x v="0"/>
    <n v="4.0662775020000002"/>
    <x v="0"/>
    <x v="2"/>
    <n v="698"/>
    <n v="1"/>
    <n v="19.789592939999999"/>
    <x v="0"/>
    <n v="2.547547122E-2"/>
    <x v="2"/>
    <s v="Route B"/>
    <n v="276.7783359"/>
    <n v="0.93687220828674611"/>
  </r>
  <r>
    <x v="1"/>
    <x v="82"/>
    <n v="17.03493074"/>
    <n v="13"/>
    <n v="336"/>
    <n v="2943.3818679999999"/>
    <x v="2"/>
    <n v="42"/>
    <n v="19"/>
    <n v="72"/>
    <n v="1"/>
    <x v="1"/>
    <n v="4.7081818740000001"/>
    <x v="4"/>
    <x v="0"/>
    <n v="955"/>
    <n v="26"/>
    <n v="4.4652784350000001"/>
    <x v="0"/>
    <n v="4.1378770490000001E-2"/>
    <x v="0"/>
    <s v="Route C"/>
    <n v="589.97855560000005"/>
    <n v="0.79955758985466441"/>
  </r>
  <r>
    <x v="0"/>
    <x v="83"/>
    <n v="68.911246210000002"/>
    <n v="82"/>
    <n v="663"/>
    <n v="2411.7546320000001"/>
    <x v="2"/>
    <n v="65"/>
    <n v="24"/>
    <n v="7"/>
    <n v="8"/>
    <x v="0"/>
    <n v="4.9498395779999997"/>
    <x v="1"/>
    <x v="3"/>
    <n v="443"/>
    <n v="5"/>
    <n v="97.730593799999994"/>
    <x v="1"/>
    <n v="7.7300613400000003E-3"/>
    <x v="0"/>
    <s v="Route A"/>
    <n v="682.9710182"/>
    <n v="0.71681571203881911"/>
  </r>
  <r>
    <x v="0"/>
    <x v="84"/>
    <n v="89.104367289999999"/>
    <n v="99"/>
    <n v="618"/>
    <n v="2048.2901000000002"/>
    <x v="2"/>
    <n v="73"/>
    <n v="26"/>
    <n v="80"/>
    <n v="10"/>
    <x v="1"/>
    <n v="8.3816156250000002"/>
    <x v="2"/>
    <x v="4"/>
    <n v="589"/>
    <n v="22"/>
    <n v="33.808636509999999"/>
    <x v="2"/>
    <n v="4.843456577E-2"/>
    <x v="1"/>
    <s v="Route B"/>
    <n v="465.45700599999998"/>
    <n v="0.77275826017027571"/>
  </r>
  <r>
    <x v="2"/>
    <x v="85"/>
    <n v="76.962994420000001"/>
    <n v="83"/>
    <n v="25"/>
    <n v="8684.6130589999993"/>
    <x v="1"/>
    <n v="15"/>
    <n v="18"/>
    <n v="66"/>
    <n v="2"/>
    <x v="2"/>
    <n v="8.2491687050000007"/>
    <x v="2"/>
    <x v="4"/>
    <n v="211"/>
    <n v="2"/>
    <n v="69.929345519999998"/>
    <x v="1"/>
    <n v="1.3744289999999999E-2"/>
    <x v="0"/>
    <s v="Route B"/>
    <n v="842.68682999999999"/>
    <n v="0.90296783238641698"/>
  </r>
  <r>
    <x v="1"/>
    <x v="86"/>
    <n v="19.99817694"/>
    <n v="18"/>
    <n v="223"/>
    <n v="1229.5910289999999"/>
    <x v="2"/>
    <n v="32"/>
    <n v="14"/>
    <n v="22"/>
    <n v="6"/>
    <x v="0"/>
    <n v="1.4543053100000001"/>
    <x v="1"/>
    <x v="0"/>
    <n v="569"/>
    <n v="18"/>
    <n v="74.608969999999999"/>
    <x v="2"/>
    <n v="2.0515129310000001E-2"/>
    <x v="2"/>
    <s v="Route A"/>
    <n v="264.2548898"/>
    <n v="0.78508716836124537"/>
  </r>
  <r>
    <x v="0"/>
    <x v="87"/>
    <n v="80.41403665"/>
    <n v="24"/>
    <n v="79"/>
    <n v="5133.8467010000004"/>
    <x v="3"/>
    <n v="5"/>
    <n v="7"/>
    <n v="55"/>
    <n v="10"/>
    <x v="1"/>
    <n v="6.5758037979999999"/>
    <x v="0"/>
    <x v="4"/>
    <n v="523"/>
    <n v="17"/>
    <n v="28.696996819999999"/>
    <x v="1"/>
    <n v="3.6937377879999997E-2"/>
    <x v="3"/>
    <s v="Route B"/>
    <n v="879.35921770000004"/>
    <n v="0.82871338609921619"/>
  </r>
  <r>
    <x v="2"/>
    <x v="88"/>
    <n v="75.270406980000004"/>
    <n v="58"/>
    <n v="737"/>
    <n v="9444.7420330000004"/>
    <x v="3"/>
    <n v="60"/>
    <n v="18"/>
    <n v="85"/>
    <n v="7"/>
    <x v="1"/>
    <n v="3.8012531329999999"/>
    <x v="4"/>
    <x v="0"/>
    <n v="953"/>
    <n v="11"/>
    <n v="68.184919059999999"/>
    <x v="0"/>
    <n v="7.2220440200000003E-3"/>
    <x v="3"/>
    <s v="Route A"/>
    <n v="103.916248"/>
    <n v="0.98899744983643645"/>
  </r>
  <r>
    <x v="2"/>
    <x v="89"/>
    <n v="97.760085579999995"/>
    <n v="10"/>
    <n v="134"/>
    <n v="5924.6825669999998"/>
    <x v="2"/>
    <n v="90"/>
    <n v="1"/>
    <n v="27"/>
    <n v="8"/>
    <x v="0"/>
    <n v="9.9298162449999996"/>
    <x v="1"/>
    <x v="1"/>
    <n v="370"/>
    <n v="11"/>
    <n v="46.603873380000003"/>
    <x v="0"/>
    <n v="1.9076657340000001E-2"/>
    <x v="2"/>
    <s v="Route B"/>
    <n v="517.49997389999999"/>
    <n v="0.91265355265066317"/>
  </r>
  <r>
    <x v="1"/>
    <x v="90"/>
    <n v="13.8819135"/>
    <n v="56"/>
    <n v="320"/>
    <n v="9592.63357"/>
    <x v="0"/>
    <n v="66"/>
    <n v="18"/>
    <n v="96"/>
    <n v="7"/>
    <x v="0"/>
    <n v="7.674430708"/>
    <x v="0"/>
    <x v="3"/>
    <n v="585"/>
    <n v="8"/>
    <n v="85.675963339999996"/>
    <x v="2"/>
    <n v="1.2193822240000001E-2"/>
    <x v="2"/>
    <s v="Route B"/>
    <n v="990.07847249999998"/>
    <n v="0.89678762716462235"/>
  </r>
  <r>
    <x v="2"/>
    <x v="91"/>
    <n v="62.11196546"/>
    <n v="90"/>
    <n v="916"/>
    <n v="1935.2067939999999"/>
    <x v="3"/>
    <n v="98"/>
    <n v="22"/>
    <n v="85"/>
    <n v="7"/>
    <x v="0"/>
    <n v="7.4715140839999998"/>
    <x v="3"/>
    <x v="2"/>
    <n v="207"/>
    <n v="28"/>
    <n v="39.772882500000001"/>
    <x v="0"/>
    <n v="6.2600185800000003E-3"/>
    <x v="2"/>
    <s v="Route B"/>
    <n v="996.77831500000002"/>
    <n v="0.48492413415948349"/>
  </r>
  <r>
    <x v="2"/>
    <x v="92"/>
    <n v="47.71423308"/>
    <n v="44"/>
    <n v="276"/>
    <n v="2100.1297549999999"/>
    <x v="3"/>
    <n v="90"/>
    <n v="25"/>
    <n v="10"/>
    <n v="8"/>
    <x v="0"/>
    <n v="4.4695000260000004"/>
    <x v="4"/>
    <x v="0"/>
    <n v="671"/>
    <n v="29"/>
    <n v="62.612690399999998"/>
    <x v="2"/>
    <n v="3.33431825E-3"/>
    <x v="2"/>
    <s v="Route B"/>
    <n v="230.0927825"/>
    <n v="0.8904387779125581"/>
  </r>
  <r>
    <x v="0"/>
    <x v="93"/>
    <n v="69.290830999999997"/>
    <n v="88"/>
    <n v="114"/>
    <n v="4531.4021339999999"/>
    <x v="2"/>
    <n v="63"/>
    <n v="17"/>
    <n v="66"/>
    <n v="1"/>
    <x v="2"/>
    <n v="7.0064320589999998"/>
    <x v="3"/>
    <x v="4"/>
    <n v="824"/>
    <n v="20"/>
    <n v="35.633652339999998"/>
    <x v="1"/>
    <n v="4.1657817950000002E-2"/>
    <x v="1"/>
    <s v="Route A"/>
    <n v="823.52384589999997"/>
    <n v="0.81826290813588598"/>
  </r>
  <r>
    <x v="2"/>
    <x v="94"/>
    <n v="3.0376887250000002"/>
    <n v="97"/>
    <n v="987"/>
    <n v="7888.3565470000003"/>
    <x v="2"/>
    <n v="77"/>
    <n v="26"/>
    <n v="72"/>
    <n v="9"/>
    <x v="0"/>
    <n v="6.9429459419999997"/>
    <x v="4"/>
    <x v="2"/>
    <n v="908"/>
    <n v="14"/>
    <n v="60.387378609999999"/>
    <x v="2"/>
    <n v="1.463607498E-2"/>
    <x v="2"/>
    <s v="Route B"/>
    <n v="846.665257"/>
    <n v="0.89266899233630703"/>
  </r>
  <r>
    <x v="0"/>
    <x v="95"/>
    <n v="77.90392722"/>
    <n v="65"/>
    <n v="672"/>
    <n v="7386.3639439999997"/>
    <x v="2"/>
    <n v="15"/>
    <n v="14"/>
    <n v="26"/>
    <n v="9"/>
    <x v="0"/>
    <n v="8.6303388699999992"/>
    <x v="3"/>
    <x v="0"/>
    <n v="450"/>
    <n v="26"/>
    <n v="58.890685769999997"/>
    <x v="0"/>
    <n v="1.2108821299999999E-2"/>
    <x v="1"/>
    <s v="Route A"/>
    <n v="778.86424139999997"/>
    <n v="0.89455376863298519"/>
  </r>
  <r>
    <x v="2"/>
    <x v="96"/>
    <n v="24.423131420000001"/>
    <n v="29"/>
    <n v="324"/>
    <n v="7698.4247660000001"/>
    <x v="0"/>
    <n v="67"/>
    <n v="2"/>
    <n v="32"/>
    <n v="3"/>
    <x v="2"/>
    <n v="5.3528780439999997"/>
    <x v="0"/>
    <x v="0"/>
    <n v="648"/>
    <n v="28"/>
    <n v="17.803756329999999"/>
    <x v="0"/>
    <n v="3.8720476810000001E-2"/>
    <x v="0"/>
    <s v="Route A"/>
    <n v="188.7421411"/>
    <n v="0.97548301804109627"/>
  </r>
  <r>
    <x v="0"/>
    <x v="97"/>
    <n v="3.5261112589999999"/>
    <n v="56"/>
    <n v="62"/>
    <n v="4370.9165800000001"/>
    <x v="3"/>
    <n v="46"/>
    <n v="19"/>
    <n v="4"/>
    <n v="9"/>
    <x v="1"/>
    <n v="7.9048456109999998"/>
    <x v="3"/>
    <x v="0"/>
    <n v="535"/>
    <n v="13"/>
    <n v="65.765155930000006"/>
    <x v="1"/>
    <n v="3.3762378349999997E-2"/>
    <x v="0"/>
    <s v="Route A"/>
    <n v="540.13242290000005"/>
    <n v="0.87642582213271158"/>
  </r>
  <r>
    <x v="1"/>
    <x v="98"/>
    <n v="19.754604870000001"/>
    <n v="43"/>
    <n v="913"/>
    <n v="8525.9525599999997"/>
    <x v="1"/>
    <n v="53"/>
    <n v="1"/>
    <n v="27"/>
    <n v="7"/>
    <x v="0"/>
    <n v="1.4098010949999999"/>
    <x v="2"/>
    <x v="4"/>
    <n v="581"/>
    <n v="9"/>
    <n v="5.6046908640000002"/>
    <x v="0"/>
    <n v="2.9081221689999999E-2"/>
    <x v="2"/>
    <s v="Route A"/>
    <n v="882.19886350000002"/>
    <n v="0.89652782404175146"/>
  </r>
  <r>
    <x v="0"/>
    <x v="99"/>
    <n v="68.5178327"/>
    <n v="17"/>
    <n v="627"/>
    <n v="9185.185829"/>
    <x v="2"/>
    <n v="55"/>
    <n v="8"/>
    <n v="59"/>
    <n v="6"/>
    <x v="0"/>
    <n v="1.311023756"/>
    <x v="4"/>
    <x v="4"/>
    <n v="921"/>
    <n v="2"/>
    <n v="38.072898520000003"/>
    <x v="1"/>
    <n v="3.4602729100000002E-3"/>
    <x v="2"/>
    <s v="Route B"/>
    <n v="210.743009"/>
    <n v="0.97705620627351597"/>
  </r>
  <r>
    <x v="0"/>
    <x v="100"/>
    <n v="69.808005539999996"/>
    <n v="55"/>
    <n v="802"/>
    <n v="8661.9967919999999"/>
    <x v="0"/>
    <n v="58"/>
    <n v="7"/>
    <n v="96"/>
    <n v="4"/>
    <x v="0"/>
    <n v="2.9565721389999999"/>
    <x v="0"/>
    <x v="0"/>
    <n v="215"/>
    <n v="29"/>
    <n v="46.27987924"/>
    <x v="0"/>
    <n v="2.2641036100000001E-3"/>
    <x v="0"/>
    <s v="Route B"/>
    <n v="187.75207549999999"/>
    <n v="0.97832461959886619"/>
  </r>
  <r>
    <x v="1"/>
    <x v="101"/>
    <n v="14.843523279999999"/>
    <n v="95"/>
    <n v="736"/>
    <n v="7460.9000649999998"/>
    <x v="1"/>
    <n v="53"/>
    <n v="30"/>
    <n v="37"/>
    <n v="2"/>
    <x v="1"/>
    <n v="9.7165747709999994"/>
    <x v="0"/>
    <x v="0"/>
    <n v="517"/>
    <n v="30"/>
    <n v="33.616768950000001"/>
    <x v="0"/>
    <n v="4.8540680260000003E-2"/>
    <x v="0"/>
    <s v="Route B"/>
    <n v="503.06557909999998"/>
    <n v="0.93257307098108144"/>
  </r>
  <r>
    <x v="0"/>
    <x v="102"/>
    <n v="11.31968329"/>
    <n v="34"/>
    <n v="8"/>
    <n v="9577.7496260000007"/>
    <x v="2"/>
    <n v="1"/>
    <n v="10"/>
    <n v="88"/>
    <n v="2"/>
    <x v="0"/>
    <n v="8.0544792619999992"/>
    <x v="1"/>
    <x v="0"/>
    <n v="971"/>
    <n v="27"/>
    <n v="30.688019350000001"/>
    <x v="0"/>
    <n v="4.5805926189999999E-2"/>
    <x v="1"/>
    <s v="Route C"/>
    <n v="141.9202818"/>
    <n v="0.98518229361365439"/>
  </r>
  <r>
    <x v="1"/>
    <x v="103"/>
    <n v="61.163343019999999"/>
    <n v="68"/>
    <n v="83"/>
    <n v="7766.8364259999998"/>
    <x v="0"/>
    <n v="23"/>
    <n v="13"/>
    <n v="59"/>
    <n v="6"/>
    <x v="2"/>
    <n v="1.729568564"/>
    <x v="2"/>
    <x v="1"/>
    <n v="937"/>
    <n v="18"/>
    <n v="35.624741399999998"/>
    <x v="1"/>
    <n v="4.7466486209999999E-2"/>
    <x v="2"/>
    <s v="Route A"/>
    <n v="254.7761592"/>
    <n v="0.96719691966897625"/>
  </r>
  <r>
    <x v="1"/>
    <x v="104"/>
    <n v="4.8054960360000001"/>
    <n v="26"/>
    <n v="871"/>
    <n v="2686.5051520000002"/>
    <x v="0"/>
    <n v="5"/>
    <n v="3"/>
    <n v="56"/>
    <n v="8"/>
    <x v="1"/>
    <n v="3.8905479160000001"/>
    <x v="1"/>
    <x v="2"/>
    <n v="414"/>
    <n v="3"/>
    <n v="92.065160599999999"/>
    <x v="1"/>
    <n v="3.145579523E-2"/>
    <x v="1"/>
    <s v="Route A"/>
    <n v="923.44063170000004"/>
    <n v="0.65626694182494538"/>
  </r>
  <r>
    <x v="0"/>
    <x v="105"/>
    <n v="1.699976014"/>
    <n v="87"/>
    <n v="147"/>
    <n v="2828.3487460000001"/>
    <x v="0"/>
    <n v="90"/>
    <n v="27"/>
    <n v="66"/>
    <n v="3"/>
    <x v="0"/>
    <n v="4.4440988639999999"/>
    <x v="3"/>
    <x v="3"/>
    <n v="104"/>
    <n v="17"/>
    <n v="56.766475560000003"/>
    <x v="1"/>
    <n v="2.779193512E-2"/>
    <x v="0"/>
    <s v="Route A"/>
    <n v="235.4612367"/>
    <n v="0.9167495744529377"/>
  </r>
  <r>
    <x v="1"/>
    <x v="106"/>
    <n v="4.078332863"/>
    <n v="48"/>
    <n v="65"/>
    <n v="7823.4765600000001"/>
    <x v="3"/>
    <n v="11"/>
    <n v="15"/>
    <n v="58"/>
    <n v="8"/>
    <x v="2"/>
    <n v="3.8807633030000002"/>
    <x v="0"/>
    <x v="1"/>
    <n v="314"/>
    <n v="24"/>
    <n v="1.08506857"/>
    <x v="0"/>
    <n v="1.000910619E-2"/>
    <x v="3"/>
    <s v="Route A"/>
    <n v="134.36909689999999"/>
    <n v="0.98282488662559497"/>
  </r>
  <r>
    <x v="2"/>
    <x v="107"/>
    <n v="42.958384379999998"/>
    <n v="59"/>
    <n v="426"/>
    <n v="8496.1038129999997"/>
    <x v="1"/>
    <n v="93"/>
    <n v="17"/>
    <n v="11"/>
    <n v="1"/>
    <x v="0"/>
    <n v="2.3483387840000001"/>
    <x v="3"/>
    <x v="3"/>
    <n v="564"/>
    <n v="1"/>
    <n v="99.466108599999998"/>
    <x v="1"/>
    <n v="3.9817718700000003E-3"/>
    <x v="0"/>
    <s v="Route C"/>
    <n v="802.0563118"/>
    <n v="0.90559716201057205"/>
  </r>
  <r>
    <x v="2"/>
    <x v="108"/>
    <n v="68.717596749999998"/>
    <n v="78"/>
    <n v="150"/>
    <n v="7517.3632109999999"/>
    <x v="1"/>
    <n v="5"/>
    <n v="10"/>
    <n v="15"/>
    <n v="7"/>
    <x v="2"/>
    <n v="3.4047338570000001"/>
    <x v="3"/>
    <x v="0"/>
    <n v="769"/>
    <n v="8"/>
    <n v="11.42302714"/>
    <x v="0"/>
    <n v="2.709862691E-2"/>
    <x v="3"/>
    <s v="Route B"/>
    <n v="505.55713420000001"/>
    <n v="0.93274807668462401"/>
  </r>
  <r>
    <x v="1"/>
    <x v="109"/>
    <n v="64.015732940000007"/>
    <n v="35"/>
    <n v="980"/>
    <n v="4971.1459880000002"/>
    <x v="2"/>
    <n v="14"/>
    <n v="27"/>
    <n v="83"/>
    <n v="1"/>
    <x v="1"/>
    <n v="7.166645291"/>
    <x v="4"/>
    <x v="4"/>
    <n v="963"/>
    <n v="23"/>
    <n v="47.957601629999999"/>
    <x v="0"/>
    <n v="3.8446144789999998E-2"/>
    <x v="2"/>
    <s v="Route B"/>
    <n v="995.9294615"/>
    <n v="0.7996579734523781"/>
  </r>
  <r>
    <x v="1"/>
    <x v="110"/>
    <n v="15.70779568"/>
    <n v="11"/>
    <n v="996"/>
    <n v="2330.9658020000002"/>
    <x v="0"/>
    <n v="51"/>
    <n v="13"/>
    <n v="80"/>
    <n v="2"/>
    <x v="2"/>
    <n v="8.6732112109999999"/>
    <x v="2"/>
    <x v="1"/>
    <n v="830"/>
    <n v="5"/>
    <n v="96.527352789999995"/>
    <x v="2"/>
    <n v="1.7273139279999999E-2"/>
    <x v="0"/>
    <s v="Route B"/>
    <n v="806.10317769999995"/>
    <n v="0.65417631738382764"/>
  </r>
  <r>
    <x v="1"/>
    <x v="111"/>
    <n v="90.635459979999993"/>
    <n v="95"/>
    <n v="960"/>
    <n v="6099.9441159999997"/>
    <x v="1"/>
    <n v="46"/>
    <n v="23"/>
    <n v="60"/>
    <n v="1"/>
    <x v="1"/>
    <n v="4.5239431239999996"/>
    <x v="4"/>
    <x v="1"/>
    <n v="362"/>
    <n v="11"/>
    <n v="27.592363089999999"/>
    <x v="0"/>
    <n v="2.1169820999999999E-4"/>
    <x v="1"/>
    <s v="Route A"/>
    <n v="126.72303340000001"/>
    <n v="0.97922554190822697"/>
  </r>
  <r>
    <x v="0"/>
    <x v="112"/>
    <n v="71.213389079999999"/>
    <n v="41"/>
    <n v="336"/>
    <n v="2873.741446"/>
    <x v="2"/>
    <n v="100"/>
    <n v="30"/>
    <n v="85"/>
    <n v="4"/>
    <x v="1"/>
    <n v="1.32527401"/>
    <x v="3"/>
    <x v="1"/>
    <n v="563"/>
    <n v="3"/>
    <n v="32.321286209999997"/>
    <x v="1"/>
    <n v="2.1612537479999999E-2"/>
    <x v="0"/>
    <s v="Route B"/>
    <n v="402.96878909999998"/>
    <n v="0.859775558562898"/>
  </r>
  <r>
    <x v="1"/>
    <x v="113"/>
    <n v="16.160393320000001"/>
    <n v="5"/>
    <n v="249"/>
    <n v="4052.7384160000001"/>
    <x v="3"/>
    <n v="80"/>
    <n v="8"/>
    <n v="48"/>
    <n v="9"/>
    <x v="1"/>
    <n v="9.5372830610000001"/>
    <x v="2"/>
    <x v="3"/>
    <n v="173"/>
    <n v="10"/>
    <n v="97.829050109999997"/>
    <x v="0"/>
    <n v="1.63107423E-2"/>
    <x v="0"/>
    <s v="Route B"/>
    <n v="547.24100520000002"/>
    <n v="0.86497006492214723"/>
  </r>
  <r>
    <x v="1"/>
    <x v="114"/>
    <n v="99.171328639999999"/>
    <n v="26"/>
    <n v="562"/>
    <n v="8653.5709260000003"/>
    <x v="0"/>
    <n v="54"/>
    <n v="29"/>
    <n v="78"/>
    <n v="5"/>
    <x v="0"/>
    <n v="2.039770189"/>
    <x v="1"/>
    <x v="1"/>
    <n v="558"/>
    <n v="14"/>
    <n v="5.7914366299999998"/>
    <x v="0"/>
    <n v="1.0068285200000001E-3"/>
    <x v="1"/>
    <s v="Route B"/>
    <n v="929.23528999999996"/>
    <n v="0.89261828464269299"/>
  </r>
  <r>
    <x v="1"/>
    <x v="115"/>
    <n v="36.989244929999998"/>
    <n v="94"/>
    <n v="469"/>
    <n v="5442.0867850000004"/>
    <x v="0"/>
    <n v="9"/>
    <n v="8"/>
    <n v="69"/>
    <n v="7"/>
    <x v="0"/>
    <n v="2.4220397230000001"/>
    <x v="1"/>
    <x v="3"/>
    <n v="580"/>
    <n v="7"/>
    <n v="97.121281749999994"/>
    <x v="2"/>
    <n v="2.2644057610000001E-2"/>
    <x v="3"/>
    <s v="Route B"/>
    <n v="127.8618"/>
    <n v="0.97650500533133267"/>
  </r>
  <r>
    <x v="1"/>
    <x v="116"/>
    <n v="7.54717211"/>
    <n v="74"/>
    <n v="280"/>
    <n v="6453.7979679999999"/>
    <x v="1"/>
    <n v="2"/>
    <n v="5"/>
    <n v="78"/>
    <n v="1"/>
    <x v="0"/>
    <n v="4.1913245860000004"/>
    <x v="1"/>
    <x v="3"/>
    <n v="399"/>
    <n v="21"/>
    <n v="77.106342499999997"/>
    <x v="2"/>
    <n v="1.0125630890000001E-2"/>
    <x v="1"/>
    <s v="Route A"/>
    <n v="865.52577980000001"/>
    <n v="0.86588892554561603"/>
  </r>
  <r>
    <x v="2"/>
    <x v="117"/>
    <n v="81.46253437"/>
    <n v="82"/>
    <n v="126"/>
    <n v="2629.3964350000001"/>
    <x v="1"/>
    <n v="45"/>
    <n v="17"/>
    <n v="85"/>
    <n v="9"/>
    <x v="2"/>
    <n v="3.585418958"/>
    <x v="1"/>
    <x v="4"/>
    <n v="453"/>
    <n v="16"/>
    <n v="47.67968037"/>
    <x v="1"/>
    <n v="1.0202075499999999E-3"/>
    <x v="1"/>
    <s v="Route C"/>
    <n v="670.93439079999996"/>
    <n v="0.74483330780054091"/>
  </r>
  <r>
    <x v="0"/>
    <x v="118"/>
    <n v="36.443627769999999"/>
    <n v="23"/>
    <n v="620"/>
    <n v="9364.6735050000007"/>
    <x v="2"/>
    <n v="10"/>
    <n v="10"/>
    <n v="46"/>
    <n v="8"/>
    <x v="2"/>
    <n v="4.3392247140000002"/>
    <x v="4"/>
    <x v="1"/>
    <n v="374"/>
    <n v="17"/>
    <n v="27.107980850000001"/>
    <x v="0"/>
    <n v="2.231939111E-2"/>
    <x v="3"/>
    <s v="Route A"/>
    <n v="593.48025870000004"/>
    <n v="0.9366256326626734"/>
  </r>
  <r>
    <x v="1"/>
    <x v="119"/>
    <n v="51.123870089999997"/>
    <n v="100"/>
    <n v="187"/>
    <n v="2553.4955850000001"/>
    <x v="2"/>
    <n v="48"/>
    <n v="11"/>
    <n v="94"/>
    <n v="3"/>
    <x v="1"/>
    <n v="4.7426358830000002"/>
    <x v="3"/>
    <x v="4"/>
    <n v="694"/>
    <n v="16"/>
    <n v="82.373320590000006"/>
    <x v="1"/>
    <n v="3.6464508649999998E-2"/>
    <x v="0"/>
    <s v="Route C"/>
    <n v="477.30763109999998"/>
    <n v="0.81307677447971782"/>
  </r>
  <r>
    <x v="1"/>
    <x v="120"/>
    <n v="96.341072440000005"/>
    <n v="22"/>
    <n v="320"/>
    <n v="8128.0276970000004"/>
    <x v="2"/>
    <n v="27"/>
    <n v="12"/>
    <n v="68"/>
    <n v="6"/>
    <x v="1"/>
    <n v="8.8783346509999994"/>
    <x v="1"/>
    <x v="4"/>
    <n v="309"/>
    <n v="6"/>
    <n v="65.686259609999993"/>
    <x v="2"/>
    <n v="4.231416574E-2"/>
    <x v="1"/>
    <s v="Route B"/>
    <n v="493.87121530000002"/>
    <n v="0.939238492570309"/>
  </r>
  <r>
    <x v="2"/>
    <x v="121"/>
    <n v="84.893868979999993"/>
    <n v="60"/>
    <n v="601"/>
    <n v="7087.0526959999997"/>
    <x v="2"/>
    <n v="69"/>
    <n v="25"/>
    <n v="7"/>
    <n v="6"/>
    <x v="0"/>
    <n v="6.0378837689999996"/>
    <x v="2"/>
    <x v="4"/>
    <n v="791"/>
    <n v="4"/>
    <n v="61.735728950000002"/>
    <x v="0"/>
    <n v="1.8607568E-4"/>
    <x v="1"/>
    <s v="Route C"/>
    <n v="523.36091469999997"/>
    <n v="0.92615252952819305"/>
  </r>
  <r>
    <x v="0"/>
    <x v="122"/>
    <n v="27.67978089"/>
    <n v="55"/>
    <n v="884"/>
    <n v="2390.807867"/>
    <x v="2"/>
    <n v="71"/>
    <n v="1"/>
    <n v="63"/>
    <n v="10"/>
    <x v="1"/>
    <n v="9.567648921"/>
    <x v="3"/>
    <x v="1"/>
    <n v="780"/>
    <n v="28"/>
    <n v="50.120839609999997"/>
    <x v="1"/>
    <n v="2.5912754730000001E-2"/>
    <x v="2"/>
    <s v="Route C"/>
    <n v="205.5719958"/>
    <n v="0.91401567702805286"/>
  </r>
  <r>
    <x v="2"/>
    <x v="123"/>
    <n v="4.3243411859999998"/>
    <n v="30"/>
    <n v="391"/>
    <n v="8858.3675710000007"/>
    <x v="2"/>
    <n v="84"/>
    <n v="5"/>
    <n v="29"/>
    <n v="7"/>
    <x v="1"/>
    <n v="2.9248576009999998"/>
    <x v="2"/>
    <x v="1"/>
    <n v="568"/>
    <n v="29"/>
    <n v="98.60995724"/>
    <x v="0"/>
    <n v="1.3422915630000001E-2"/>
    <x v="2"/>
    <s v="Route A"/>
    <n v="196.32944610000001"/>
    <n v="0.97783683680696065"/>
  </r>
  <r>
    <x v="0"/>
    <x v="124"/>
    <n v="4.1563083589999996"/>
    <n v="32"/>
    <n v="209"/>
    <n v="9049.0778609999998"/>
    <x v="3"/>
    <n v="4"/>
    <n v="26"/>
    <n v="2"/>
    <n v="8"/>
    <x v="2"/>
    <n v="9.7412916890000005"/>
    <x v="4"/>
    <x v="3"/>
    <n v="447"/>
    <n v="3"/>
    <n v="40.382359700000002"/>
    <x v="0"/>
    <n v="3.6913102929999997E-2"/>
    <x v="1"/>
    <s v="Route A"/>
    <n v="758.72477260000005"/>
    <n v="0.91615446521131438"/>
  </r>
  <r>
    <x v="0"/>
    <x v="125"/>
    <n v="39.629343990000002"/>
    <n v="73"/>
    <n v="142"/>
    <n v="2174.7770540000001"/>
    <x v="3"/>
    <n v="82"/>
    <n v="11"/>
    <n v="52"/>
    <n v="3"/>
    <x v="2"/>
    <n v="2.2310736809999998"/>
    <x v="3"/>
    <x v="1"/>
    <n v="934"/>
    <n v="23"/>
    <n v="78.280383119999996"/>
    <x v="0"/>
    <n v="3.7972312170000001E-2"/>
    <x v="0"/>
    <s v="Route B"/>
    <n v="458.53594570000001"/>
    <n v="0.78915726333573877"/>
  </r>
  <r>
    <x v="0"/>
    <x v="126"/>
    <n v="97.446946620000006"/>
    <n v="9"/>
    <n v="353"/>
    <n v="3716.4933259999998"/>
    <x v="3"/>
    <n v="59"/>
    <n v="16"/>
    <n v="48"/>
    <n v="4"/>
    <x v="0"/>
    <n v="6.5075486209999998"/>
    <x v="4"/>
    <x v="3"/>
    <n v="171"/>
    <n v="4"/>
    <n v="15.972229759999999"/>
    <x v="2"/>
    <n v="2.119319737E-2"/>
    <x v="2"/>
    <s v="Route A"/>
    <n v="617.8669165"/>
    <n v="0.83375002662388742"/>
  </r>
  <r>
    <x v="2"/>
    <x v="127"/>
    <n v="92.557360810000006"/>
    <n v="42"/>
    <n v="352"/>
    <n v="2686.4572240000002"/>
    <x v="2"/>
    <n v="47"/>
    <n v="9"/>
    <n v="62"/>
    <n v="8"/>
    <x v="2"/>
    <n v="7.4067509530000004"/>
    <x v="2"/>
    <x v="0"/>
    <n v="291"/>
    <n v="4"/>
    <n v="10.528245070000001"/>
    <x v="1"/>
    <n v="2.8646678379999999E-2"/>
    <x v="3"/>
    <s v="Route B"/>
    <n v="762.45918219999999"/>
    <n v="0.71618413448447305"/>
  </r>
  <r>
    <x v="2"/>
    <x v="128"/>
    <n v="2.3972747060000001"/>
    <n v="12"/>
    <n v="394"/>
    <n v="6117.3246150000004"/>
    <x v="1"/>
    <n v="48"/>
    <n v="15"/>
    <n v="24"/>
    <n v="4"/>
    <x v="0"/>
    <n v="9.8981405079999991"/>
    <x v="1"/>
    <x v="0"/>
    <n v="171"/>
    <n v="7"/>
    <n v="59.429381810000002"/>
    <x v="1"/>
    <n v="8.1575707900000006E-3"/>
    <x v="1"/>
    <s v="Route A"/>
    <n v="123.4370275"/>
    <n v="0.97982173004235773"/>
  </r>
  <r>
    <x v="2"/>
    <x v="129"/>
    <n v="63.44755919"/>
    <n v="3"/>
    <n v="253"/>
    <n v="8318.9031950000008"/>
    <x v="1"/>
    <n v="45"/>
    <n v="5"/>
    <n v="67"/>
    <n v="7"/>
    <x v="0"/>
    <n v="8.1009731449999993"/>
    <x v="1"/>
    <x v="1"/>
    <n v="329"/>
    <n v="7"/>
    <n v="39.292875590000001"/>
    <x v="2"/>
    <n v="3.8780989369999998E-2"/>
    <x v="0"/>
    <s v="Route B"/>
    <n v="764.93537590000005"/>
    <n v="0.90804853020050069"/>
  </r>
  <r>
    <x v="0"/>
    <x v="130"/>
    <n v="8.0228592110000001"/>
    <n v="10"/>
    <n v="327"/>
    <n v="2766.3423670000002"/>
    <x v="3"/>
    <n v="60"/>
    <n v="26"/>
    <n v="35"/>
    <n v="7"/>
    <x v="0"/>
    <n v="8.9545283149999992"/>
    <x v="3"/>
    <x v="1"/>
    <n v="806"/>
    <n v="30"/>
    <n v="51.634893400000003"/>
    <x v="0"/>
    <n v="9.6539470500000002E-3"/>
    <x v="0"/>
    <s v="Route C"/>
    <n v="880.08098819999998"/>
    <n v="0.68186114679853727"/>
  </r>
  <r>
    <x v="1"/>
    <x v="131"/>
    <n v="50.847393050000001"/>
    <n v="28"/>
    <n v="168"/>
    <n v="9655.1351030000005"/>
    <x v="3"/>
    <n v="6"/>
    <n v="17"/>
    <n v="44"/>
    <n v="4"/>
    <x v="0"/>
    <n v="2.6796609650000001"/>
    <x v="0"/>
    <x v="4"/>
    <n v="461"/>
    <n v="8"/>
    <n v="60.251145659999999"/>
    <x v="0"/>
    <n v="2.9890000069999999E-2"/>
    <x v="2"/>
    <s v="Route C"/>
    <n v="609.37920659999997"/>
    <n v="0.93688548113525028"/>
  </r>
  <r>
    <x v="1"/>
    <x v="132"/>
    <n v="79.209936020000001"/>
    <n v="43"/>
    <n v="781"/>
    <n v="9571.5504870000004"/>
    <x v="2"/>
    <n v="89"/>
    <n v="13"/>
    <n v="64"/>
    <n v="4"/>
    <x v="2"/>
    <n v="6.5991049009999996"/>
    <x v="0"/>
    <x v="1"/>
    <n v="737"/>
    <n v="7"/>
    <n v="29.692467149999999"/>
    <x v="2"/>
    <n v="1.9460361190000001E-2"/>
    <x v="0"/>
    <s v="Route A"/>
    <n v="761.17390950000004"/>
    <n v="0.92047538060486445"/>
  </r>
  <r>
    <x v="2"/>
    <x v="133"/>
    <n v="64.795434999999998"/>
    <n v="63"/>
    <n v="616"/>
    <n v="5149.9983499999998"/>
    <x v="0"/>
    <n v="4"/>
    <n v="17"/>
    <n v="95"/>
    <n v="9"/>
    <x v="2"/>
    <n v="4.858270503"/>
    <x v="2"/>
    <x v="4"/>
    <n v="251"/>
    <n v="23"/>
    <n v="23.85342751"/>
    <x v="1"/>
    <n v="3.5410460120000001E-2"/>
    <x v="3"/>
    <s v="Route A"/>
    <n v="371.25529549999999"/>
    <n v="0.92791157001050295"/>
  </r>
  <r>
    <x v="1"/>
    <x v="134"/>
    <n v="37.467592330000002"/>
    <n v="96"/>
    <n v="602"/>
    <n v="9061.7108960000005"/>
    <x v="2"/>
    <n v="1"/>
    <n v="26"/>
    <n v="21"/>
    <n v="7"/>
    <x v="1"/>
    <n v="1.019487571"/>
    <x v="1"/>
    <x v="4"/>
    <n v="452"/>
    <n v="10"/>
    <n v="10.754272820000001"/>
    <x v="2"/>
    <n v="6.4660455900000004E-3"/>
    <x v="0"/>
    <s v="Route B"/>
    <n v="510.35800039999998"/>
    <n v="0.94367973043310394"/>
  </r>
  <r>
    <x v="2"/>
    <x v="135"/>
    <n v="84.957786819999995"/>
    <n v="11"/>
    <n v="449"/>
    <n v="6541.3293450000001"/>
    <x v="1"/>
    <n v="42"/>
    <n v="27"/>
    <n v="85"/>
    <n v="8"/>
    <x v="2"/>
    <n v="5.2881899900000002"/>
    <x v="1"/>
    <x v="2"/>
    <n v="367"/>
    <n v="2"/>
    <n v="58.004787039999997"/>
    <x v="2"/>
    <n v="5.4115409799999998E-3"/>
    <x v="3"/>
    <s v="Route C"/>
    <n v="553.42047119999995"/>
    <n v="0.91539632970429496"/>
  </r>
  <r>
    <x v="1"/>
    <x v="136"/>
    <n v="9.8130025790000008"/>
    <n v="34"/>
    <n v="963"/>
    <n v="7573.4024579999996"/>
    <x v="1"/>
    <n v="18"/>
    <n v="23"/>
    <n v="28"/>
    <n v="3"/>
    <x v="0"/>
    <n v="2.1079512669999998"/>
    <x v="4"/>
    <x v="2"/>
    <n v="671"/>
    <n v="19"/>
    <n v="45.531364240000002"/>
    <x v="1"/>
    <n v="3.805533379E-2"/>
    <x v="1"/>
    <s v="Route C"/>
    <n v="403.80897420000002"/>
    <n v="0.94668063972046734"/>
  </r>
  <r>
    <x v="1"/>
    <x v="137"/>
    <n v="23.39984475"/>
    <n v="5"/>
    <n v="963"/>
    <n v="2438.3399300000001"/>
    <x v="1"/>
    <n v="25"/>
    <n v="8"/>
    <n v="21"/>
    <n v="9"/>
    <x v="1"/>
    <n v="1.5326552739999999"/>
    <x v="0"/>
    <x v="1"/>
    <n v="867"/>
    <n v="15"/>
    <n v="34.343277469999997"/>
    <x v="0"/>
    <n v="2.6102880849999999E-2"/>
    <x v="3"/>
    <s v="Route A"/>
    <n v="183.93296799999999"/>
    <n v="0.92456631426283531"/>
  </r>
  <r>
    <x v="2"/>
    <x v="138"/>
    <n v="52.075930679999999"/>
    <n v="75"/>
    <n v="705"/>
    <n v="9692.3180400000001"/>
    <x v="0"/>
    <n v="69"/>
    <n v="1"/>
    <n v="88"/>
    <n v="5"/>
    <x v="0"/>
    <n v="9.2359314369999996"/>
    <x v="2"/>
    <x v="0"/>
    <n v="841"/>
    <n v="12"/>
    <n v="5.9306936459999999"/>
    <x v="0"/>
    <n v="6.1332689900000003E-3"/>
    <x v="1"/>
    <s v="Route B"/>
    <n v="339.67286990000002"/>
    <n v="0.96495442385421359"/>
  </r>
  <r>
    <x v="1"/>
    <x v="139"/>
    <n v="19.12747727"/>
    <n v="26"/>
    <n v="176"/>
    <n v="1912.4656629999999"/>
    <x v="1"/>
    <n v="78"/>
    <n v="29"/>
    <n v="34"/>
    <n v="3"/>
    <x v="1"/>
    <n v="5.562503779"/>
    <x v="4"/>
    <x v="1"/>
    <n v="791"/>
    <n v="6"/>
    <n v="9.0058074290000008"/>
    <x v="1"/>
    <n v="1.451972204E-2"/>
    <x v="1"/>
    <s v="Route B"/>
    <n v="653.67299460000004"/>
    <n v="0.65820406230216322"/>
  </r>
  <r>
    <x v="1"/>
    <x v="140"/>
    <n v="80.541424169999999"/>
    <n v="97"/>
    <n v="933"/>
    <n v="5724.9593500000001"/>
    <x v="1"/>
    <n v="90"/>
    <n v="20"/>
    <n v="39"/>
    <n v="8"/>
    <x v="2"/>
    <n v="7.2295951399999998"/>
    <x v="1"/>
    <x v="1"/>
    <n v="793"/>
    <n v="1"/>
    <n v="88.179407100000006"/>
    <x v="0"/>
    <n v="4.2132694310000003E-2"/>
    <x v="0"/>
    <s v="Route A"/>
    <n v="529.80872399999998"/>
    <n v="0.9074563343406099"/>
  </r>
  <r>
    <x v="1"/>
    <x v="141"/>
    <n v="99.113291619999998"/>
    <n v="35"/>
    <n v="556"/>
    <n v="5521.2052590000003"/>
    <x v="1"/>
    <n v="64"/>
    <n v="19"/>
    <n v="38"/>
    <n v="8"/>
    <x v="0"/>
    <n v="5.7732637440000003"/>
    <x v="3"/>
    <x v="4"/>
    <n v="892"/>
    <n v="7"/>
    <n v="95.332064549999998"/>
    <x v="1"/>
    <n v="4.5302261999999999E-4"/>
    <x v="3"/>
    <s v="Route A"/>
    <n v="275.5243711"/>
    <n v="0.95009706066426824"/>
  </r>
  <r>
    <x v="1"/>
    <x v="142"/>
    <n v="46.529167610000002"/>
    <n v="98"/>
    <n v="155"/>
    <n v="1839.609426"/>
    <x v="1"/>
    <n v="22"/>
    <n v="27"/>
    <n v="57"/>
    <n v="4"/>
    <x v="2"/>
    <n v="7.5262483270000002"/>
    <x v="2"/>
    <x v="3"/>
    <n v="179"/>
    <n v="7"/>
    <n v="96.422820639999998"/>
    <x v="1"/>
    <n v="4.9392552889999997E-2"/>
    <x v="0"/>
    <s v="Route A"/>
    <n v="635.65712050000002"/>
    <n v="0.65446082656678017"/>
  </r>
  <r>
    <x v="0"/>
    <x v="143"/>
    <n v="11.743271780000001"/>
    <n v="6"/>
    <n v="598"/>
    <n v="5737.4255990000001"/>
    <x v="2"/>
    <n v="36"/>
    <n v="29"/>
    <n v="85"/>
    <n v="9"/>
    <x v="0"/>
    <n v="3.6940212680000002"/>
    <x v="2"/>
    <x v="0"/>
    <n v="206"/>
    <n v="23"/>
    <n v="26.277365960000001"/>
    <x v="0"/>
    <n v="3.72304768E-3"/>
    <x v="1"/>
    <s v="Route A"/>
    <n v="716.04411979999998"/>
    <n v="0.87519766357845197"/>
  </r>
  <r>
    <x v="2"/>
    <x v="144"/>
    <n v="51.355790910000003"/>
    <n v="34"/>
    <n v="919"/>
    <n v="7152.2860490000003"/>
    <x v="1"/>
    <n v="13"/>
    <n v="19"/>
    <n v="72"/>
    <n v="6"/>
    <x v="2"/>
    <n v="7.5774496569999998"/>
    <x v="4"/>
    <x v="2"/>
    <n v="834"/>
    <n v="18"/>
    <n v="22.554106619999999"/>
    <x v="1"/>
    <n v="2.9626263199999999E-2"/>
    <x v="2"/>
    <s v="Route A"/>
    <n v="610.4532696"/>
    <n v="0.91464920929926308"/>
  </r>
  <r>
    <x v="0"/>
    <x v="145"/>
    <n v="33.784138030000001"/>
    <n v="1"/>
    <n v="24"/>
    <n v="5267.9568079999999"/>
    <x v="3"/>
    <n v="93"/>
    <n v="7"/>
    <n v="52"/>
    <n v="6"/>
    <x v="0"/>
    <n v="5.2151550090000001"/>
    <x v="4"/>
    <x v="4"/>
    <n v="794"/>
    <n v="25"/>
    <n v="66.312544439999996"/>
    <x v="2"/>
    <n v="3.2196046120000002E-2"/>
    <x v="2"/>
    <s v="Route A"/>
    <n v="495.30569700000001"/>
    <n v="0.90597764654261759"/>
  </r>
  <r>
    <x v="0"/>
    <x v="146"/>
    <n v="27.082207199999999"/>
    <n v="75"/>
    <n v="859"/>
    <n v="2556.7673610000002"/>
    <x v="0"/>
    <n v="92"/>
    <n v="29"/>
    <n v="6"/>
    <n v="8"/>
    <x v="0"/>
    <n v="4.0709558369999996"/>
    <x v="0"/>
    <x v="4"/>
    <n v="870"/>
    <n v="23"/>
    <n v="77.322353210000003"/>
    <x v="0"/>
    <n v="3.6486105929999998E-2"/>
    <x v="0"/>
    <s v="Route B"/>
    <n v="380.43593709999999"/>
    <n v="0.85120432038400073"/>
  </r>
  <r>
    <x v="1"/>
    <x v="147"/>
    <n v="95.712135880000005"/>
    <n v="93"/>
    <n v="910"/>
    <n v="7089.4742500000002"/>
    <x v="3"/>
    <n v="4"/>
    <n v="15"/>
    <n v="51"/>
    <n v="9"/>
    <x v="0"/>
    <n v="8.9787507560000002"/>
    <x v="1"/>
    <x v="1"/>
    <n v="964"/>
    <n v="20"/>
    <n v="19.712992910000001"/>
    <x v="0"/>
    <n v="3.8057358700000002E-3"/>
    <x v="2"/>
    <s v="Route A"/>
    <n v="581.60235509999995"/>
    <n v="0.91796255482555711"/>
  </r>
  <r>
    <x v="0"/>
    <x v="148"/>
    <n v="76.035544430000002"/>
    <n v="28"/>
    <n v="29"/>
    <n v="7397.0710049999998"/>
    <x v="0"/>
    <n v="30"/>
    <n v="16"/>
    <n v="9"/>
    <n v="3"/>
    <x v="2"/>
    <n v="7.0958331570000004"/>
    <x v="4"/>
    <x v="0"/>
    <n v="109"/>
    <n v="18"/>
    <n v="23.12636358"/>
    <x v="1"/>
    <n v="1.6981125409999999E-2"/>
    <x v="2"/>
    <s v="Route B"/>
    <n v="768.65191400000003"/>
    <n v="0.89608698990716262"/>
  </r>
  <r>
    <x v="2"/>
    <x v="149"/>
    <n v="78.897913209999999"/>
    <n v="19"/>
    <n v="99"/>
    <n v="8001.6132070000003"/>
    <x v="2"/>
    <n v="97"/>
    <n v="24"/>
    <n v="9"/>
    <n v="6"/>
    <x v="2"/>
    <n v="2.5056210330000002"/>
    <x v="2"/>
    <x v="2"/>
    <n v="177"/>
    <n v="28"/>
    <n v="14.14781544"/>
    <x v="2"/>
    <n v="2.8258139849999999E-2"/>
    <x v="2"/>
    <s v="Route A"/>
    <n v="336.89016850000002"/>
    <n v="0.95789721900012859"/>
  </r>
  <r>
    <x v="2"/>
    <x v="150"/>
    <n v="14.20348426"/>
    <n v="91"/>
    <n v="633"/>
    <n v="5910.8853900000004"/>
    <x v="1"/>
    <n v="31"/>
    <n v="23"/>
    <n v="82"/>
    <n v="10"/>
    <x v="1"/>
    <n v="6.2478609150000004"/>
    <x v="4"/>
    <x v="2"/>
    <n v="306"/>
    <n v="21"/>
    <n v="45.178757920000002"/>
    <x v="1"/>
    <n v="4.754800805E-2"/>
    <x v="2"/>
    <s v="Route B"/>
    <n v="496.24865030000001"/>
    <n v="0.91604495476438264"/>
  </r>
  <r>
    <x v="0"/>
    <x v="151"/>
    <n v="26.700760970000001"/>
    <n v="61"/>
    <n v="154"/>
    <n v="9866.4654580000006"/>
    <x v="3"/>
    <n v="100"/>
    <n v="4"/>
    <n v="52"/>
    <n v="1"/>
    <x v="1"/>
    <n v="4.7830005580000003"/>
    <x v="2"/>
    <x v="3"/>
    <n v="673"/>
    <n v="28"/>
    <n v="14.190328340000001"/>
    <x v="0"/>
    <n v="1.772951172E-2"/>
    <x v="0"/>
    <s v="Route A"/>
    <n v="694.98231759999999"/>
    <n v="0.92956116650299625"/>
  </r>
  <r>
    <x v="1"/>
    <x v="152"/>
    <n v="98.03182966"/>
    <n v="1"/>
    <n v="820"/>
    <n v="9435.7626089999994"/>
    <x v="3"/>
    <n v="64"/>
    <n v="11"/>
    <n v="11"/>
    <n v="1"/>
    <x v="0"/>
    <n v="8.6310521799999993"/>
    <x v="1"/>
    <x v="0"/>
    <n v="727"/>
    <n v="27"/>
    <n v="9.1668491490000008"/>
    <x v="0"/>
    <n v="2.1224716189999999E-2"/>
    <x v="1"/>
    <s v="Route C"/>
    <n v="602.89849879999997"/>
    <n v="0.93610495263785631"/>
  </r>
  <r>
    <x v="1"/>
    <x v="153"/>
    <n v="30.341470709999999"/>
    <n v="93"/>
    <n v="242"/>
    <n v="8232.3348289999994"/>
    <x v="3"/>
    <n v="96"/>
    <n v="25"/>
    <n v="54"/>
    <n v="3"/>
    <x v="0"/>
    <n v="1.0134865660000001"/>
    <x v="1"/>
    <x v="2"/>
    <n v="631"/>
    <n v="17"/>
    <n v="83.344058989999994"/>
    <x v="0"/>
    <n v="1.4103475759999999E-2"/>
    <x v="1"/>
    <s v="Route B"/>
    <n v="750.73784069999999"/>
    <n v="0.90880620670877232"/>
  </r>
  <r>
    <x v="0"/>
    <x v="154"/>
    <n v="31.146243160000001"/>
    <n v="11"/>
    <n v="622"/>
    <n v="6088.0214800000003"/>
    <x v="0"/>
    <n v="33"/>
    <n v="22"/>
    <n v="61"/>
    <n v="3"/>
    <x v="0"/>
    <n v="4.3051034709999998"/>
    <x v="1"/>
    <x v="1"/>
    <n v="497"/>
    <n v="29"/>
    <n v="30.186023380000002"/>
    <x v="2"/>
    <n v="2.478771976E-2"/>
    <x v="0"/>
    <s v="Route B"/>
    <n v="814.06999659999997"/>
    <n v="0.8662833238558153"/>
  </r>
  <r>
    <x v="0"/>
    <x v="155"/>
    <n v="79.855058339999999"/>
    <n v="16"/>
    <n v="701"/>
    <n v="2925.67517"/>
    <x v="3"/>
    <n v="97"/>
    <n v="11"/>
    <n v="11"/>
    <n v="5"/>
    <x v="1"/>
    <n v="5.0143649549999996"/>
    <x v="4"/>
    <x v="2"/>
    <n v="918"/>
    <n v="5"/>
    <n v="30.32354526"/>
    <x v="1"/>
    <n v="4.5489196590000003E-2"/>
    <x v="3"/>
    <s v="Route B"/>
    <n v="323.01292799999999"/>
    <n v="0.88959371453393432"/>
  </r>
  <r>
    <x v="1"/>
    <x v="156"/>
    <n v="20.986386039999999"/>
    <n v="90"/>
    <n v="93"/>
    <n v="4767.0204839999997"/>
    <x v="0"/>
    <n v="25"/>
    <n v="23"/>
    <n v="83"/>
    <n v="5"/>
    <x v="2"/>
    <n v="1.774429714"/>
    <x v="1"/>
    <x v="0"/>
    <n v="826"/>
    <n v="28"/>
    <n v="12.83628457"/>
    <x v="2"/>
    <n v="1.173755495E-2"/>
    <x v="1"/>
    <s v="Route B"/>
    <n v="832.21080870000003"/>
    <n v="0.82542327823150163"/>
  </r>
  <r>
    <x v="0"/>
    <x v="157"/>
    <n v="49.26320535"/>
    <n v="65"/>
    <n v="227"/>
    <n v="1605.8669"/>
    <x v="2"/>
    <n v="5"/>
    <n v="18"/>
    <n v="51"/>
    <n v="1"/>
    <x v="0"/>
    <n v="9.1605585349999998"/>
    <x v="4"/>
    <x v="2"/>
    <n v="588"/>
    <n v="25"/>
    <n v="67.779622989999993"/>
    <x v="0"/>
    <n v="2.51117483E-2"/>
    <x v="2"/>
    <s v="Route A"/>
    <n v="482.19123860000002"/>
    <n v="0.69973150414894292"/>
  </r>
  <r>
    <x v="1"/>
    <x v="158"/>
    <n v="59.841561380000002"/>
    <n v="81"/>
    <n v="896"/>
    <n v="2021.1498099999999"/>
    <x v="0"/>
    <n v="10"/>
    <n v="5"/>
    <n v="44"/>
    <n v="7"/>
    <x v="1"/>
    <n v="4.9384385650000002"/>
    <x v="0"/>
    <x v="2"/>
    <n v="396"/>
    <n v="7"/>
    <n v="65.047415090000001"/>
    <x v="1"/>
    <n v="1.73037472E-2"/>
    <x v="0"/>
    <s v="Route B"/>
    <n v="110.3643352"/>
    <n v="0.94539527220894137"/>
  </r>
  <r>
    <x v="2"/>
    <x v="159"/>
    <n v="63.828398350000001"/>
    <n v="30"/>
    <n v="484"/>
    <n v="1061.6185230000001"/>
    <x v="0"/>
    <n v="100"/>
    <n v="16"/>
    <n v="26"/>
    <n v="7"/>
    <x v="0"/>
    <n v="7.2937225970000004"/>
    <x v="1"/>
    <x v="1"/>
    <n v="176"/>
    <n v="4"/>
    <n v="1.900762244"/>
    <x v="1"/>
    <n v="4.47194015E-3"/>
    <x v="1"/>
    <s v="Route A"/>
    <n v="312.57427360000003"/>
    <n v="0.70556818025677959"/>
  </r>
  <r>
    <x v="1"/>
    <x v="160"/>
    <n v="17.02802792"/>
    <n v="16"/>
    <n v="380"/>
    <n v="8864.0843499999992"/>
    <x v="1"/>
    <n v="41"/>
    <n v="27"/>
    <n v="72"/>
    <n v="8"/>
    <x v="2"/>
    <n v="4.3813681579999999"/>
    <x v="3"/>
    <x v="0"/>
    <n v="929"/>
    <n v="24"/>
    <n v="87.213057820000003"/>
    <x v="1"/>
    <n v="2.8530906169999998E-2"/>
    <x v="2"/>
    <s v="Route A"/>
    <n v="430.16909700000002"/>
    <n v="0.95147055465463837"/>
  </r>
  <r>
    <x v="0"/>
    <x v="161"/>
    <n v="52.028749900000001"/>
    <n v="23"/>
    <n v="117"/>
    <n v="6885.5893509999996"/>
    <x v="2"/>
    <n v="32"/>
    <n v="23"/>
    <n v="36"/>
    <n v="7"/>
    <x v="2"/>
    <n v="9.0303404230000002"/>
    <x v="3"/>
    <x v="1"/>
    <n v="480"/>
    <n v="12"/>
    <n v="78.702393970000003"/>
    <x v="1"/>
    <n v="4.3674705379999998E-2"/>
    <x v="1"/>
    <s v="Route A"/>
    <n v="164.3665282"/>
    <n v="0.97612890925943341"/>
  </r>
  <r>
    <x v="2"/>
    <x v="162"/>
    <n v="72.796353960000005"/>
    <n v="89"/>
    <n v="270"/>
    <n v="3899.746834"/>
    <x v="2"/>
    <n v="86"/>
    <n v="2"/>
    <n v="40"/>
    <n v="7"/>
    <x v="2"/>
    <n v="7.291701389"/>
    <x v="4"/>
    <x v="0"/>
    <n v="751"/>
    <n v="14"/>
    <n v="21.048642730000001"/>
    <x v="2"/>
    <n v="1.8740014039999999E-2"/>
    <x v="3"/>
    <s v="Route C"/>
    <n v="320.84651580000002"/>
    <n v="0.91772632187230851"/>
  </r>
  <r>
    <x v="1"/>
    <x v="163"/>
    <n v="13.01737679"/>
    <n v="55"/>
    <n v="246"/>
    <n v="4256.9491410000001"/>
    <x v="0"/>
    <n v="54"/>
    <n v="19"/>
    <n v="10"/>
    <n v="4"/>
    <x v="1"/>
    <n v="2.4579335279999999"/>
    <x v="0"/>
    <x v="3"/>
    <n v="736"/>
    <n v="10"/>
    <n v="20.075003980000002"/>
    <x v="0"/>
    <n v="3.6328432899999999E-2"/>
    <x v="3"/>
    <s v="Route A"/>
    <n v="687.28617789999998"/>
    <n v="0.83854959147138186"/>
  </r>
  <r>
    <x v="1"/>
    <x v="164"/>
    <n v="89.634095610000003"/>
    <n v="11"/>
    <n v="134"/>
    <n v="8458.7308780000003"/>
    <x v="1"/>
    <n v="73"/>
    <n v="27"/>
    <n v="75"/>
    <n v="6"/>
    <x v="2"/>
    <n v="4.5853534680000001"/>
    <x v="1"/>
    <x v="2"/>
    <n v="328"/>
    <n v="6"/>
    <n v="8.6930424259999999"/>
    <x v="1"/>
    <n v="1.59486315E-3"/>
    <x v="1"/>
    <s v="Route C"/>
    <n v="771.22508470000002"/>
    <n v="0.90882496490036702"/>
  </r>
  <r>
    <x v="1"/>
    <x v="165"/>
    <n v="33.69771721"/>
    <n v="72"/>
    <n v="457"/>
    <n v="8354.5796859999991"/>
    <x v="3"/>
    <n v="57"/>
    <n v="24"/>
    <n v="54"/>
    <n v="8"/>
    <x v="2"/>
    <n v="6.5805413479999997"/>
    <x v="2"/>
    <x v="1"/>
    <n v="358"/>
    <n v="21"/>
    <n v="1.5972227429999999"/>
    <x v="1"/>
    <n v="4.911095955E-2"/>
    <x v="2"/>
    <s v="Route C"/>
    <n v="555.85910369999999"/>
    <n v="0.9334665387617922"/>
  </r>
  <r>
    <x v="1"/>
    <x v="166"/>
    <n v="26.03486977"/>
    <n v="52"/>
    <n v="704"/>
    <n v="8367.7216179999996"/>
    <x v="1"/>
    <n v="13"/>
    <n v="17"/>
    <n v="19"/>
    <n v="8"/>
    <x v="1"/>
    <n v="2.216142729"/>
    <x v="2"/>
    <x v="1"/>
    <n v="867"/>
    <n v="28"/>
    <n v="42.084436740000001"/>
    <x v="1"/>
    <n v="3.4480632880000001E-2"/>
    <x v="0"/>
    <s v="Route A"/>
    <n v="393.84334860000001"/>
    <n v="0.95293302447433303"/>
  </r>
  <r>
    <x v="1"/>
    <x v="167"/>
    <n v="87.755432350000007"/>
    <n v="16"/>
    <n v="513"/>
    <n v="9473.7980329999991"/>
    <x v="2"/>
    <n v="12"/>
    <n v="9"/>
    <n v="71"/>
    <n v="9"/>
    <x v="2"/>
    <n v="9.1478115449999997"/>
    <x v="1"/>
    <x v="0"/>
    <n v="198"/>
    <n v="11"/>
    <n v="7.057876147"/>
    <x v="2"/>
    <n v="1.3195544400000001E-3"/>
    <x v="3"/>
    <s v="Route C"/>
    <n v="169.27180139999999"/>
    <n v="0.98213263563247"/>
  </r>
  <r>
    <x v="0"/>
    <x v="168"/>
    <n v="37.931812379999997"/>
    <n v="29"/>
    <n v="163"/>
    <n v="3550.218433"/>
    <x v="0"/>
    <n v="0"/>
    <n v="8"/>
    <n v="58"/>
    <n v="8"/>
    <x v="0"/>
    <n v="1.194251865"/>
    <x v="4"/>
    <x v="3"/>
    <n v="375"/>
    <n v="18"/>
    <n v="97.11358156"/>
    <x v="1"/>
    <n v="1.9834678719999999E-2"/>
    <x v="2"/>
    <s v="Route A"/>
    <n v="299.70630310000001"/>
    <n v="0.91558088361150713"/>
  </r>
  <r>
    <x v="1"/>
    <x v="169"/>
    <n v="54.865528519999998"/>
    <n v="62"/>
    <n v="511"/>
    <n v="1752.381087"/>
    <x v="0"/>
    <n v="95"/>
    <n v="1"/>
    <n v="27"/>
    <n v="3"/>
    <x v="0"/>
    <n v="9.7052867900000006"/>
    <x v="3"/>
    <x v="1"/>
    <n v="862"/>
    <n v="7"/>
    <n v="77.62776581"/>
    <x v="0"/>
    <n v="1.3623879889999999E-2"/>
    <x v="1"/>
    <s v="Route A"/>
    <n v="207.66320619999999"/>
    <n v="0.88149654904372976"/>
  </r>
  <r>
    <x v="0"/>
    <x v="170"/>
    <n v="47.914541819999997"/>
    <n v="90"/>
    <n v="32"/>
    <n v="7014.8879870000001"/>
    <x v="1"/>
    <n v="10"/>
    <n v="12"/>
    <n v="22"/>
    <n v="4"/>
    <x v="0"/>
    <n v="6.3157177549999997"/>
    <x v="1"/>
    <x v="3"/>
    <n v="775"/>
    <n v="16"/>
    <n v="11.44078182"/>
    <x v="2"/>
    <n v="1.8305755989999999E-2"/>
    <x v="0"/>
    <s v="Route C"/>
    <n v="183.27289870000001"/>
    <n v="0.97387372413648776"/>
  </r>
  <r>
    <x v="2"/>
    <x v="171"/>
    <n v="6.3815331630000003"/>
    <n v="14"/>
    <n v="637"/>
    <n v="8180.3370850000001"/>
    <x v="1"/>
    <n v="76"/>
    <n v="2"/>
    <n v="26"/>
    <n v="6"/>
    <x v="1"/>
    <n v="9.2281903169999993"/>
    <x v="4"/>
    <x v="3"/>
    <n v="258"/>
    <n v="10"/>
    <n v="30.661677480000002"/>
    <x v="0"/>
    <n v="2.078750608E-2"/>
    <x v="0"/>
    <s v="Route A"/>
    <n v="405.16706790000001"/>
    <n v="0.95047061463482474"/>
  </r>
  <r>
    <x v="2"/>
    <x v="172"/>
    <n v="90.204427519999996"/>
    <n v="88"/>
    <n v="478"/>
    <n v="2633.1219809999998"/>
    <x v="0"/>
    <n v="57"/>
    <n v="29"/>
    <n v="77"/>
    <n v="9"/>
    <x v="1"/>
    <n v="6.5996141599999998"/>
    <x v="1"/>
    <x v="3"/>
    <n v="152"/>
    <n v="11"/>
    <n v="55.760492900000003"/>
    <x v="0"/>
    <n v="3.2133296069999998E-2"/>
    <x v="2"/>
    <s v="Route B"/>
    <n v="677.94456979999995"/>
    <n v="0.74253203053565642"/>
  </r>
  <r>
    <x v="2"/>
    <x v="173"/>
    <n v="83.851017679999998"/>
    <n v="41"/>
    <n v="375"/>
    <n v="7910.8869160000004"/>
    <x v="3"/>
    <n v="17"/>
    <n v="25"/>
    <n v="66"/>
    <n v="5"/>
    <x v="0"/>
    <n v="1.512936837"/>
    <x v="3"/>
    <x v="4"/>
    <n v="444"/>
    <n v="4"/>
    <n v="46.870238800000003"/>
    <x v="1"/>
    <n v="4.6205460650000002E-2"/>
    <x v="0"/>
    <s v="Route A"/>
    <n v="866.47280009999997"/>
    <n v="0.89047083983117825"/>
  </r>
  <r>
    <x v="0"/>
    <x v="174"/>
    <n v="3.1700114140000002"/>
    <n v="64"/>
    <n v="904"/>
    <n v="5709.9452959999999"/>
    <x v="1"/>
    <n v="41"/>
    <n v="6"/>
    <n v="1"/>
    <n v="5"/>
    <x v="1"/>
    <n v="5.2376546499999996"/>
    <x v="3"/>
    <x v="2"/>
    <n v="919"/>
    <n v="9"/>
    <n v="80.580852160000006"/>
    <x v="1"/>
    <n v="3.9661272399999998E-3"/>
    <x v="2"/>
    <s v="Route A"/>
    <n v="341.55265680000002"/>
    <n v="0.94018284955562204"/>
  </r>
  <r>
    <x v="1"/>
    <x v="175"/>
    <n v="92.996884230000006"/>
    <n v="29"/>
    <n v="106"/>
    <n v="1889.07359"/>
    <x v="0"/>
    <n v="16"/>
    <n v="20"/>
    <n v="56"/>
    <n v="10"/>
    <x v="2"/>
    <n v="2.4738977609999999"/>
    <x v="1"/>
    <x v="4"/>
    <n v="759"/>
    <n v="11"/>
    <n v="48.064782639999997"/>
    <x v="2"/>
    <n v="2.030069089E-2"/>
    <x v="1"/>
    <s v="Route C"/>
    <n v="873.12964799999997"/>
    <n v="0.53780008750214969"/>
  </r>
  <r>
    <x v="0"/>
    <x v="176"/>
    <n v="69.108799550000001"/>
    <n v="23"/>
    <n v="241"/>
    <n v="5328.3759840000002"/>
    <x v="3"/>
    <n v="38"/>
    <n v="1"/>
    <n v="22"/>
    <n v="10"/>
    <x v="1"/>
    <n v="7.0545383370000003"/>
    <x v="4"/>
    <x v="3"/>
    <n v="985"/>
    <n v="24"/>
    <n v="64.323597800000002"/>
    <x v="0"/>
    <n v="2.1800374519999999E-2"/>
    <x v="2"/>
    <s v="Route A"/>
    <n v="997.41345009999998"/>
    <n v="0.81281098535557095"/>
  </r>
  <r>
    <x v="0"/>
    <x v="177"/>
    <n v="57.449742960000002"/>
    <n v="14"/>
    <n v="359"/>
    <n v="2483.760178"/>
    <x v="2"/>
    <n v="96"/>
    <n v="28"/>
    <n v="57"/>
    <n v="4"/>
    <x v="0"/>
    <n v="6.7809466260000004"/>
    <x v="1"/>
    <x v="1"/>
    <n v="334"/>
    <n v="5"/>
    <n v="42.952444749999998"/>
    <x v="2"/>
    <n v="3.0551418180000001E-2"/>
    <x v="0"/>
    <s v="Route B"/>
    <n v="852.5680989"/>
    <n v="0.65674298732556613"/>
  </r>
  <r>
    <x v="0"/>
    <x v="178"/>
    <n v="6.3068831760000004"/>
    <n v="50"/>
    <n v="946"/>
    <n v="1292.4584179999999"/>
    <x v="2"/>
    <n v="5"/>
    <n v="4"/>
    <n v="51"/>
    <n v="5"/>
    <x v="0"/>
    <n v="8.4670497709999992"/>
    <x v="2"/>
    <x v="0"/>
    <n v="858"/>
    <n v="21"/>
    <n v="71.126514720000003"/>
    <x v="0"/>
    <n v="4.0968813319999998E-2"/>
    <x v="3"/>
    <s v="Route C"/>
    <n v="323.59220340000002"/>
    <n v="0.74963047252170856"/>
  </r>
  <r>
    <x v="0"/>
    <x v="179"/>
    <n v="57.057031219999999"/>
    <n v="56"/>
    <n v="198"/>
    <n v="7888.7232679999997"/>
    <x v="0"/>
    <n v="31"/>
    <n v="25"/>
    <n v="20"/>
    <n v="1"/>
    <x v="0"/>
    <n v="6.4963253639999996"/>
    <x v="0"/>
    <x v="3"/>
    <n v="228"/>
    <n v="12"/>
    <n v="57.870902919999999"/>
    <x v="0"/>
    <n v="1.65871627E-3"/>
    <x v="1"/>
    <s v="Route C"/>
    <n v="351.50421929999999"/>
    <n v="0.95544219167557187"/>
  </r>
  <r>
    <x v="1"/>
    <x v="180"/>
    <n v="91.128318350000001"/>
    <n v="75"/>
    <n v="872"/>
    <n v="8651.6726830000007"/>
    <x v="2"/>
    <n v="39"/>
    <n v="14"/>
    <n v="41"/>
    <n v="2"/>
    <x v="2"/>
    <n v="2.8331846789999999"/>
    <x v="0"/>
    <x v="4"/>
    <n v="202"/>
    <n v="5"/>
    <n v="76.961228019999993"/>
    <x v="1"/>
    <n v="2.8496621989999998E-2"/>
    <x v="3"/>
    <s v="Route B"/>
    <n v="787.77985049999995"/>
    <n v="0.90894479260086447"/>
  </r>
  <r>
    <x v="0"/>
    <x v="181"/>
    <n v="72.819206930000007"/>
    <n v="9"/>
    <n v="774"/>
    <n v="4384.4134000000004"/>
    <x v="2"/>
    <n v="48"/>
    <n v="6"/>
    <n v="8"/>
    <n v="5"/>
    <x v="0"/>
    <n v="4.0662775020000002"/>
    <x v="0"/>
    <x v="2"/>
    <n v="698"/>
    <n v="1"/>
    <n v="19.789592939999999"/>
    <x v="0"/>
    <n v="2.547547122E-2"/>
    <x v="2"/>
    <s v="Route B"/>
    <n v="276.7783359"/>
    <n v="0.93687220828674611"/>
  </r>
  <r>
    <x v="1"/>
    <x v="182"/>
    <n v="17.03493074"/>
    <n v="13"/>
    <n v="336"/>
    <n v="2943.3818679999999"/>
    <x v="2"/>
    <n v="42"/>
    <n v="19"/>
    <n v="72"/>
    <n v="1"/>
    <x v="1"/>
    <n v="4.7081818740000001"/>
    <x v="4"/>
    <x v="0"/>
    <n v="955"/>
    <n v="26"/>
    <n v="4.4652784350000001"/>
    <x v="0"/>
    <n v="4.1378770490000001E-2"/>
    <x v="0"/>
    <s v="Route C"/>
    <n v="589.97855560000005"/>
    <n v="0.79955758985466441"/>
  </r>
  <r>
    <x v="0"/>
    <x v="183"/>
    <n v="68.911246210000002"/>
    <n v="82"/>
    <n v="663"/>
    <n v="2411.7546320000001"/>
    <x v="2"/>
    <n v="65"/>
    <n v="24"/>
    <n v="7"/>
    <n v="8"/>
    <x v="0"/>
    <n v="4.9498395779999997"/>
    <x v="1"/>
    <x v="3"/>
    <n v="443"/>
    <n v="5"/>
    <n v="97.730593799999994"/>
    <x v="1"/>
    <n v="7.7300613400000003E-3"/>
    <x v="0"/>
    <s v="Route A"/>
    <n v="682.9710182"/>
    <n v="0.71681571203881911"/>
  </r>
  <r>
    <x v="0"/>
    <x v="184"/>
    <n v="89.104367289999999"/>
    <n v="99"/>
    <n v="618"/>
    <n v="2048.2901000000002"/>
    <x v="2"/>
    <n v="73"/>
    <n v="26"/>
    <n v="80"/>
    <n v="10"/>
    <x v="1"/>
    <n v="8.3816156250000002"/>
    <x v="2"/>
    <x v="4"/>
    <n v="589"/>
    <n v="22"/>
    <n v="33.808636509999999"/>
    <x v="2"/>
    <n v="4.843456577E-2"/>
    <x v="1"/>
    <s v="Route B"/>
    <n v="465.45700599999998"/>
    <n v="0.77275826017027571"/>
  </r>
  <r>
    <x v="2"/>
    <x v="185"/>
    <n v="76.962994420000001"/>
    <n v="83"/>
    <n v="25"/>
    <n v="8684.6130589999993"/>
    <x v="1"/>
    <n v="15"/>
    <n v="18"/>
    <n v="66"/>
    <n v="2"/>
    <x v="2"/>
    <n v="8.2491687050000007"/>
    <x v="2"/>
    <x v="4"/>
    <n v="211"/>
    <n v="2"/>
    <n v="69.929345519999998"/>
    <x v="1"/>
    <n v="1.3744289999999999E-2"/>
    <x v="0"/>
    <s v="Route B"/>
    <n v="842.68682999999999"/>
    <n v="0.90296783238641698"/>
  </r>
  <r>
    <x v="1"/>
    <x v="186"/>
    <n v="19.99817694"/>
    <n v="18"/>
    <n v="223"/>
    <n v="1229.5910289999999"/>
    <x v="2"/>
    <n v="32"/>
    <n v="14"/>
    <n v="22"/>
    <n v="6"/>
    <x v="0"/>
    <n v="1.4543053100000001"/>
    <x v="1"/>
    <x v="0"/>
    <n v="569"/>
    <n v="18"/>
    <n v="74.608969999999999"/>
    <x v="2"/>
    <n v="2.0515129310000001E-2"/>
    <x v="2"/>
    <s v="Route A"/>
    <n v="264.2548898"/>
    <n v="0.78508716836124537"/>
  </r>
  <r>
    <x v="0"/>
    <x v="187"/>
    <n v="80.41403665"/>
    <n v="24"/>
    <n v="79"/>
    <n v="5133.8467010000004"/>
    <x v="3"/>
    <n v="5"/>
    <n v="7"/>
    <n v="55"/>
    <n v="10"/>
    <x v="1"/>
    <n v="6.5758037979999999"/>
    <x v="0"/>
    <x v="4"/>
    <n v="523"/>
    <n v="17"/>
    <n v="28.696996819999999"/>
    <x v="1"/>
    <n v="3.6937377879999997E-2"/>
    <x v="3"/>
    <s v="Route B"/>
    <n v="879.35921770000004"/>
    <n v="0.82871338609921619"/>
  </r>
  <r>
    <x v="2"/>
    <x v="188"/>
    <n v="75.270406980000004"/>
    <n v="58"/>
    <n v="737"/>
    <n v="9444.7420330000004"/>
    <x v="3"/>
    <n v="60"/>
    <n v="18"/>
    <n v="85"/>
    <n v="7"/>
    <x v="1"/>
    <n v="3.8012531329999999"/>
    <x v="4"/>
    <x v="0"/>
    <n v="953"/>
    <n v="11"/>
    <n v="68.184919059999999"/>
    <x v="0"/>
    <n v="7.2220440200000003E-3"/>
    <x v="3"/>
    <s v="Route A"/>
    <n v="103.916248"/>
    <n v="0.98899744983643645"/>
  </r>
  <r>
    <x v="2"/>
    <x v="189"/>
    <n v="97.760085579999995"/>
    <n v="10"/>
    <n v="134"/>
    <n v="5924.6825669999998"/>
    <x v="2"/>
    <n v="90"/>
    <n v="1"/>
    <n v="27"/>
    <n v="8"/>
    <x v="0"/>
    <n v="9.9298162449999996"/>
    <x v="1"/>
    <x v="1"/>
    <n v="370"/>
    <n v="11"/>
    <n v="46.603873380000003"/>
    <x v="0"/>
    <n v="1.9076657340000001E-2"/>
    <x v="2"/>
    <s v="Route B"/>
    <n v="517.49997389999999"/>
    <n v="0.91265355265066317"/>
  </r>
  <r>
    <x v="1"/>
    <x v="190"/>
    <n v="13.8819135"/>
    <n v="56"/>
    <n v="320"/>
    <n v="9592.63357"/>
    <x v="0"/>
    <n v="66"/>
    <n v="18"/>
    <n v="96"/>
    <n v="7"/>
    <x v="0"/>
    <n v="7.674430708"/>
    <x v="0"/>
    <x v="3"/>
    <n v="585"/>
    <n v="8"/>
    <n v="85.675963339999996"/>
    <x v="2"/>
    <n v="1.2193822240000001E-2"/>
    <x v="2"/>
    <s v="Route B"/>
    <n v="990.07847249999998"/>
    <n v="0.89678762716462235"/>
  </r>
  <r>
    <x v="2"/>
    <x v="191"/>
    <n v="62.11196546"/>
    <n v="90"/>
    <n v="916"/>
    <n v="1935.2067939999999"/>
    <x v="3"/>
    <n v="98"/>
    <n v="22"/>
    <n v="85"/>
    <n v="7"/>
    <x v="0"/>
    <n v="7.4715140839999998"/>
    <x v="3"/>
    <x v="2"/>
    <n v="207"/>
    <n v="28"/>
    <n v="39.772882500000001"/>
    <x v="0"/>
    <n v="6.2600185800000003E-3"/>
    <x v="2"/>
    <s v="Route B"/>
    <n v="996.77831500000002"/>
    <n v="0.48492413415948349"/>
  </r>
  <r>
    <x v="2"/>
    <x v="192"/>
    <n v="47.71423308"/>
    <n v="44"/>
    <n v="276"/>
    <n v="2100.1297549999999"/>
    <x v="3"/>
    <n v="90"/>
    <n v="25"/>
    <n v="10"/>
    <n v="8"/>
    <x v="0"/>
    <n v="4.4695000260000004"/>
    <x v="4"/>
    <x v="0"/>
    <n v="671"/>
    <n v="29"/>
    <n v="62.612690399999998"/>
    <x v="2"/>
    <n v="3.33431825E-3"/>
    <x v="2"/>
    <s v="Route B"/>
    <n v="230.0927825"/>
    <n v="0.8904387779125581"/>
  </r>
  <r>
    <x v="0"/>
    <x v="193"/>
    <n v="69.290830999999997"/>
    <n v="88"/>
    <n v="114"/>
    <n v="4531.4021339999999"/>
    <x v="2"/>
    <n v="63"/>
    <n v="17"/>
    <n v="66"/>
    <n v="1"/>
    <x v="2"/>
    <n v="7.0064320589999998"/>
    <x v="3"/>
    <x v="4"/>
    <n v="824"/>
    <n v="20"/>
    <n v="35.633652339999998"/>
    <x v="1"/>
    <n v="4.1657817950000002E-2"/>
    <x v="1"/>
    <s v="Route A"/>
    <n v="823.52384589999997"/>
    <n v="0.81826290813588598"/>
  </r>
  <r>
    <x v="2"/>
    <x v="194"/>
    <n v="3.0376887250000002"/>
    <n v="97"/>
    <n v="987"/>
    <n v="7888.3565470000003"/>
    <x v="2"/>
    <n v="77"/>
    <n v="26"/>
    <n v="72"/>
    <n v="9"/>
    <x v="0"/>
    <n v="6.9429459419999997"/>
    <x v="4"/>
    <x v="2"/>
    <n v="908"/>
    <n v="14"/>
    <n v="60.387378609999999"/>
    <x v="2"/>
    <n v="1.463607498E-2"/>
    <x v="2"/>
    <s v="Route B"/>
    <n v="846.665257"/>
    <n v="0.89266899233630703"/>
  </r>
  <r>
    <x v="0"/>
    <x v="195"/>
    <n v="77.90392722"/>
    <n v="65"/>
    <n v="672"/>
    <n v="7386.3639439999997"/>
    <x v="2"/>
    <n v="15"/>
    <n v="14"/>
    <n v="26"/>
    <n v="9"/>
    <x v="0"/>
    <n v="8.6303388699999992"/>
    <x v="3"/>
    <x v="0"/>
    <n v="450"/>
    <n v="26"/>
    <n v="58.890685769999997"/>
    <x v="0"/>
    <n v="1.2108821299999999E-2"/>
    <x v="1"/>
    <s v="Route A"/>
    <n v="778.86424139999997"/>
    <n v="0.89455376863298519"/>
  </r>
  <r>
    <x v="2"/>
    <x v="196"/>
    <n v="24.423131420000001"/>
    <n v="29"/>
    <n v="324"/>
    <n v="7698.4247660000001"/>
    <x v="0"/>
    <n v="67"/>
    <n v="2"/>
    <n v="32"/>
    <n v="3"/>
    <x v="2"/>
    <n v="5.3528780439999997"/>
    <x v="0"/>
    <x v="0"/>
    <n v="648"/>
    <n v="28"/>
    <n v="17.803756329999999"/>
    <x v="0"/>
    <n v="3.8720476810000001E-2"/>
    <x v="0"/>
    <s v="Route A"/>
    <n v="188.7421411"/>
    <n v="0.97548301804109627"/>
  </r>
  <r>
    <x v="0"/>
    <x v="197"/>
    <n v="3.5261112589999999"/>
    <n v="56"/>
    <n v="62"/>
    <n v="4370.9165800000001"/>
    <x v="3"/>
    <n v="46"/>
    <n v="19"/>
    <n v="4"/>
    <n v="9"/>
    <x v="1"/>
    <n v="7.9048456109999998"/>
    <x v="3"/>
    <x v="0"/>
    <n v="535"/>
    <n v="13"/>
    <n v="65.765155930000006"/>
    <x v="1"/>
    <n v="3.3762378349999997E-2"/>
    <x v="0"/>
    <s v="Route A"/>
    <n v="540.13242290000005"/>
    <n v="0.87642582213271158"/>
  </r>
  <r>
    <x v="1"/>
    <x v="198"/>
    <n v="19.754604870000001"/>
    <n v="43"/>
    <n v="913"/>
    <n v="8525.9525599999997"/>
    <x v="1"/>
    <n v="53"/>
    <n v="1"/>
    <n v="27"/>
    <n v="7"/>
    <x v="0"/>
    <n v="1.4098010949999999"/>
    <x v="2"/>
    <x v="4"/>
    <n v="581"/>
    <n v="9"/>
    <n v="5.6046908640000002"/>
    <x v="0"/>
    <n v="2.9081221689999999E-2"/>
    <x v="2"/>
    <s v="Route A"/>
    <n v="882.19886350000002"/>
    <n v="0.89652782404175146"/>
  </r>
  <r>
    <x v="0"/>
    <x v="199"/>
    <n v="68.5178327"/>
    <n v="17"/>
    <n v="627"/>
    <n v="9185.185829"/>
    <x v="2"/>
    <n v="55"/>
    <n v="8"/>
    <n v="59"/>
    <n v="6"/>
    <x v="0"/>
    <n v="1.311023756"/>
    <x v="4"/>
    <x v="4"/>
    <n v="921"/>
    <n v="2"/>
    <n v="38.072898520000003"/>
    <x v="1"/>
    <n v="3.4602729100000002E-3"/>
    <x v="2"/>
    <s v="Route B"/>
    <n v="210.743009"/>
    <n v="0.97705620627351597"/>
  </r>
  <r>
    <x v="0"/>
    <x v="200"/>
    <n v="69.808005539999996"/>
    <n v="55"/>
    <n v="802"/>
    <n v="8661.9967919999999"/>
    <x v="0"/>
    <n v="58"/>
    <n v="7"/>
    <n v="96"/>
    <n v="4"/>
    <x v="0"/>
    <n v="2.9565721389999999"/>
    <x v="0"/>
    <x v="0"/>
    <n v="215"/>
    <n v="29"/>
    <n v="46.27987924"/>
    <x v="0"/>
    <n v="2.2641036100000001E-3"/>
    <x v="0"/>
    <s v="Route B"/>
    <n v="187.75207549999999"/>
    <n v="0.97832461959886619"/>
  </r>
  <r>
    <x v="1"/>
    <x v="201"/>
    <n v="14.843523279999999"/>
    <n v="95"/>
    <n v="736"/>
    <n v="7460.9000649999998"/>
    <x v="1"/>
    <n v="53"/>
    <n v="30"/>
    <n v="37"/>
    <n v="2"/>
    <x v="1"/>
    <n v="9.7165747709999994"/>
    <x v="0"/>
    <x v="0"/>
    <n v="517"/>
    <n v="30"/>
    <n v="33.616768950000001"/>
    <x v="0"/>
    <n v="4.8540680260000003E-2"/>
    <x v="0"/>
    <s v="Route B"/>
    <n v="503.06557909999998"/>
    <n v="0.93257307098108144"/>
  </r>
  <r>
    <x v="0"/>
    <x v="202"/>
    <n v="11.31968329"/>
    <n v="34"/>
    <n v="8"/>
    <n v="9577.7496260000007"/>
    <x v="2"/>
    <n v="1"/>
    <n v="10"/>
    <n v="88"/>
    <n v="2"/>
    <x v="0"/>
    <n v="8.0544792619999992"/>
    <x v="1"/>
    <x v="0"/>
    <n v="971"/>
    <n v="27"/>
    <n v="30.688019350000001"/>
    <x v="0"/>
    <n v="4.5805926189999999E-2"/>
    <x v="1"/>
    <s v="Route C"/>
    <n v="141.9202818"/>
    <n v="0.98518229361365439"/>
  </r>
  <r>
    <x v="1"/>
    <x v="203"/>
    <n v="61.163343019999999"/>
    <n v="68"/>
    <n v="83"/>
    <n v="7766.8364259999998"/>
    <x v="0"/>
    <n v="23"/>
    <n v="13"/>
    <n v="59"/>
    <n v="6"/>
    <x v="2"/>
    <n v="1.729568564"/>
    <x v="2"/>
    <x v="1"/>
    <n v="937"/>
    <n v="18"/>
    <n v="35.624741399999998"/>
    <x v="1"/>
    <n v="4.7466486209999999E-2"/>
    <x v="2"/>
    <s v="Route A"/>
    <n v="254.7761592"/>
    <n v="0.96719691966897625"/>
  </r>
  <r>
    <x v="1"/>
    <x v="204"/>
    <n v="4.8054960360000001"/>
    <n v="26"/>
    <n v="871"/>
    <n v="2686.5051520000002"/>
    <x v="0"/>
    <n v="5"/>
    <n v="3"/>
    <n v="56"/>
    <n v="8"/>
    <x v="1"/>
    <n v="3.8905479160000001"/>
    <x v="1"/>
    <x v="2"/>
    <n v="414"/>
    <n v="3"/>
    <n v="92.065160599999999"/>
    <x v="1"/>
    <n v="3.145579523E-2"/>
    <x v="1"/>
    <s v="Route A"/>
    <n v="923.44063170000004"/>
    <n v="0.65626694182494538"/>
  </r>
  <r>
    <x v="0"/>
    <x v="205"/>
    <n v="1.699976014"/>
    <n v="87"/>
    <n v="147"/>
    <n v="2828.3487460000001"/>
    <x v="0"/>
    <n v="90"/>
    <n v="27"/>
    <n v="66"/>
    <n v="3"/>
    <x v="0"/>
    <n v="4.4440988639999999"/>
    <x v="3"/>
    <x v="3"/>
    <n v="104"/>
    <n v="17"/>
    <n v="56.766475560000003"/>
    <x v="1"/>
    <n v="2.779193512E-2"/>
    <x v="0"/>
    <s v="Route A"/>
    <n v="235.4612367"/>
    <n v="0.9167495744529377"/>
  </r>
  <r>
    <x v="1"/>
    <x v="206"/>
    <n v="4.078332863"/>
    <n v="48"/>
    <n v="65"/>
    <n v="7823.4765600000001"/>
    <x v="3"/>
    <n v="11"/>
    <n v="15"/>
    <n v="58"/>
    <n v="8"/>
    <x v="2"/>
    <n v="3.8807633030000002"/>
    <x v="0"/>
    <x v="1"/>
    <n v="314"/>
    <n v="24"/>
    <n v="1.08506857"/>
    <x v="0"/>
    <n v="1.000910619E-2"/>
    <x v="3"/>
    <s v="Route A"/>
    <n v="134.36909689999999"/>
    <n v="0.98282488662559497"/>
  </r>
  <r>
    <x v="2"/>
    <x v="207"/>
    <n v="42.958384379999998"/>
    <n v="59"/>
    <n v="426"/>
    <n v="8496.1038129999997"/>
    <x v="1"/>
    <n v="93"/>
    <n v="17"/>
    <n v="11"/>
    <n v="1"/>
    <x v="0"/>
    <n v="2.3483387840000001"/>
    <x v="3"/>
    <x v="3"/>
    <n v="564"/>
    <n v="1"/>
    <n v="99.466108599999998"/>
    <x v="1"/>
    <n v="3.9817718700000003E-3"/>
    <x v="0"/>
    <s v="Route C"/>
    <n v="802.0563118"/>
    <n v="0.90559716201057205"/>
  </r>
  <r>
    <x v="2"/>
    <x v="208"/>
    <n v="68.717596749999998"/>
    <n v="78"/>
    <n v="150"/>
    <n v="7517.3632109999999"/>
    <x v="1"/>
    <n v="5"/>
    <n v="10"/>
    <n v="15"/>
    <n v="7"/>
    <x v="2"/>
    <n v="3.4047338570000001"/>
    <x v="3"/>
    <x v="0"/>
    <n v="769"/>
    <n v="8"/>
    <n v="11.42302714"/>
    <x v="0"/>
    <n v="2.709862691E-2"/>
    <x v="3"/>
    <s v="Route B"/>
    <n v="505.55713420000001"/>
    <n v="0.93274807668462401"/>
  </r>
  <r>
    <x v="1"/>
    <x v="209"/>
    <n v="64.015732940000007"/>
    <n v="35"/>
    <n v="980"/>
    <n v="4971.1459880000002"/>
    <x v="2"/>
    <n v="14"/>
    <n v="27"/>
    <n v="83"/>
    <n v="1"/>
    <x v="1"/>
    <n v="7.166645291"/>
    <x v="4"/>
    <x v="4"/>
    <n v="963"/>
    <n v="23"/>
    <n v="47.957601629999999"/>
    <x v="0"/>
    <n v="3.8446144789999998E-2"/>
    <x v="2"/>
    <s v="Route B"/>
    <n v="995.9294615"/>
    <n v="0.7996579734523781"/>
  </r>
  <r>
    <x v="1"/>
    <x v="210"/>
    <n v="15.70779568"/>
    <n v="11"/>
    <n v="996"/>
    <n v="2330.9658020000002"/>
    <x v="0"/>
    <n v="51"/>
    <n v="13"/>
    <n v="80"/>
    <n v="2"/>
    <x v="2"/>
    <n v="8.6732112109999999"/>
    <x v="2"/>
    <x v="1"/>
    <n v="830"/>
    <n v="5"/>
    <n v="96.527352789999995"/>
    <x v="2"/>
    <n v="1.7273139279999999E-2"/>
    <x v="0"/>
    <s v="Route B"/>
    <n v="806.10317769999995"/>
    <n v="0.65417631738382764"/>
  </r>
  <r>
    <x v="1"/>
    <x v="211"/>
    <n v="90.635459979999993"/>
    <n v="95"/>
    <n v="960"/>
    <n v="6099.9441159999997"/>
    <x v="1"/>
    <n v="46"/>
    <n v="23"/>
    <n v="60"/>
    <n v="1"/>
    <x v="1"/>
    <n v="4.5239431239999996"/>
    <x v="4"/>
    <x v="1"/>
    <n v="362"/>
    <n v="11"/>
    <n v="27.592363089999999"/>
    <x v="0"/>
    <n v="2.1169820999999999E-4"/>
    <x v="1"/>
    <s v="Route A"/>
    <n v="126.72303340000001"/>
    <n v="0.97922554190822697"/>
  </r>
  <r>
    <x v="0"/>
    <x v="212"/>
    <n v="71.213389079999999"/>
    <n v="41"/>
    <n v="336"/>
    <n v="2873.741446"/>
    <x v="2"/>
    <n v="100"/>
    <n v="30"/>
    <n v="85"/>
    <n v="4"/>
    <x v="1"/>
    <n v="1.32527401"/>
    <x v="3"/>
    <x v="1"/>
    <n v="563"/>
    <n v="3"/>
    <n v="32.321286209999997"/>
    <x v="1"/>
    <n v="2.1612537479999999E-2"/>
    <x v="0"/>
    <s v="Route B"/>
    <n v="402.96878909999998"/>
    <n v="0.859775558562898"/>
  </r>
  <r>
    <x v="1"/>
    <x v="213"/>
    <n v="16.160393320000001"/>
    <n v="5"/>
    <n v="249"/>
    <n v="4052.7384160000001"/>
    <x v="3"/>
    <n v="80"/>
    <n v="8"/>
    <n v="48"/>
    <n v="9"/>
    <x v="1"/>
    <n v="9.5372830610000001"/>
    <x v="2"/>
    <x v="3"/>
    <n v="173"/>
    <n v="10"/>
    <n v="97.829050109999997"/>
    <x v="0"/>
    <n v="1.63107423E-2"/>
    <x v="0"/>
    <s v="Route B"/>
    <n v="547.24100520000002"/>
    <n v="0.86497006492214723"/>
  </r>
  <r>
    <x v="1"/>
    <x v="214"/>
    <n v="99.171328639999999"/>
    <n v="26"/>
    <n v="562"/>
    <n v="8653.5709260000003"/>
    <x v="0"/>
    <n v="54"/>
    <n v="29"/>
    <n v="78"/>
    <n v="5"/>
    <x v="0"/>
    <n v="2.039770189"/>
    <x v="1"/>
    <x v="1"/>
    <n v="558"/>
    <n v="14"/>
    <n v="5.7914366299999998"/>
    <x v="0"/>
    <n v="1.0068285200000001E-3"/>
    <x v="1"/>
    <s v="Route B"/>
    <n v="929.23528999999996"/>
    <n v="0.89261828464269299"/>
  </r>
  <r>
    <x v="1"/>
    <x v="215"/>
    <n v="36.989244929999998"/>
    <n v="94"/>
    <n v="469"/>
    <n v="5442.0867850000004"/>
    <x v="0"/>
    <n v="9"/>
    <n v="8"/>
    <n v="69"/>
    <n v="7"/>
    <x v="0"/>
    <n v="2.4220397230000001"/>
    <x v="1"/>
    <x v="3"/>
    <n v="580"/>
    <n v="7"/>
    <n v="97.121281749999994"/>
    <x v="2"/>
    <n v="2.2644057610000001E-2"/>
    <x v="3"/>
    <s v="Route B"/>
    <n v="127.8618"/>
    <n v="0.97650500533133267"/>
  </r>
  <r>
    <x v="1"/>
    <x v="216"/>
    <n v="7.54717211"/>
    <n v="74"/>
    <n v="280"/>
    <n v="6453.7979679999999"/>
    <x v="1"/>
    <n v="2"/>
    <n v="5"/>
    <n v="78"/>
    <n v="1"/>
    <x v="0"/>
    <n v="4.1913245860000004"/>
    <x v="1"/>
    <x v="3"/>
    <n v="399"/>
    <n v="21"/>
    <n v="77.106342499999997"/>
    <x v="2"/>
    <n v="1.0125630890000001E-2"/>
    <x v="1"/>
    <s v="Route A"/>
    <n v="865.52577980000001"/>
    <n v="0.86588892554561603"/>
  </r>
  <r>
    <x v="2"/>
    <x v="217"/>
    <n v="81.46253437"/>
    <n v="82"/>
    <n v="126"/>
    <n v="2629.3964350000001"/>
    <x v="1"/>
    <n v="45"/>
    <n v="17"/>
    <n v="85"/>
    <n v="9"/>
    <x v="2"/>
    <n v="3.585418958"/>
    <x v="1"/>
    <x v="4"/>
    <n v="453"/>
    <n v="16"/>
    <n v="47.67968037"/>
    <x v="1"/>
    <n v="1.0202075499999999E-3"/>
    <x v="1"/>
    <s v="Route C"/>
    <n v="670.93439079999996"/>
    <n v="0.74483330780054091"/>
  </r>
  <r>
    <x v="0"/>
    <x v="218"/>
    <n v="36.443627769999999"/>
    <n v="23"/>
    <n v="620"/>
    <n v="9364.6735050000007"/>
    <x v="2"/>
    <n v="10"/>
    <n v="10"/>
    <n v="46"/>
    <n v="8"/>
    <x v="2"/>
    <n v="4.3392247140000002"/>
    <x v="4"/>
    <x v="1"/>
    <n v="374"/>
    <n v="17"/>
    <n v="27.107980850000001"/>
    <x v="0"/>
    <n v="2.231939111E-2"/>
    <x v="3"/>
    <s v="Route A"/>
    <n v="593.48025870000004"/>
    <n v="0.9366256326626734"/>
  </r>
  <r>
    <x v="1"/>
    <x v="219"/>
    <n v="51.123870089999997"/>
    <n v="100"/>
    <n v="187"/>
    <n v="2553.4955850000001"/>
    <x v="2"/>
    <n v="48"/>
    <n v="11"/>
    <n v="94"/>
    <n v="3"/>
    <x v="1"/>
    <n v="4.7426358830000002"/>
    <x v="3"/>
    <x v="4"/>
    <n v="694"/>
    <n v="16"/>
    <n v="82.373320590000006"/>
    <x v="1"/>
    <n v="3.6464508649999998E-2"/>
    <x v="0"/>
    <s v="Route C"/>
    <n v="477.30763109999998"/>
    <n v="0.81307677447971782"/>
  </r>
  <r>
    <x v="1"/>
    <x v="220"/>
    <n v="96.341072440000005"/>
    <n v="22"/>
    <n v="320"/>
    <n v="8128.0276970000004"/>
    <x v="2"/>
    <n v="27"/>
    <n v="12"/>
    <n v="68"/>
    <n v="6"/>
    <x v="1"/>
    <n v="8.8783346509999994"/>
    <x v="1"/>
    <x v="4"/>
    <n v="309"/>
    <n v="6"/>
    <n v="65.686259609999993"/>
    <x v="2"/>
    <n v="4.231416574E-2"/>
    <x v="1"/>
    <s v="Route B"/>
    <n v="493.87121530000002"/>
    <n v="0.939238492570309"/>
  </r>
  <r>
    <x v="2"/>
    <x v="221"/>
    <n v="84.893868979999993"/>
    <n v="60"/>
    <n v="601"/>
    <n v="7087.0526959999997"/>
    <x v="2"/>
    <n v="69"/>
    <n v="25"/>
    <n v="7"/>
    <n v="6"/>
    <x v="0"/>
    <n v="6.0378837689999996"/>
    <x v="2"/>
    <x v="4"/>
    <n v="791"/>
    <n v="4"/>
    <n v="61.735728950000002"/>
    <x v="0"/>
    <n v="1.8607568E-4"/>
    <x v="1"/>
    <s v="Route C"/>
    <n v="523.36091469999997"/>
    <n v="0.92615252952819305"/>
  </r>
  <r>
    <x v="0"/>
    <x v="222"/>
    <n v="27.67978089"/>
    <n v="55"/>
    <n v="884"/>
    <n v="2390.807867"/>
    <x v="2"/>
    <n v="71"/>
    <n v="1"/>
    <n v="63"/>
    <n v="10"/>
    <x v="1"/>
    <n v="9.567648921"/>
    <x v="3"/>
    <x v="1"/>
    <n v="780"/>
    <n v="28"/>
    <n v="50.120839609999997"/>
    <x v="1"/>
    <n v="2.5912754730000001E-2"/>
    <x v="2"/>
    <s v="Route C"/>
    <n v="205.5719958"/>
    <n v="0.91401567702805286"/>
  </r>
  <r>
    <x v="2"/>
    <x v="223"/>
    <n v="4.3243411859999998"/>
    <n v="30"/>
    <n v="391"/>
    <n v="8858.3675710000007"/>
    <x v="2"/>
    <n v="84"/>
    <n v="5"/>
    <n v="29"/>
    <n v="7"/>
    <x v="1"/>
    <n v="2.9248576009999998"/>
    <x v="2"/>
    <x v="1"/>
    <n v="568"/>
    <n v="29"/>
    <n v="98.60995724"/>
    <x v="0"/>
    <n v="1.3422915630000001E-2"/>
    <x v="2"/>
    <s v="Route A"/>
    <n v="196.32944610000001"/>
    <n v="0.97783683680696065"/>
  </r>
  <r>
    <x v="0"/>
    <x v="224"/>
    <n v="4.1563083589999996"/>
    <n v="32"/>
    <n v="209"/>
    <n v="9049.0778609999998"/>
    <x v="3"/>
    <n v="4"/>
    <n v="26"/>
    <n v="2"/>
    <n v="8"/>
    <x v="2"/>
    <n v="9.7412916890000005"/>
    <x v="4"/>
    <x v="3"/>
    <n v="447"/>
    <n v="3"/>
    <n v="40.382359700000002"/>
    <x v="0"/>
    <n v="3.6913102929999997E-2"/>
    <x v="1"/>
    <s v="Route A"/>
    <n v="758.72477260000005"/>
    <n v="0.91615446521131438"/>
  </r>
  <r>
    <x v="0"/>
    <x v="225"/>
    <n v="39.629343990000002"/>
    <n v="73"/>
    <n v="142"/>
    <n v="2174.7770540000001"/>
    <x v="3"/>
    <n v="82"/>
    <n v="11"/>
    <n v="52"/>
    <n v="3"/>
    <x v="2"/>
    <n v="2.2310736809999998"/>
    <x v="3"/>
    <x v="1"/>
    <n v="934"/>
    <n v="23"/>
    <n v="78.280383119999996"/>
    <x v="0"/>
    <n v="3.7972312170000001E-2"/>
    <x v="0"/>
    <s v="Route B"/>
    <n v="458.53594570000001"/>
    <n v="0.78915726333573877"/>
  </r>
  <r>
    <x v="0"/>
    <x v="226"/>
    <n v="97.446946620000006"/>
    <n v="9"/>
    <n v="353"/>
    <n v="3716.4933259999998"/>
    <x v="3"/>
    <n v="59"/>
    <n v="16"/>
    <n v="48"/>
    <n v="4"/>
    <x v="0"/>
    <n v="6.5075486209999998"/>
    <x v="4"/>
    <x v="3"/>
    <n v="171"/>
    <n v="4"/>
    <n v="15.972229759999999"/>
    <x v="2"/>
    <n v="2.119319737E-2"/>
    <x v="2"/>
    <s v="Route A"/>
    <n v="617.8669165"/>
    <n v="0.83375002662388742"/>
  </r>
  <r>
    <x v="2"/>
    <x v="227"/>
    <n v="92.557360810000006"/>
    <n v="42"/>
    <n v="352"/>
    <n v="2686.4572240000002"/>
    <x v="2"/>
    <n v="47"/>
    <n v="9"/>
    <n v="62"/>
    <n v="8"/>
    <x v="2"/>
    <n v="7.4067509530000004"/>
    <x v="2"/>
    <x v="0"/>
    <n v="291"/>
    <n v="4"/>
    <n v="10.528245070000001"/>
    <x v="1"/>
    <n v="2.8646678379999999E-2"/>
    <x v="3"/>
    <s v="Route B"/>
    <n v="762.45918219999999"/>
    <n v="0.71618413448447305"/>
  </r>
  <r>
    <x v="2"/>
    <x v="228"/>
    <n v="2.3972747060000001"/>
    <n v="12"/>
    <n v="394"/>
    <n v="6117.3246150000004"/>
    <x v="1"/>
    <n v="48"/>
    <n v="15"/>
    <n v="24"/>
    <n v="4"/>
    <x v="0"/>
    <n v="9.8981405079999991"/>
    <x v="1"/>
    <x v="0"/>
    <n v="171"/>
    <n v="7"/>
    <n v="59.429381810000002"/>
    <x v="1"/>
    <n v="8.1575707900000006E-3"/>
    <x v="1"/>
    <s v="Route A"/>
    <n v="123.4370275"/>
    <n v="0.97982173004235773"/>
  </r>
  <r>
    <x v="2"/>
    <x v="229"/>
    <n v="63.44755919"/>
    <n v="3"/>
    <n v="253"/>
    <n v="8318.9031950000008"/>
    <x v="1"/>
    <n v="45"/>
    <n v="5"/>
    <n v="67"/>
    <n v="7"/>
    <x v="0"/>
    <n v="8.1009731449999993"/>
    <x v="1"/>
    <x v="1"/>
    <n v="329"/>
    <n v="7"/>
    <n v="39.292875590000001"/>
    <x v="2"/>
    <n v="3.8780989369999998E-2"/>
    <x v="0"/>
    <s v="Route B"/>
    <n v="764.93537590000005"/>
    <n v="0.90804853020050069"/>
  </r>
  <r>
    <x v="0"/>
    <x v="230"/>
    <n v="8.0228592110000001"/>
    <n v="10"/>
    <n v="327"/>
    <n v="2766.3423670000002"/>
    <x v="3"/>
    <n v="60"/>
    <n v="26"/>
    <n v="35"/>
    <n v="7"/>
    <x v="0"/>
    <n v="8.9545283149999992"/>
    <x v="3"/>
    <x v="1"/>
    <n v="806"/>
    <n v="30"/>
    <n v="51.634893400000003"/>
    <x v="0"/>
    <n v="9.6539470500000002E-3"/>
    <x v="0"/>
    <s v="Route C"/>
    <n v="880.08098819999998"/>
    <n v="0.68186114679853727"/>
  </r>
  <r>
    <x v="1"/>
    <x v="231"/>
    <n v="50.847393050000001"/>
    <n v="28"/>
    <n v="168"/>
    <n v="9655.1351030000005"/>
    <x v="3"/>
    <n v="6"/>
    <n v="17"/>
    <n v="44"/>
    <n v="4"/>
    <x v="0"/>
    <n v="2.6796609650000001"/>
    <x v="0"/>
    <x v="4"/>
    <n v="461"/>
    <n v="8"/>
    <n v="60.251145659999999"/>
    <x v="0"/>
    <n v="2.9890000069999999E-2"/>
    <x v="2"/>
    <s v="Route C"/>
    <n v="609.37920659999997"/>
    <n v="0.93688548113525028"/>
  </r>
  <r>
    <x v="1"/>
    <x v="232"/>
    <n v="79.209936020000001"/>
    <n v="43"/>
    <n v="781"/>
    <n v="9571.5504870000004"/>
    <x v="2"/>
    <n v="89"/>
    <n v="13"/>
    <n v="64"/>
    <n v="4"/>
    <x v="2"/>
    <n v="6.5991049009999996"/>
    <x v="0"/>
    <x v="1"/>
    <n v="737"/>
    <n v="7"/>
    <n v="29.692467149999999"/>
    <x v="2"/>
    <n v="1.9460361190000001E-2"/>
    <x v="0"/>
    <s v="Route A"/>
    <n v="761.17390950000004"/>
    <n v="0.92047538060486445"/>
  </r>
  <r>
    <x v="2"/>
    <x v="233"/>
    <n v="64.795434999999998"/>
    <n v="63"/>
    <n v="616"/>
    <n v="5149.9983499999998"/>
    <x v="0"/>
    <n v="4"/>
    <n v="17"/>
    <n v="95"/>
    <n v="9"/>
    <x v="2"/>
    <n v="4.858270503"/>
    <x v="2"/>
    <x v="4"/>
    <n v="251"/>
    <n v="23"/>
    <n v="23.85342751"/>
    <x v="1"/>
    <n v="3.5410460120000001E-2"/>
    <x v="3"/>
    <s v="Route A"/>
    <n v="371.25529549999999"/>
    <n v="0.92791157001050295"/>
  </r>
  <r>
    <x v="1"/>
    <x v="234"/>
    <n v="37.467592330000002"/>
    <n v="96"/>
    <n v="602"/>
    <n v="9061.7108960000005"/>
    <x v="2"/>
    <n v="1"/>
    <n v="26"/>
    <n v="21"/>
    <n v="7"/>
    <x v="1"/>
    <n v="1.019487571"/>
    <x v="1"/>
    <x v="4"/>
    <n v="452"/>
    <n v="10"/>
    <n v="10.754272820000001"/>
    <x v="2"/>
    <n v="6.4660455900000004E-3"/>
    <x v="0"/>
    <s v="Route B"/>
    <n v="510.35800039999998"/>
    <n v="0.94367973043310394"/>
  </r>
  <r>
    <x v="2"/>
    <x v="235"/>
    <n v="84.957786819999995"/>
    <n v="11"/>
    <n v="449"/>
    <n v="6541.3293450000001"/>
    <x v="1"/>
    <n v="42"/>
    <n v="27"/>
    <n v="85"/>
    <n v="8"/>
    <x v="2"/>
    <n v="5.2881899900000002"/>
    <x v="1"/>
    <x v="2"/>
    <n v="367"/>
    <n v="2"/>
    <n v="58.004787039999997"/>
    <x v="2"/>
    <n v="5.4115409799999998E-3"/>
    <x v="3"/>
    <s v="Route C"/>
    <n v="553.42047119999995"/>
    <n v="0.91539632970429496"/>
  </r>
  <r>
    <x v="1"/>
    <x v="236"/>
    <n v="9.8130025790000008"/>
    <n v="34"/>
    <n v="963"/>
    <n v="7573.4024579999996"/>
    <x v="1"/>
    <n v="18"/>
    <n v="23"/>
    <n v="28"/>
    <n v="3"/>
    <x v="0"/>
    <n v="2.1079512669999998"/>
    <x v="4"/>
    <x v="2"/>
    <n v="671"/>
    <n v="19"/>
    <n v="45.531364240000002"/>
    <x v="1"/>
    <n v="3.805533379E-2"/>
    <x v="1"/>
    <s v="Route C"/>
    <n v="403.80897420000002"/>
    <n v="0.94668063972046734"/>
  </r>
  <r>
    <x v="1"/>
    <x v="237"/>
    <n v="23.39984475"/>
    <n v="5"/>
    <n v="963"/>
    <n v="2438.3399300000001"/>
    <x v="1"/>
    <n v="25"/>
    <n v="8"/>
    <n v="21"/>
    <n v="9"/>
    <x v="1"/>
    <n v="1.5326552739999999"/>
    <x v="0"/>
    <x v="1"/>
    <n v="867"/>
    <n v="15"/>
    <n v="34.343277469999997"/>
    <x v="0"/>
    <n v="2.6102880849999999E-2"/>
    <x v="3"/>
    <s v="Route A"/>
    <n v="183.93296799999999"/>
    <n v="0.92456631426283531"/>
  </r>
  <r>
    <x v="2"/>
    <x v="238"/>
    <n v="52.075930679999999"/>
    <n v="75"/>
    <n v="705"/>
    <n v="9692.3180400000001"/>
    <x v="0"/>
    <n v="69"/>
    <n v="1"/>
    <n v="88"/>
    <n v="5"/>
    <x v="0"/>
    <n v="9.2359314369999996"/>
    <x v="2"/>
    <x v="0"/>
    <n v="841"/>
    <n v="12"/>
    <n v="5.9306936459999999"/>
    <x v="0"/>
    <n v="6.1332689900000003E-3"/>
    <x v="1"/>
    <s v="Route B"/>
    <n v="339.67286990000002"/>
    <n v="0.96495442385421359"/>
  </r>
  <r>
    <x v="1"/>
    <x v="239"/>
    <n v="19.12747727"/>
    <n v="26"/>
    <n v="176"/>
    <n v="1912.4656629999999"/>
    <x v="1"/>
    <n v="78"/>
    <n v="29"/>
    <n v="34"/>
    <n v="3"/>
    <x v="1"/>
    <n v="5.562503779"/>
    <x v="4"/>
    <x v="1"/>
    <n v="791"/>
    <n v="6"/>
    <n v="9.0058074290000008"/>
    <x v="1"/>
    <n v="1.451972204E-2"/>
    <x v="1"/>
    <s v="Route B"/>
    <n v="653.67299460000004"/>
    <n v="0.65820406230216322"/>
  </r>
  <r>
    <x v="1"/>
    <x v="240"/>
    <n v="80.541424169999999"/>
    <n v="97"/>
    <n v="933"/>
    <n v="5724.9593500000001"/>
    <x v="1"/>
    <n v="90"/>
    <n v="20"/>
    <n v="39"/>
    <n v="8"/>
    <x v="2"/>
    <n v="7.2295951399999998"/>
    <x v="1"/>
    <x v="1"/>
    <n v="793"/>
    <n v="1"/>
    <n v="88.179407100000006"/>
    <x v="0"/>
    <n v="4.2132694310000003E-2"/>
    <x v="0"/>
    <s v="Route A"/>
    <n v="529.80872399999998"/>
    <n v="0.9074563343406099"/>
  </r>
  <r>
    <x v="1"/>
    <x v="241"/>
    <n v="99.113291619999998"/>
    <n v="35"/>
    <n v="556"/>
    <n v="5521.2052590000003"/>
    <x v="1"/>
    <n v="64"/>
    <n v="19"/>
    <n v="38"/>
    <n v="8"/>
    <x v="0"/>
    <n v="5.7732637440000003"/>
    <x v="3"/>
    <x v="4"/>
    <n v="892"/>
    <n v="7"/>
    <n v="95.332064549999998"/>
    <x v="1"/>
    <n v="4.5302261999999999E-4"/>
    <x v="3"/>
    <s v="Route A"/>
    <n v="275.5243711"/>
    <n v="0.95009706066426824"/>
  </r>
  <r>
    <x v="1"/>
    <x v="242"/>
    <n v="46.529167610000002"/>
    <n v="98"/>
    <n v="155"/>
    <n v="1839.609426"/>
    <x v="1"/>
    <n v="22"/>
    <n v="27"/>
    <n v="57"/>
    <n v="4"/>
    <x v="2"/>
    <n v="7.5262483270000002"/>
    <x v="2"/>
    <x v="3"/>
    <n v="179"/>
    <n v="7"/>
    <n v="96.422820639999998"/>
    <x v="1"/>
    <n v="4.9392552889999997E-2"/>
    <x v="0"/>
    <s v="Route A"/>
    <n v="635.65712050000002"/>
    <n v="0.65446082656678017"/>
  </r>
  <r>
    <x v="0"/>
    <x v="243"/>
    <n v="11.743271780000001"/>
    <n v="6"/>
    <n v="598"/>
    <n v="5737.4255990000001"/>
    <x v="2"/>
    <n v="36"/>
    <n v="29"/>
    <n v="85"/>
    <n v="9"/>
    <x v="0"/>
    <n v="3.6940212680000002"/>
    <x v="2"/>
    <x v="0"/>
    <n v="206"/>
    <n v="23"/>
    <n v="26.277365960000001"/>
    <x v="0"/>
    <n v="3.72304768E-3"/>
    <x v="1"/>
    <s v="Route A"/>
    <n v="716.04411979999998"/>
    <n v="0.87519766357845197"/>
  </r>
  <r>
    <x v="2"/>
    <x v="244"/>
    <n v="51.355790910000003"/>
    <n v="34"/>
    <n v="919"/>
    <n v="7152.2860490000003"/>
    <x v="1"/>
    <n v="13"/>
    <n v="19"/>
    <n v="72"/>
    <n v="6"/>
    <x v="2"/>
    <n v="7.5774496569999998"/>
    <x v="4"/>
    <x v="2"/>
    <n v="834"/>
    <n v="18"/>
    <n v="22.554106619999999"/>
    <x v="1"/>
    <n v="2.9626263199999999E-2"/>
    <x v="2"/>
    <s v="Route A"/>
    <n v="610.4532696"/>
    <n v="0.91464920929926308"/>
  </r>
  <r>
    <x v="0"/>
    <x v="245"/>
    <n v="33.784138030000001"/>
    <n v="1"/>
    <n v="24"/>
    <n v="5267.9568079999999"/>
    <x v="3"/>
    <n v="93"/>
    <n v="7"/>
    <n v="52"/>
    <n v="6"/>
    <x v="0"/>
    <n v="5.2151550090000001"/>
    <x v="4"/>
    <x v="4"/>
    <n v="794"/>
    <n v="25"/>
    <n v="66.312544439999996"/>
    <x v="2"/>
    <n v="3.2196046120000002E-2"/>
    <x v="2"/>
    <s v="Route A"/>
    <n v="495.30569700000001"/>
    <n v="0.90597764654261759"/>
  </r>
  <r>
    <x v="0"/>
    <x v="246"/>
    <n v="27.082207199999999"/>
    <n v="75"/>
    <n v="859"/>
    <n v="2556.7673610000002"/>
    <x v="0"/>
    <n v="92"/>
    <n v="29"/>
    <n v="6"/>
    <n v="8"/>
    <x v="0"/>
    <n v="4.0709558369999996"/>
    <x v="0"/>
    <x v="4"/>
    <n v="870"/>
    <n v="23"/>
    <n v="77.322353210000003"/>
    <x v="0"/>
    <n v="3.6486105929999998E-2"/>
    <x v="0"/>
    <s v="Route B"/>
    <n v="380.43593709999999"/>
    <n v="0.85120432038400073"/>
  </r>
  <r>
    <x v="1"/>
    <x v="247"/>
    <n v="95.712135880000005"/>
    <n v="93"/>
    <n v="910"/>
    <n v="7089.4742500000002"/>
    <x v="3"/>
    <n v="4"/>
    <n v="15"/>
    <n v="51"/>
    <n v="9"/>
    <x v="0"/>
    <n v="8.9787507560000002"/>
    <x v="1"/>
    <x v="1"/>
    <n v="964"/>
    <n v="20"/>
    <n v="19.712992910000001"/>
    <x v="0"/>
    <n v="3.8057358700000002E-3"/>
    <x v="2"/>
    <s v="Route A"/>
    <n v="581.60235509999995"/>
    <n v="0.91796255482555711"/>
  </r>
  <r>
    <x v="0"/>
    <x v="248"/>
    <n v="76.035544430000002"/>
    <n v="28"/>
    <n v="29"/>
    <n v="7397.0710049999998"/>
    <x v="0"/>
    <n v="30"/>
    <n v="16"/>
    <n v="9"/>
    <n v="3"/>
    <x v="2"/>
    <n v="7.0958331570000004"/>
    <x v="4"/>
    <x v="0"/>
    <n v="109"/>
    <n v="18"/>
    <n v="23.12636358"/>
    <x v="1"/>
    <n v="1.6981125409999999E-2"/>
    <x v="2"/>
    <s v="Route B"/>
    <n v="768.65191400000003"/>
    <n v="0.89608698990716262"/>
  </r>
  <r>
    <x v="2"/>
    <x v="249"/>
    <n v="78.897913209999999"/>
    <n v="19"/>
    <n v="99"/>
    <n v="8001.6132070000003"/>
    <x v="2"/>
    <n v="97"/>
    <n v="24"/>
    <n v="9"/>
    <n v="6"/>
    <x v="2"/>
    <n v="2.5056210330000002"/>
    <x v="2"/>
    <x v="2"/>
    <n v="177"/>
    <n v="28"/>
    <n v="14.14781544"/>
    <x v="2"/>
    <n v="2.8258139849999999E-2"/>
    <x v="2"/>
    <s v="Route A"/>
    <n v="336.89016850000002"/>
    <n v="0.95789721900012859"/>
  </r>
  <r>
    <x v="2"/>
    <x v="250"/>
    <n v="14.20348426"/>
    <n v="91"/>
    <n v="633"/>
    <n v="5910.8853900000004"/>
    <x v="1"/>
    <n v="31"/>
    <n v="23"/>
    <n v="82"/>
    <n v="10"/>
    <x v="1"/>
    <n v="6.2478609150000004"/>
    <x v="4"/>
    <x v="2"/>
    <n v="306"/>
    <n v="21"/>
    <n v="45.178757920000002"/>
    <x v="1"/>
    <n v="4.754800805E-2"/>
    <x v="2"/>
    <s v="Route B"/>
    <n v="496.24865030000001"/>
    <n v="0.91604495476438264"/>
  </r>
  <r>
    <x v="0"/>
    <x v="251"/>
    <n v="26.700760970000001"/>
    <n v="61"/>
    <n v="154"/>
    <n v="9866.4654580000006"/>
    <x v="3"/>
    <n v="100"/>
    <n v="4"/>
    <n v="52"/>
    <n v="1"/>
    <x v="1"/>
    <n v="4.7830005580000003"/>
    <x v="2"/>
    <x v="3"/>
    <n v="673"/>
    <n v="28"/>
    <n v="14.190328340000001"/>
    <x v="0"/>
    <n v="1.772951172E-2"/>
    <x v="0"/>
    <s v="Route A"/>
    <n v="694.98231759999999"/>
    <n v="0.92956116650299625"/>
  </r>
  <r>
    <x v="1"/>
    <x v="252"/>
    <n v="98.03182966"/>
    <n v="1"/>
    <n v="820"/>
    <n v="9435.7626089999994"/>
    <x v="3"/>
    <n v="64"/>
    <n v="11"/>
    <n v="11"/>
    <n v="1"/>
    <x v="0"/>
    <n v="8.6310521799999993"/>
    <x v="1"/>
    <x v="0"/>
    <n v="727"/>
    <n v="27"/>
    <n v="9.1668491490000008"/>
    <x v="0"/>
    <n v="2.1224716189999999E-2"/>
    <x v="1"/>
    <s v="Route C"/>
    <n v="602.89849879999997"/>
    <n v="0.93610495263785631"/>
  </r>
  <r>
    <x v="1"/>
    <x v="253"/>
    <n v="30.341470709999999"/>
    <n v="93"/>
    <n v="242"/>
    <n v="8232.3348289999994"/>
    <x v="3"/>
    <n v="96"/>
    <n v="25"/>
    <n v="54"/>
    <n v="3"/>
    <x v="0"/>
    <n v="1.0134865660000001"/>
    <x v="1"/>
    <x v="2"/>
    <n v="631"/>
    <n v="17"/>
    <n v="83.344058989999994"/>
    <x v="0"/>
    <n v="1.4103475759999999E-2"/>
    <x v="1"/>
    <s v="Route B"/>
    <n v="750.73784069999999"/>
    <n v="0.90880620670877232"/>
  </r>
  <r>
    <x v="0"/>
    <x v="254"/>
    <n v="31.146243160000001"/>
    <n v="11"/>
    <n v="622"/>
    <n v="6088.0214800000003"/>
    <x v="0"/>
    <n v="33"/>
    <n v="22"/>
    <n v="61"/>
    <n v="3"/>
    <x v="0"/>
    <n v="4.3051034709999998"/>
    <x v="1"/>
    <x v="1"/>
    <n v="497"/>
    <n v="29"/>
    <n v="30.186023380000002"/>
    <x v="2"/>
    <n v="2.478771976E-2"/>
    <x v="0"/>
    <s v="Route B"/>
    <n v="814.06999659999997"/>
    <n v="0.8662833238558153"/>
  </r>
  <r>
    <x v="0"/>
    <x v="255"/>
    <n v="79.855058339999999"/>
    <n v="16"/>
    <n v="701"/>
    <n v="2925.67517"/>
    <x v="3"/>
    <n v="97"/>
    <n v="11"/>
    <n v="11"/>
    <n v="5"/>
    <x v="1"/>
    <n v="5.0143649549999996"/>
    <x v="4"/>
    <x v="2"/>
    <n v="918"/>
    <n v="5"/>
    <n v="30.32354526"/>
    <x v="1"/>
    <n v="4.5489196590000003E-2"/>
    <x v="3"/>
    <s v="Route B"/>
    <n v="323.01292799999999"/>
    <n v="0.88959371453393432"/>
  </r>
  <r>
    <x v="1"/>
    <x v="256"/>
    <n v="20.986386039999999"/>
    <n v="90"/>
    <n v="93"/>
    <n v="4767.0204839999997"/>
    <x v="0"/>
    <n v="25"/>
    <n v="23"/>
    <n v="83"/>
    <n v="5"/>
    <x v="2"/>
    <n v="1.774429714"/>
    <x v="1"/>
    <x v="0"/>
    <n v="826"/>
    <n v="28"/>
    <n v="12.83628457"/>
    <x v="2"/>
    <n v="1.173755495E-2"/>
    <x v="1"/>
    <s v="Route B"/>
    <n v="832.21080870000003"/>
    <n v="0.82542327823150163"/>
  </r>
  <r>
    <x v="0"/>
    <x v="257"/>
    <n v="49.26320535"/>
    <n v="65"/>
    <n v="227"/>
    <n v="1605.8669"/>
    <x v="2"/>
    <n v="5"/>
    <n v="18"/>
    <n v="51"/>
    <n v="1"/>
    <x v="0"/>
    <n v="9.1605585349999998"/>
    <x v="4"/>
    <x v="2"/>
    <n v="588"/>
    <n v="25"/>
    <n v="67.779622989999993"/>
    <x v="0"/>
    <n v="2.51117483E-2"/>
    <x v="2"/>
    <s v="Route A"/>
    <n v="482.19123860000002"/>
    <n v="0.69973150414894292"/>
  </r>
  <r>
    <x v="1"/>
    <x v="258"/>
    <n v="59.841561380000002"/>
    <n v="81"/>
    <n v="896"/>
    <n v="2021.1498099999999"/>
    <x v="0"/>
    <n v="10"/>
    <n v="5"/>
    <n v="44"/>
    <n v="7"/>
    <x v="1"/>
    <n v="4.9384385650000002"/>
    <x v="0"/>
    <x v="2"/>
    <n v="396"/>
    <n v="7"/>
    <n v="65.047415090000001"/>
    <x v="1"/>
    <n v="1.73037472E-2"/>
    <x v="0"/>
    <s v="Route B"/>
    <n v="110.3643352"/>
    <n v="0.94539527220894137"/>
  </r>
  <r>
    <x v="2"/>
    <x v="259"/>
    <n v="63.828398350000001"/>
    <n v="30"/>
    <n v="484"/>
    <n v="1061.6185230000001"/>
    <x v="0"/>
    <n v="100"/>
    <n v="16"/>
    <n v="26"/>
    <n v="7"/>
    <x v="0"/>
    <n v="7.2937225970000004"/>
    <x v="1"/>
    <x v="1"/>
    <n v="176"/>
    <n v="4"/>
    <n v="1.900762244"/>
    <x v="1"/>
    <n v="4.47194015E-3"/>
    <x v="1"/>
    <s v="Route A"/>
    <n v="312.57427360000003"/>
    <n v="0.70556818025677959"/>
  </r>
  <r>
    <x v="1"/>
    <x v="260"/>
    <n v="17.02802792"/>
    <n v="16"/>
    <n v="380"/>
    <n v="8864.0843499999992"/>
    <x v="1"/>
    <n v="41"/>
    <n v="27"/>
    <n v="72"/>
    <n v="8"/>
    <x v="2"/>
    <n v="4.3813681579999999"/>
    <x v="3"/>
    <x v="0"/>
    <n v="929"/>
    <n v="24"/>
    <n v="87.213057820000003"/>
    <x v="1"/>
    <n v="2.8530906169999998E-2"/>
    <x v="2"/>
    <s v="Route A"/>
    <n v="430.16909700000002"/>
    <n v="0.95147055465463837"/>
  </r>
  <r>
    <x v="0"/>
    <x v="261"/>
    <n v="52.028749900000001"/>
    <n v="23"/>
    <n v="117"/>
    <n v="6885.5893509999996"/>
    <x v="2"/>
    <n v="32"/>
    <n v="23"/>
    <n v="36"/>
    <n v="7"/>
    <x v="2"/>
    <n v="9.0303404230000002"/>
    <x v="3"/>
    <x v="1"/>
    <n v="480"/>
    <n v="12"/>
    <n v="78.702393970000003"/>
    <x v="1"/>
    <n v="4.3674705379999998E-2"/>
    <x v="1"/>
    <s v="Route A"/>
    <n v="164.3665282"/>
    <n v="0.97612890925943341"/>
  </r>
  <r>
    <x v="2"/>
    <x v="262"/>
    <n v="72.796353960000005"/>
    <n v="89"/>
    <n v="270"/>
    <n v="3899.746834"/>
    <x v="2"/>
    <n v="86"/>
    <n v="2"/>
    <n v="40"/>
    <n v="7"/>
    <x v="2"/>
    <n v="7.291701389"/>
    <x v="4"/>
    <x v="0"/>
    <n v="751"/>
    <n v="14"/>
    <n v="21.048642730000001"/>
    <x v="2"/>
    <n v="1.8740014039999999E-2"/>
    <x v="3"/>
    <s v="Route C"/>
    <n v="320.84651580000002"/>
    <n v="0.91772632187230851"/>
  </r>
  <r>
    <x v="1"/>
    <x v="263"/>
    <n v="13.01737679"/>
    <n v="55"/>
    <n v="246"/>
    <n v="4256.9491410000001"/>
    <x v="0"/>
    <n v="54"/>
    <n v="19"/>
    <n v="10"/>
    <n v="4"/>
    <x v="1"/>
    <n v="2.4579335279999999"/>
    <x v="0"/>
    <x v="3"/>
    <n v="736"/>
    <n v="10"/>
    <n v="20.075003980000002"/>
    <x v="0"/>
    <n v="3.6328432899999999E-2"/>
    <x v="3"/>
    <s v="Route A"/>
    <n v="687.28617789999998"/>
    <n v="0.83854959147138186"/>
  </r>
  <r>
    <x v="1"/>
    <x v="264"/>
    <n v="89.634095610000003"/>
    <n v="11"/>
    <n v="134"/>
    <n v="8458.7308780000003"/>
    <x v="1"/>
    <n v="73"/>
    <n v="27"/>
    <n v="75"/>
    <n v="6"/>
    <x v="2"/>
    <n v="4.5853534680000001"/>
    <x v="1"/>
    <x v="2"/>
    <n v="328"/>
    <n v="6"/>
    <n v="8.6930424259999999"/>
    <x v="1"/>
    <n v="1.59486315E-3"/>
    <x v="1"/>
    <s v="Route C"/>
    <n v="771.22508470000002"/>
    <n v="0.90882496490036702"/>
  </r>
  <r>
    <x v="1"/>
    <x v="265"/>
    <n v="33.69771721"/>
    <n v="72"/>
    <n v="457"/>
    <n v="8354.5796859999991"/>
    <x v="3"/>
    <n v="57"/>
    <n v="24"/>
    <n v="54"/>
    <n v="8"/>
    <x v="2"/>
    <n v="6.5805413479999997"/>
    <x v="2"/>
    <x v="1"/>
    <n v="358"/>
    <n v="21"/>
    <n v="1.5972227429999999"/>
    <x v="1"/>
    <n v="4.911095955E-2"/>
    <x v="2"/>
    <s v="Route C"/>
    <n v="555.85910369999999"/>
    <n v="0.9334665387617922"/>
  </r>
  <r>
    <x v="1"/>
    <x v="266"/>
    <n v="26.03486977"/>
    <n v="52"/>
    <n v="704"/>
    <n v="8367.7216179999996"/>
    <x v="1"/>
    <n v="13"/>
    <n v="17"/>
    <n v="19"/>
    <n v="8"/>
    <x v="1"/>
    <n v="2.216142729"/>
    <x v="2"/>
    <x v="1"/>
    <n v="867"/>
    <n v="28"/>
    <n v="42.084436740000001"/>
    <x v="1"/>
    <n v="3.4480632880000001E-2"/>
    <x v="0"/>
    <s v="Route A"/>
    <n v="393.84334860000001"/>
    <n v="0.95293302447433303"/>
  </r>
  <r>
    <x v="1"/>
    <x v="267"/>
    <n v="87.755432350000007"/>
    <n v="16"/>
    <n v="513"/>
    <n v="9473.7980329999991"/>
    <x v="2"/>
    <n v="12"/>
    <n v="9"/>
    <n v="71"/>
    <n v="9"/>
    <x v="2"/>
    <n v="9.1478115449999997"/>
    <x v="1"/>
    <x v="0"/>
    <n v="198"/>
    <n v="11"/>
    <n v="7.057876147"/>
    <x v="2"/>
    <n v="1.3195544400000001E-3"/>
    <x v="3"/>
    <s v="Route C"/>
    <n v="169.27180139999999"/>
    <n v="0.98213263563247"/>
  </r>
  <r>
    <x v="0"/>
    <x v="268"/>
    <n v="37.931812379999997"/>
    <n v="29"/>
    <n v="163"/>
    <n v="3550.218433"/>
    <x v="0"/>
    <n v="0"/>
    <n v="8"/>
    <n v="58"/>
    <n v="8"/>
    <x v="0"/>
    <n v="1.194251865"/>
    <x v="4"/>
    <x v="3"/>
    <n v="375"/>
    <n v="18"/>
    <n v="97.11358156"/>
    <x v="1"/>
    <n v="1.9834678719999999E-2"/>
    <x v="2"/>
    <s v="Route A"/>
    <n v="299.70630310000001"/>
    <n v="0.91558088361150713"/>
  </r>
  <r>
    <x v="1"/>
    <x v="269"/>
    <n v="54.865528519999998"/>
    <n v="62"/>
    <n v="511"/>
    <n v="1752.381087"/>
    <x v="0"/>
    <n v="95"/>
    <n v="1"/>
    <n v="27"/>
    <n v="3"/>
    <x v="0"/>
    <n v="9.7052867900000006"/>
    <x v="3"/>
    <x v="1"/>
    <n v="862"/>
    <n v="7"/>
    <n v="77.62776581"/>
    <x v="0"/>
    <n v="1.3623879889999999E-2"/>
    <x v="1"/>
    <s v="Route A"/>
    <n v="207.66320619999999"/>
    <n v="0.88149654904372976"/>
  </r>
  <r>
    <x v="0"/>
    <x v="270"/>
    <n v="47.914541819999997"/>
    <n v="90"/>
    <n v="32"/>
    <n v="7014.8879870000001"/>
    <x v="1"/>
    <n v="10"/>
    <n v="12"/>
    <n v="22"/>
    <n v="4"/>
    <x v="0"/>
    <n v="6.3157177549999997"/>
    <x v="1"/>
    <x v="3"/>
    <n v="775"/>
    <n v="16"/>
    <n v="11.44078182"/>
    <x v="2"/>
    <n v="1.8305755989999999E-2"/>
    <x v="0"/>
    <s v="Route C"/>
    <n v="183.27289870000001"/>
    <n v="0.97387372413648776"/>
  </r>
  <r>
    <x v="2"/>
    <x v="271"/>
    <n v="6.3815331630000003"/>
    <n v="14"/>
    <n v="637"/>
    <n v="8180.3370850000001"/>
    <x v="1"/>
    <n v="76"/>
    <n v="2"/>
    <n v="26"/>
    <n v="6"/>
    <x v="1"/>
    <n v="9.2281903169999993"/>
    <x v="4"/>
    <x v="3"/>
    <n v="258"/>
    <n v="10"/>
    <n v="30.661677480000002"/>
    <x v="0"/>
    <n v="2.078750608E-2"/>
    <x v="0"/>
    <s v="Route A"/>
    <n v="405.16706790000001"/>
    <n v="0.95047061463482474"/>
  </r>
  <r>
    <x v="2"/>
    <x v="272"/>
    <n v="90.204427519999996"/>
    <n v="88"/>
    <n v="478"/>
    <n v="2633.1219809999998"/>
    <x v="0"/>
    <n v="57"/>
    <n v="29"/>
    <n v="77"/>
    <n v="9"/>
    <x v="1"/>
    <n v="6.5996141599999998"/>
    <x v="1"/>
    <x v="3"/>
    <n v="152"/>
    <n v="11"/>
    <n v="55.760492900000003"/>
    <x v="0"/>
    <n v="3.2133296069999998E-2"/>
    <x v="2"/>
    <s v="Route B"/>
    <n v="677.94456979999995"/>
    <n v="0.74253203053565642"/>
  </r>
  <r>
    <x v="2"/>
    <x v="273"/>
    <n v="83.851017679999998"/>
    <n v="41"/>
    <n v="375"/>
    <n v="7910.8869160000004"/>
    <x v="3"/>
    <n v="17"/>
    <n v="25"/>
    <n v="66"/>
    <n v="5"/>
    <x v="0"/>
    <n v="1.512936837"/>
    <x v="3"/>
    <x v="4"/>
    <n v="444"/>
    <n v="4"/>
    <n v="46.870238800000003"/>
    <x v="1"/>
    <n v="4.6205460650000002E-2"/>
    <x v="0"/>
    <s v="Route A"/>
    <n v="866.47280009999997"/>
    <n v="0.89047083983117825"/>
  </r>
  <r>
    <x v="0"/>
    <x v="274"/>
    <n v="3.1700114140000002"/>
    <n v="64"/>
    <n v="904"/>
    <n v="5709.9452959999999"/>
    <x v="1"/>
    <n v="41"/>
    <n v="6"/>
    <n v="1"/>
    <n v="5"/>
    <x v="1"/>
    <n v="5.2376546499999996"/>
    <x v="3"/>
    <x v="2"/>
    <n v="919"/>
    <n v="9"/>
    <n v="80.580852160000006"/>
    <x v="1"/>
    <n v="3.9661272399999998E-3"/>
    <x v="2"/>
    <s v="Route A"/>
    <n v="341.55265680000002"/>
    <n v="0.94018284955562204"/>
  </r>
  <r>
    <x v="1"/>
    <x v="275"/>
    <n v="92.996884230000006"/>
    <n v="29"/>
    <n v="106"/>
    <n v="1889.07359"/>
    <x v="0"/>
    <n v="16"/>
    <n v="20"/>
    <n v="56"/>
    <n v="10"/>
    <x v="2"/>
    <n v="2.4738977609999999"/>
    <x v="1"/>
    <x v="4"/>
    <n v="759"/>
    <n v="11"/>
    <n v="48.064782639999997"/>
    <x v="2"/>
    <n v="2.030069089E-2"/>
    <x v="1"/>
    <s v="Route C"/>
    <n v="873.12964799999997"/>
    <n v="0.53780008750214969"/>
  </r>
  <r>
    <x v="0"/>
    <x v="276"/>
    <n v="69.108799550000001"/>
    <n v="23"/>
    <n v="241"/>
    <n v="5328.3759840000002"/>
    <x v="3"/>
    <n v="38"/>
    <n v="1"/>
    <n v="22"/>
    <n v="10"/>
    <x v="1"/>
    <n v="7.0545383370000003"/>
    <x v="4"/>
    <x v="3"/>
    <n v="985"/>
    <n v="24"/>
    <n v="64.323597800000002"/>
    <x v="0"/>
    <n v="2.1800374519999999E-2"/>
    <x v="2"/>
    <s v="Route A"/>
    <n v="997.41345009999998"/>
    <n v="0.81281098535557095"/>
  </r>
  <r>
    <x v="0"/>
    <x v="277"/>
    <n v="57.449742960000002"/>
    <n v="14"/>
    <n v="359"/>
    <n v="2483.760178"/>
    <x v="2"/>
    <n v="96"/>
    <n v="28"/>
    <n v="57"/>
    <n v="4"/>
    <x v="0"/>
    <n v="6.7809466260000004"/>
    <x v="1"/>
    <x v="1"/>
    <n v="334"/>
    <n v="5"/>
    <n v="42.952444749999998"/>
    <x v="2"/>
    <n v="3.0551418180000001E-2"/>
    <x v="0"/>
    <s v="Route B"/>
    <n v="852.5680989"/>
    <n v="0.65674298732556613"/>
  </r>
  <r>
    <x v="0"/>
    <x v="278"/>
    <n v="6.3068831760000004"/>
    <n v="50"/>
    <n v="946"/>
    <n v="1292.4584179999999"/>
    <x v="2"/>
    <n v="5"/>
    <n v="4"/>
    <n v="51"/>
    <n v="5"/>
    <x v="0"/>
    <n v="8.4670497709999992"/>
    <x v="2"/>
    <x v="0"/>
    <n v="858"/>
    <n v="21"/>
    <n v="71.126514720000003"/>
    <x v="0"/>
    <n v="4.0968813319999998E-2"/>
    <x v="3"/>
    <s v="Route C"/>
    <n v="323.59220340000002"/>
    <n v="0.74963047252170856"/>
  </r>
  <r>
    <x v="0"/>
    <x v="279"/>
    <n v="57.057031219999999"/>
    <n v="56"/>
    <n v="198"/>
    <n v="7888.7232679999997"/>
    <x v="0"/>
    <n v="31"/>
    <n v="25"/>
    <n v="20"/>
    <n v="1"/>
    <x v="0"/>
    <n v="6.4963253639999996"/>
    <x v="0"/>
    <x v="3"/>
    <n v="228"/>
    <n v="12"/>
    <n v="57.870902919999999"/>
    <x v="0"/>
    <n v="1.65871627E-3"/>
    <x v="1"/>
    <s v="Route C"/>
    <n v="351.50421929999999"/>
    <n v="0.95544219167557187"/>
  </r>
  <r>
    <x v="1"/>
    <x v="280"/>
    <n v="91.128318350000001"/>
    <n v="75"/>
    <n v="872"/>
    <n v="8651.6726830000007"/>
    <x v="2"/>
    <n v="39"/>
    <n v="14"/>
    <n v="41"/>
    <n v="2"/>
    <x v="2"/>
    <n v="2.8331846789999999"/>
    <x v="0"/>
    <x v="4"/>
    <n v="202"/>
    <n v="5"/>
    <n v="76.961228019999993"/>
    <x v="1"/>
    <n v="2.8496621989999998E-2"/>
    <x v="3"/>
    <s v="Route B"/>
    <n v="787.77985049999995"/>
    <n v="0.90894479260086447"/>
  </r>
  <r>
    <x v="0"/>
    <x v="281"/>
    <n v="72.819206930000007"/>
    <n v="9"/>
    <n v="774"/>
    <n v="4384.4134000000004"/>
    <x v="2"/>
    <n v="48"/>
    <n v="6"/>
    <n v="8"/>
    <n v="5"/>
    <x v="0"/>
    <n v="4.0662775020000002"/>
    <x v="0"/>
    <x v="2"/>
    <n v="698"/>
    <n v="1"/>
    <n v="19.789592939999999"/>
    <x v="0"/>
    <n v="2.547547122E-2"/>
    <x v="2"/>
    <s v="Route B"/>
    <n v="276.7783359"/>
    <n v="0.93687220828674611"/>
  </r>
  <r>
    <x v="1"/>
    <x v="282"/>
    <n v="17.03493074"/>
    <n v="13"/>
    <n v="336"/>
    <n v="2943.3818679999999"/>
    <x v="2"/>
    <n v="42"/>
    <n v="19"/>
    <n v="72"/>
    <n v="1"/>
    <x v="1"/>
    <n v="4.7081818740000001"/>
    <x v="4"/>
    <x v="0"/>
    <n v="955"/>
    <n v="26"/>
    <n v="4.4652784350000001"/>
    <x v="0"/>
    <n v="4.1378770490000001E-2"/>
    <x v="0"/>
    <s v="Route C"/>
    <n v="589.97855560000005"/>
    <n v="0.79955758985466441"/>
  </r>
  <r>
    <x v="0"/>
    <x v="283"/>
    <n v="68.911246210000002"/>
    <n v="82"/>
    <n v="663"/>
    <n v="2411.7546320000001"/>
    <x v="2"/>
    <n v="65"/>
    <n v="24"/>
    <n v="7"/>
    <n v="8"/>
    <x v="0"/>
    <n v="4.9498395779999997"/>
    <x v="1"/>
    <x v="3"/>
    <n v="443"/>
    <n v="5"/>
    <n v="97.730593799999994"/>
    <x v="1"/>
    <n v="7.7300613400000003E-3"/>
    <x v="0"/>
    <s v="Route A"/>
    <n v="682.9710182"/>
    <n v="0.71681571203881911"/>
  </r>
  <r>
    <x v="0"/>
    <x v="284"/>
    <n v="89.104367289999999"/>
    <n v="99"/>
    <n v="618"/>
    <n v="2048.2901000000002"/>
    <x v="2"/>
    <n v="73"/>
    <n v="26"/>
    <n v="80"/>
    <n v="10"/>
    <x v="1"/>
    <n v="8.3816156250000002"/>
    <x v="2"/>
    <x v="4"/>
    <n v="589"/>
    <n v="22"/>
    <n v="33.808636509999999"/>
    <x v="2"/>
    <n v="4.843456577E-2"/>
    <x v="1"/>
    <s v="Route B"/>
    <n v="465.45700599999998"/>
    <n v="0.77275826017027571"/>
  </r>
  <r>
    <x v="2"/>
    <x v="285"/>
    <n v="76.962994420000001"/>
    <n v="83"/>
    <n v="25"/>
    <n v="8684.6130589999993"/>
    <x v="1"/>
    <n v="15"/>
    <n v="18"/>
    <n v="66"/>
    <n v="2"/>
    <x v="2"/>
    <n v="8.2491687050000007"/>
    <x v="2"/>
    <x v="4"/>
    <n v="211"/>
    <n v="2"/>
    <n v="69.929345519999998"/>
    <x v="1"/>
    <n v="1.3744289999999999E-2"/>
    <x v="0"/>
    <s v="Route B"/>
    <n v="842.68682999999999"/>
    <n v="0.90296783238641698"/>
  </r>
  <r>
    <x v="1"/>
    <x v="286"/>
    <n v="19.99817694"/>
    <n v="18"/>
    <n v="223"/>
    <n v="1229.5910289999999"/>
    <x v="2"/>
    <n v="32"/>
    <n v="14"/>
    <n v="22"/>
    <n v="6"/>
    <x v="0"/>
    <n v="1.4543053100000001"/>
    <x v="1"/>
    <x v="0"/>
    <n v="569"/>
    <n v="18"/>
    <n v="74.608969999999999"/>
    <x v="2"/>
    <n v="2.0515129310000001E-2"/>
    <x v="2"/>
    <s v="Route A"/>
    <n v="264.2548898"/>
    <n v="0.78508716836124537"/>
  </r>
  <r>
    <x v="0"/>
    <x v="287"/>
    <n v="80.41403665"/>
    <n v="24"/>
    <n v="79"/>
    <n v="5133.8467010000004"/>
    <x v="3"/>
    <n v="5"/>
    <n v="7"/>
    <n v="55"/>
    <n v="10"/>
    <x v="1"/>
    <n v="6.5758037979999999"/>
    <x v="0"/>
    <x v="4"/>
    <n v="523"/>
    <n v="17"/>
    <n v="28.696996819999999"/>
    <x v="1"/>
    <n v="3.6937377879999997E-2"/>
    <x v="3"/>
    <s v="Route B"/>
    <n v="879.35921770000004"/>
    <n v="0.82871338609921619"/>
  </r>
  <r>
    <x v="2"/>
    <x v="288"/>
    <n v="75.270406980000004"/>
    <n v="58"/>
    <n v="737"/>
    <n v="9444.7420330000004"/>
    <x v="3"/>
    <n v="60"/>
    <n v="18"/>
    <n v="85"/>
    <n v="7"/>
    <x v="1"/>
    <n v="3.8012531329999999"/>
    <x v="4"/>
    <x v="0"/>
    <n v="953"/>
    <n v="11"/>
    <n v="68.184919059999999"/>
    <x v="0"/>
    <n v="7.2220440200000003E-3"/>
    <x v="3"/>
    <s v="Route A"/>
    <n v="103.916248"/>
    <n v="0.98899744983643645"/>
  </r>
  <r>
    <x v="2"/>
    <x v="289"/>
    <n v="97.760085579999995"/>
    <n v="10"/>
    <n v="134"/>
    <n v="5924.6825669999998"/>
    <x v="2"/>
    <n v="90"/>
    <n v="1"/>
    <n v="27"/>
    <n v="8"/>
    <x v="0"/>
    <n v="9.9298162449999996"/>
    <x v="1"/>
    <x v="1"/>
    <n v="370"/>
    <n v="11"/>
    <n v="46.603873380000003"/>
    <x v="0"/>
    <n v="1.9076657340000001E-2"/>
    <x v="2"/>
    <s v="Route B"/>
    <n v="517.49997389999999"/>
    <n v="0.91265355265066317"/>
  </r>
  <r>
    <x v="1"/>
    <x v="290"/>
    <n v="13.8819135"/>
    <n v="56"/>
    <n v="320"/>
    <n v="9592.63357"/>
    <x v="0"/>
    <n v="66"/>
    <n v="18"/>
    <n v="96"/>
    <n v="7"/>
    <x v="0"/>
    <n v="7.674430708"/>
    <x v="0"/>
    <x v="3"/>
    <n v="585"/>
    <n v="8"/>
    <n v="85.675963339999996"/>
    <x v="2"/>
    <n v="1.2193822240000001E-2"/>
    <x v="2"/>
    <s v="Route B"/>
    <n v="990.07847249999998"/>
    <n v="0.89678762716462235"/>
  </r>
  <r>
    <x v="2"/>
    <x v="291"/>
    <n v="62.11196546"/>
    <n v="90"/>
    <n v="916"/>
    <n v="1935.2067939999999"/>
    <x v="3"/>
    <n v="98"/>
    <n v="22"/>
    <n v="85"/>
    <n v="7"/>
    <x v="0"/>
    <n v="7.4715140839999998"/>
    <x v="3"/>
    <x v="2"/>
    <n v="207"/>
    <n v="28"/>
    <n v="39.772882500000001"/>
    <x v="0"/>
    <n v="6.2600185800000003E-3"/>
    <x v="2"/>
    <s v="Route B"/>
    <n v="996.77831500000002"/>
    <n v="0.48492413415948349"/>
  </r>
  <r>
    <x v="2"/>
    <x v="292"/>
    <n v="47.71423308"/>
    <n v="44"/>
    <n v="276"/>
    <n v="2100.1297549999999"/>
    <x v="3"/>
    <n v="90"/>
    <n v="25"/>
    <n v="10"/>
    <n v="8"/>
    <x v="0"/>
    <n v="4.4695000260000004"/>
    <x v="4"/>
    <x v="0"/>
    <n v="671"/>
    <n v="29"/>
    <n v="62.612690399999998"/>
    <x v="2"/>
    <n v="3.33431825E-3"/>
    <x v="2"/>
    <s v="Route B"/>
    <n v="230.0927825"/>
    <n v="0.8904387779125581"/>
  </r>
  <r>
    <x v="0"/>
    <x v="293"/>
    <n v="69.290830999999997"/>
    <n v="88"/>
    <n v="114"/>
    <n v="4531.4021339999999"/>
    <x v="2"/>
    <n v="63"/>
    <n v="17"/>
    <n v="66"/>
    <n v="1"/>
    <x v="2"/>
    <n v="7.0064320589999998"/>
    <x v="3"/>
    <x v="4"/>
    <n v="824"/>
    <n v="20"/>
    <n v="35.633652339999998"/>
    <x v="1"/>
    <n v="4.1657817950000002E-2"/>
    <x v="1"/>
    <s v="Route A"/>
    <n v="823.52384589999997"/>
    <n v="0.81826290813588598"/>
  </r>
  <r>
    <x v="2"/>
    <x v="294"/>
    <n v="3.0376887250000002"/>
    <n v="97"/>
    <n v="987"/>
    <n v="7888.3565470000003"/>
    <x v="2"/>
    <n v="77"/>
    <n v="26"/>
    <n v="72"/>
    <n v="9"/>
    <x v="0"/>
    <n v="6.9429459419999997"/>
    <x v="4"/>
    <x v="2"/>
    <n v="908"/>
    <n v="14"/>
    <n v="60.387378609999999"/>
    <x v="2"/>
    <n v="1.463607498E-2"/>
    <x v="2"/>
    <s v="Route B"/>
    <n v="846.665257"/>
    <n v="0.89266899233630703"/>
  </r>
  <r>
    <x v="0"/>
    <x v="295"/>
    <n v="77.90392722"/>
    <n v="65"/>
    <n v="672"/>
    <n v="7386.3639439999997"/>
    <x v="2"/>
    <n v="15"/>
    <n v="14"/>
    <n v="26"/>
    <n v="9"/>
    <x v="0"/>
    <n v="8.6303388699999992"/>
    <x v="3"/>
    <x v="0"/>
    <n v="450"/>
    <n v="26"/>
    <n v="58.890685769999997"/>
    <x v="0"/>
    <n v="1.2108821299999999E-2"/>
    <x v="1"/>
    <s v="Route A"/>
    <n v="778.86424139999997"/>
    <n v="0.89455376863298519"/>
  </r>
  <r>
    <x v="2"/>
    <x v="296"/>
    <n v="24.423131420000001"/>
    <n v="29"/>
    <n v="324"/>
    <n v="7698.4247660000001"/>
    <x v="0"/>
    <n v="67"/>
    <n v="2"/>
    <n v="32"/>
    <n v="3"/>
    <x v="2"/>
    <n v="5.3528780439999997"/>
    <x v="0"/>
    <x v="0"/>
    <n v="648"/>
    <n v="28"/>
    <n v="17.803756329999999"/>
    <x v="0"/>
    <n v="3.8720476810000001E-2"/>
    <x v="0"/>
    <s v="Route A"/>
    <n v="188.7421411"/>
    <n v="0.97548301804109627"/>
  </r>
  <r>
    <x v="0"/>
    <x v="297"/>
    <n v="3.5261112589999999"/>
    <n v="56"/>
    <n v="62"/>
    <n v="4370.9165800000001"/>
    <x v="3"/>
    <n v="46"/>
    <n v="19"/>
    <n v="4"/>
    <n v="9"/>
    <x v="1"/>
    <n v="7.9048456109999998"/>
    <x v="3"/>
    <x v="0"/>
    <n v="535"/>
    <n v="13"/>
    <n v="65.765155930000006"/>
    <x v="1"/>
    <n v="3.3762378349999997E-2"/>
    <x v="0"/>
    <s v="Route A"/>
    <n v="540.13242290000005"/>
    <n v="0.87642582213271158"/>
  </r>
  <r>
    <x v="1"/>
    <x v="298"/>
    <n v="19.754604870000001"/>
    <n v="43"/>
    <n v="913"/>
    <n v="8525.9525599999997"/>
    <x v="1"/>
    <n v="53"/>
    <n v="1"/>
    <n v="27"/>
    <n v="7"/>
    <x v="0"/>
    <n v="1.4098010949999999"/>
    <x v="2"/>
    <x v="4"/>
    <n v="581"/>
    <n v="9"/>
    <n v="5.6046908640000002"/>
    <x v="0"/>
    <n v="2.9081221689999999E-2"/>
    <x v="2"/>
    <s v="Route A"/>
    <n v="882.19886350000002"/>
    <n v="0.89652782404175146"/>
  </r>
  <r>
    <x v="0"/>
    <x v="299"/>
    <n v="68.5178327"/>
    <n v="17"/>
    <n v="627"/>
    <n v="9185.185829"/>
    <x v="2"/>
    <n v="55"/>
    <n v="8"/>
    <n v="59"/>
    <n v="6"/>
    <x v="0"/>
    <n v="1.311023756"/>
    <x v="4"/>
    <x v="4"/>
    <n v="921"/>
    <n v="2"/>
    <n v="38.072898520000003"/>
    <x v="1"/>
    <n v="3.4602729100000002E-3"/>
    <x v="2"/>
    <s v="Route B"/>
    <n v="210.743009"/>
    <n v="0.97705620627351597"/>
  </r>
  <r>
    <x v="0"/>
    <x v="300"/>
    <n v="69.808005539999996"/>
    <n v="55"/>
    <n v="802"/>
    <n v="8661.9967919999999"/>
    <x v="0"/>
    <n v="58"/>
    <n v="7"/>
    <n v="96"/>
    <n v="4"/>
    <x v="0"/>
    <n v="2.9565721389999999"/>
    <x v="0"/>
    <x v="0"/>
    <n v="215"/>
    <n v="29"/>
    <n v="46.27987924"/>
    <x v="0"/>
    <n v="2.2641036100000001E-3"/>
    <x v="0"/>
    <s v="Route B"/>
    <n v="187.75207549999999"/>
    <n v="0.97832461959886619"/>
  </r>
  <r>
    <x v="1"/>
    <x v="301"/>
    <n v="14.843523279999999"/>
    <n v="95"/>
    <n v="736"/>
    <n v="7460.9000649999998"/>
    <x v="1"/>
    <n v="53"/>
    <n v="30"/>
    <n v="37"/>
    <n v="2"/>
    <x v="1"/>
    <n v="9.7165747709999994"/>
    <x v="0"/>
    <x v="0"/>
    <n v="517"/>
    <n v="30"/>
    <n v="33.616768950000001"/>
    <x v="0"/>
    <n v="4.8540680260000003E-2"/>
    <x v="0"/>
    <s v="Route B"/>
    <n v="503.06557909999998"/>
    <n v="0.93257307098108144"/>
  </r>
  <r>
    <x v="0"/>
    <x v="302"/>
    <n v="11.31968329"/>
    <n v="34"/>
    <n v="8"/>
    <n v="9577.7496260000007"/>
    <x v="2"/>
    <n v="1"/>
    <n v="10"/>
    <n v="88"/>
    <n v="2"/>
    <x v="0"/>
    <n v="8.0544792619999992"/>
    <x v="1"/>
    <x v="0"/>
    <n v="971"/>
    <n v="27"/>
    <n v="30.688019350000001"/>
    <x v="0"/>
    <n v="4.5805926189999999E-2"/>
    <x v="1"/>
    <s v="Route C"/>
    <n v="141.9202818"/>
    <n v="0.98518229361365439"/>
  </r>
  <r>
    <x v="1"/>
    <x v="303"/>
    <n v="61.163343019999999"/>
    <n v="68"/>
    <n v="83"/>
    <n v="7766.8364259999998"/>
    <x v="0"/>
    <n v="23"/>
    <n v="13"/>
    <n v="59"/>
    <n v="6"/>
    <x v="2"/>
    <n v="1.729568564"/>
    <x v="2"/>
    <x v="1"/>
    <n v="937"/>
    <n v="18"/>
    <n v="35.624741399999998"/>
    <x v="1"/>
    <n v="4.7466486209999999E-2"/>
    <x v="2"/>
    <s v="Route A"/>
    <n v="254.7761592"/>
    <n v="0.96719691966897625"/>
  </r>
  <r>
    <x v="1"/>
    <x v="304"/>
    <n v="4.8054960360000001"/>
    <n v="26"/>
    <n v="871"/>
    <n v="2686.5051520000002"/>
    <x v="0"/>
    <n v="5"/>
    <n v="3"/>
    <n v="56"/>
    <n v="8"/>
    <x v="1"/>
    <n v="3.8905479160000001"/>
    <x v="1"/>
    <x v="2"/>
    <n v="414"/>
    <n v="3"/>
    <n v="92.065160599999999"/>
    <x v="1"/>
    <n v="3.145579523E-2"/>
    <x v="1"/>
    <s v="Route A"/>
    <n v="923.44063170000004"/>
    <n v="0.65626694182494538"/>
  </r>
  <r>
    <x v="0"/>
    <x v="305"/>
    <n v="1.699976014"/>
    <n v="87"/>
    <n v="147"/>
    <n v="2828.3487460000001"/>
    <x v="0"/>
    <n v="90"/>
    <n v="27"/>
    <n v="66"/>
    <n v="3"/>
    <x v="0"/>
    <n v="4.4440988639999999"/>
    <x v="3"/>
    <x v="3"/>
    <n v="104"/>
    <n v="17"/>
    <n v="56.766475560000003"/>
    <x v="1"/>
    <n v="2.779193512E-2"/>
    <x v="0"/>
    <s v="Route A"/>
    <n v="235.4612367"/>
    <n v="0.9167495744529377"/>
  </r>
  <r>
    <x v="1"/>
    <x v="306"/>
    <n v="4.078332863"/>
    <n v="48"/>
    <n v="65"/>
    <n v="7823.4765600000001"/>
    <x v="3"/>
    <n v="11"/>
    <n v="15"/>
    <n v="58"/>
    <n v="8"/>
    <x v="2"/>
    <n v="3.8807633030000002"/>
    <x v="0"/>
    <x v="1"/>
    <n v="314"/>
    <n v="24"/>
    <n v="1.08506857"/>
    <x v="0"/>
    <n v="1.000910619E-2"/>
    <x v="3"/>
    <s v="Route A"/>
    <n v="134.36909689999999"/>
    <n v="0.98282488662559497"/>
  </r>
  <r>
    <x v="2"/>
    <x v="307"/>
    <n v="42.958384379999998"/>
    <n v="59"/>
    <n v="426"/>
    <n v="8496.1038129999997"/>
    <x v="1"/>
    <n v="93"/>
    <n v="17"/>
    <n v="11"/>
    <n v="1"/>
    <x v="0"/>
    <n v="2.3483387840000001"/>
    <x v="3"/>
    <x v="3"/>
    <n v="564"/>
    <n v="1"/>
    <n v="99.466108599999998"/>
    <x v="1"/>
    <n v="3.9817718700000003E-3"/>
    <x v="0"/>
    <s v="Route C"/>
    <n v="802.0563118"/>
    <n v="0.90559716201057205"/>
  </r>
  <r>
    <x v="2"/>
    <x v="308"/>
    <n v="68.717596749999998"/>
    <n v="78"/>
    <n v="150"/>
    <n v="7517.3632109999999"/>
    <x v="1"/>
    <n v="5"/>
    <n v="10"/>
    <n v="15"/>
    <n v="7"/>
    <x v="2"/>
    <n v="3.4047338570000001"/>
    <x v="3"/>
    <x v="0"/>
    <n v="769"/>
    <n v="8"/>
    <n v="11.42302714"/>
    <x v="0"/>
    <n v="2.709862691E-2"/>
    <x v="3"/>
    <s v="Route B"/>
    <n v="505.55713420000001"/>
    <n v="0.93274807668462401"/>
  </r>
  <r>
    <x v="1"/>
    <x v="309"/>
    <n v="64.015732940000007"/>
    <n v="35"/>
    <n v="980"/>
    <n v="4971.1459880000002"/>
    <x v="2"/>
    <n v="14"/>
    <n v="27"/>
    <n v="83"/>
    <n v="1"/>
    <x v="1"/>
    <n v="7.166645291"/>
    <x v="4"/>
    <x v="4"/>
    <n v="963"/>
    <n v="23"/>
    <n v="47.957601629999999"/>
    <x v="0"/>
    <n v="3.8446144789999998E-2"/>
    <x v="2"/>
    <s v="Route B"/>
    <n v="995.9294615"/>
    <n v="0.7996579734523781"/>
  </r>
  <r>
    <x v="1"/>
    <x v="310"/>
    <n v="15.70779568"/>
    <n v="11"/>
    <n v="996"/>
    <n v="2330.9658020000002"/>
    <x v="0"/>
    <n v="51"/>
    <n v="13"/>
    <n v="80"/>
    <n v="2"/>
    <x v="2"/>
    <n v="8.6732112109999999"/>
    <x v="2"/>
    <x v="1"/>
    <n v="830"/>
    <n v="5"/>
    <n v="96.527352789999995"/>
    <x v="2"/>
    <n v="1.7273139279999999E-2"/>
    <x v="0"/>
    <s v="Route B"/>
    <n v="806.10317769999995"/>
    <n v="0.65417631738382764"/>
  </r>
  <r>
    <x v="1"/>
    <x v="311"/>
    <n v="90.635459979999993"/>
    <n v="95"/>
    <n v="960"/>
    <n v="6099.9441159999997"/>
    <x v="1"/>
    <n v="46"/>
    <n v="23"/>
    <n v="60"/>
    <n v="1"/>
    <x v="1"/>
    <n v="4.5239431239999996"/>
    <x v="4"/>
    <x v="1"/>
    <n v="362"/>
    <n v="11"/>
    <n v="27.592363089999999"/>
    <x v="0"/>
    <n v="2.1169820999999999E-4"/>
    <x v="1"/>
    <s v="Route A"/>
    <n v="126.72303340000001"/>
    <n v="0.97922554190822697"/>
  </r>
  <r>
    <x v="0"/>
    <x v="312"/>
    <n v="71.213389079999999"/>
    <n v="41"/>
    <n v="336"/>
    <n v="2873.741446"/>
    <x v="2"/>
    <n v="100"/>
    <n v="30"/>
    <n v="85"/>
    <n v="4"/>
    <x v="1"/>
    <n v="1.32527401"/>
    <x v="3"/>
    <x v="1"/>
    <n v="563"/>
    <n v="3"/>
    <n v="32.321286209999997"/>
    <x v="1"/>
    <n v="2.1612537479999999E-2"/>
    <x v="0"/>
    <s v="Route B"/>
    <n v="402.96878909999998"/>
    <n v="0.859775558562898"/>
  </r>
  <r>
    <x v="1"/>
    <x v="313"/>
    <n v="16.160393320000001"/>
    <n v="5"/>
    <n v="249"/>
    <n v="4052.7384160000001"/>
    <x v="3"/>
    <n v="80"/>
    <n v="8"/>
    <n v="48"/>
    <n v="9"/>
    <x v="1"/>
    <n v="9.5372830610000001"/>
    <x v="2"/>
    <x v="3"/>
    <n v="173"/>
    <n v="10"/>
    <n v="97.829050109999997"/>
    <x v="0"/>
    <n v="1.63107423E-2"/>
    <x v="0"/>
    <s v="Route B"/>
    <n v="547.24100520000002"/>
    <n v="0.86497006492214723"/>
  </r>
  <r>
    <x v="1"/>
    <x v="314"/>
    <n v="99.171328639999999"/>
    <n v="26"/>
    <n v="562"/>
    <n v="8653.5709260000003"/>
    <x v="0"/>
    <n v="54"/>
    <n v="29"/>
    <n v="78"/>
    <n v="5"/>
    <x v="0"/>
    <n v="2.039770189"/>
    <x v="1"/>
    <x v="1"/>
    <n v="558"/>
    <n v="14"/>
    <n v="5.7914366299999998"/>
    <x v="0"/>
    <n v="1.0068285200000001E-3"/>
    <x v="1"/>
    <s v="Route B"/>
    <n v="929.23528999999996"/>
    <n v="0.89261828464269299"/>
  </r>
  <r>
    <x v="1"/>
    <x v="315"/>
    <n v="36.989244929999998"/>
    <n v="94"/>
    <n v="469"/>
    <n v="5442.0867850000004"/>
    <x v="0"/>
    <n v="9"/>
    <n v="8"/>
    <n v="69"/>
    <n v="7"/>
    <x v="0"/>
    <n v="2.4220397230000001"/>
    <x v="1"/>
    <x v="3"/>
    <n v="580"/>
    <n v="7"/>
    <n v="97.121281749999994"/>
    <x v="2"/>
    <n v="2.2644057610000001E-2"/>
    <x v="3"/>
    <s v="Route B"/>
    <n v="127.8618"/>
    <n v="0.97650500533133267"/>
  </r>
  <r>
    <x v="1"/>
    <x v="316"/>
    <n v="7.54717211"/>
    <n v="74"/>
    <n v="280"/>
    <n v="6453.7979679999999"/>
    <x v="1"/>
    <n v="2"/>
    <n v="5"/>
    <n v="78"/>
    <n v="1"/>
    <x v="0"/>
    <n v="4.1913245860000004"/>
    <x v="1"/>
    <x v="3"/>
    <n v="399"/>
    <n v="21"/>
    <n v="77.106342499999997"/>
    <x v="2"/>
    <n v="1.0125630890000001E-2"/>
    <x v="1"/>
    <s v="Route A"/>
    <n v="865.52577980000001"/>
    <n v="0.86588892554561603"/>
  </r>
  <r>
    <x v="2"/>
    <x v="317"/>
    <n v="81.46253437"/>
    <n v="82"/>
    <n v="126"/>
    <n v="2629.3964350000001"/>
    <x v="1"/>
    <n v="45"/>
    <n v="17"/>
    <n v="85"/>
    <n v="9"/>
    <x v="2"/>
    <n v="3.585418958"/>
    <x v="1"/>
    <x v="4"/>
    <n v="453"/>
    <n v="16"/>
    <n v="47.67968037"/>
    <x v="1"/>
    <n v="1.0202075499999999E-3"/>
    <x v="1"/>
    <s v="Route C"/>
    <n v="670.93439079999996"/>
    <n v="0.74483330780054091"/>
  </r>
  <r>
    <x v="0"/>
    <x v="318"/>
    <n v="36.443627769999999"/>
    <n v="23"/>
    <n v="620"/>
    <n v="9364.6735050000007"/>
    <x v="2"/>
    <n v="10"/>
    <n v="10"/>
    <n v="46"/>
    <n v="8"/>
    <x v="2"/>
    <n v="4.3392247140000002"/>
    <x v="4"/>
    <x v="1"/>
    <n v="374"/>
    <n v="17"/>
    <n v="27.107980850000001"/>
    <x v="0"/>
    <n v="2.231939111E-2"/>
    <x v="3"/>
    <s v="Route A"/>
    <n v="593.48025870000004"/>
    <n v="0.9366256326626734"/>
  </r>
  <r>
    <x v="1"/>
    <x v="319"/>
    <n v="51.123870089999997"/>
    <n v="100"/>
    <n v="187"/>
    <n v="2553.4955850000001"/>
    <x v="2"/>
    <n v="48"/>
    <n v="11"/>
    <n v="94"/>
    <n v="3"/>
    <x v="1"/>
    <n v="4.7426358830000002"/>
    <x v="3"/>
    <x v="4"/>
    <n v="694"/>
    <n v="16"/>
    <n v="82.373320590000006"/>
    <x v="1"/>
    <n v="3.6464508649999998E-2"/>
    <x v="0"/>
    <s v="Route C"/>
    <n v="477.30763109999998"/>
    <n v="0.81307677447971782"/>
  </r>
  <r>
    <x v="1"/>
    <x v="320"/>
    <n v="96.341072440000005"/>
    <n v="22"/>
    <n v="320"/>
    <n v="8128.0276970000004"/>
    <x v="2"/>
    <n v="27"/>
    <n v="12"/>
    <n v="68"/>
    <n v="6"/>
    <x v="1"/>
    <n v="8.8783346509999994"/>
    <x v="1"/>
    <x v="4"/>
    <n v="309"/>
    <n v="6"/>
    <n v="65.686259609999993"/>
    <x v="2"/>
    <n v="4.231416574E-2"/>
    <x v="1"/>
    <s v="Route B"/>
    <n v="493.87121530000002"/>
    <n v="0.939238492570309"/>
  </r>
  <r>
    <x v="2"/>
    <x v="321"/>
    <n v="84.893868979999993"/>
    <n v="60"/>
    <n v="601"/>
    <n v="7087.0526959999997"/>
    <x v="2"/>
    <n v="69"/>
    <n v="25"/>
    <n v="7"/>
    <n v="6"/>
    <x v="0"/>
    <n v="6.0378837689999996"/>
    <x v="2"/>
    <x v="4"/>
    <n v="791"/>
    <n v="4"/>
    <n v="61.735728950000002"/>
    <x v="0"/>
    <n v="1.8607568E-4"/>
    <x v="1"/>
    <s v="Route C"/>
    <n v="523.36091469999997"/>
    <n v="0.92615252952819305"/>
  </r>
  <r>
    <x v="0"/>
    <x v="322"/>
    <n v="27.67978089"/>
    <n v="55"/>
    <n v="884"/>
    <n v="2390.807867"/>
    <x v="2"/>
    <n v="71"/>
    <n v="1"/>
    <n v="63"/>
    <n v="10"/>
    <x v="1"/>
    <n v="9.567648921"/>
    <x v="3"/>
    <x v="1"/>
    <n v="780"/>
    <n v="28"/>
    <n v="50.120839609999997"/>
    <x v="1"/>
    <n v="2.5912754730000001E-2"/>
    <x v="2"/>
    <s v="Route C"/>
    <n v="205.5719958"/>
    <n v="0.91401567702805286"/>
  </r>
  <r>
    <x v="2"/>
    <x v="323"/>
    <n v="4.3243411859999998"/>
    <n v="30"/>
    <n v="391"/>
    <n v="8858.3675710000007"/>
    <x v="2"/>
    <n v="84"/>
    <n v="5"/>
    <n v="29"/>
    <n v="7"/>
    <x v="1"/>
    <n v="2.9248576009999998"/>
    <x v="2"/>
    <x v="1"/>
    <n v="568"/>
    <n v="29"/>
    <n v="98.60995724"/>
    <x v="0"/>
    <n v="1.3422915630000001E-2"/>
    <x v="2"/>
    <s v="Route A"/>
    <n v="196.32944610000001"/>
    <n v="0.97783683680696065"/>
  </r>
  <r>
    <x v="0"/>
    <x v="324"/>
    <n v="4.1563083589999996"/>
    <n v="32"/>
    <n v="209"/>
    <n v="9049.0778609999998"/>
    <x v="3"/>
    <n v="4"/>
    <n v="26"/>
    <n v="2"/>
    <n v="8"/>
    <x v="2"/>
    <n v="9.7412916890000005"/>
    <x v="4"/>
    <x v="3"/>
    <n v="447"/>
    <n v="3"/>
    <n v="40.382359700000002"/>
    <x v="0"/>
    <n v="3.6913102929999997E-2"/>
    <x v="1"/>
    <s v="Route A"/>
    <n v="758.72477260000005"/>
    <n v="0.91615446521131438"/>
  </r>
  <r>
    <x v="0"/>
    <x v="325"/>
    <n v="39.629343990000002"/>
    <n v="73"/>
    <n v="142"/>
    <n v="2174.7770540000001"/>
    <x v="3"/>
    <n v="82"/>
    <n v="11"/>
    <n v="52"/>
    <n v="3"/>
    <x v="2"/>
    <n v="2.2310736809999998"/>
    <x v="3"/>
    <x v="1"/>
    <n v="934"/>
    <n v="23"/>
    <n v="78.280383119999996"/>
    <x v="0"/>
    <n v="3.7972312170000001E-2"/>
    <x v="0"/>
    <s v="Route B"/>
    <n v="458.53594570000001"/>
    <n v="0.78915726333573877"/>
  </r>
  <r>
    <x v="0"/>
    <x v="326"/>
    <n v="97.446946620000006"/>
    <n v="9"/>
    <n v="353"/>
    <n v="3716.4933259999998"/>
    <x v="3"/>
    <n v="59"/>
    <n v="16"/>
    <n v="48"/>
    <n v="4"/>
    <x v="0"/>
    <n v="6.5075486209999998"/>
    <x v="4"/>
    <x v="3"/>
    <n v="171"/>
    <n v="4"/>
    <n v="15.972229759999999"/>
    <x v="2"/>
    <n v="2.119319737E-2"/>
    <x v="2"/>
    <s v="Route A"/>
    <n v="617.8669165"/>
    <n v="0.83375002662388742"/>
  </r>
  <r>
    <x v="2"/>
    <x v="327"/>
    <n v="92.557360810000006"/>
    <n v="42"/>
    <n v="352"/>
    <n v="2686.4572240000002"/>
    <x v="2"/>
    <n v="47"/>
    <n v="9"/>
    <n v="62"/>
    <n v="8"/>
    <x v="2"/>
    <n v="7.4067509530000004"/>
    <x v="2"/>
    <x v="0"/>
    <n v="291"/>
    <n v="4"/>
    <n v="10.528245070000001"/>
    <x v="1"/>
    <n v="2.8646678379999999E-2"/>
    <x v="3"/>
    <s v="Route B"/>
    <n v="762.45918219999999"/>
    <n v="0.71618413448447305"/>
  </r>
  <r>
    <x v="2"/>
    <x v="328"/>
    <n v="2.3972747060000001"/>
    <n v="12"/>
    <n v="394"/>
    <n v="6117.3246150000004"/>
    <x v="1"/>
    <n v="48"/>
    <n v="15"/>
    <n v="24"/>
    <n v="4"/>
    <x v="0"/>
    <n v="9.8981405079999991"/>
    <x v="1"/>
    <x v="0"/>
    <n v="171"/>
    <n v="7"/>
    <n v="59.429381810000002"/>
    <x v="1"/>
    <n v="8.1575707900000006E-3"/>
    <x v="1"/>
    <s v="Route A"/>
    <n v="123.4370275"/>
    <n v="0.97982173004235773"/>
  </r>
  <r>
    <x v="2"/>
    <x v="329"/>
    <n v="63.44755919"/>
    <n v="3"/>
    <n v="253"/>
    <n v="8318.9031950000008"/>
    <x v="1"/>
    <n v="45"/>
    <n v="5"/>
    <n v="67"/>
    <n v="7"/>
    <x v="0"/>
    <n v="8.1009731449999993"/>
    <x v="1"/>
    <x v="1"/>
    <n v="329"/>
    <n v="7"/>
    <n v="39.292875590000001"/>
    <x v="2"/>
    <n v="3.8780989369999998E-2"/>
    <x v="0"/>
    <s v="Route B"/>
    <n v="764.93537590000005"/>
    <n v="0.90804853020050069"/>
  </r>
  <r>
    <x v="0"/>
    <x v="330"/>
    <n v="8.0228592110000001"/>
    <n v="10"/>
    <n v="327"/>
    <n v="2766.3423670000002"/>
    <x v="3"/>
    <n v="60"/>
    <n v="26"/>
    <n v="35"/>
    <n v="7"/>
    <x v="0"/>
    <n v="8.9545283149999992"/>
    <x v="3"/>
    <x v="1"/>
    <n v="806"/>
    <n v="30"/>
    <n v="51.634893400000003"/>
    <x v="0"/>
    <n v="9.6539470500000002E-3"/>
    <x v="0"/>
    <s v="Route C"/>
    <n v="880.08098819999998"/>
    <n v="0.68186114679853727"/>
  </r>
  <r>
    <x v="1"/>
    <x v="331"/>
    <n v="50.847393050000001"/>
    <n v="28"/>
    <n v="168"/>
    <n v="9655.1351030000005"/>
    <x v="3"/>
    <n v="6"/>
    <n v="17"/>
    <n v="44"/>
    <n v="4"/>
    <x v="0"/>
    <n v="2.6796609650000001"/>
    <x v="0"/>
    <x v="4"/>
    <n v="461"/>
    <n v="8"/>
    <n v="60.251145659999999"/>
    <x v="0"/>
    <n v="2.9890000069999999E-2"/>
    <x v="2"/>
    <s v="Route C"/>
    <n v="609.37920659999997"/>
    <n v="0.93688548113525028"/>
  </r>
  <r>
    <x v="1"/>
    <x v="332"/>
    <n v="79.209936020000001"/>
    <n v="43"/>
    <n v="781"/>
    <n v="9571.5504870000004"/>
    <x v="2"/>
    <n v="89"/>
    <n v="13"/>
    <n v="64"/>
    <n v="4"/>
    <x v="2"/>
    <n v="6.5991049009999996"/>
    <x v="0"/>
    <x v="1"/>
    <n v="737"/>
    <n v="7"/>
    <n v="29.692467149999999"/>
    <x v="2"/>
    <n v="1.9460361190000001E-2"/>
    <x v="0"/>
    <s v="Route A"/>
    <n v="761.17390950000004"/>
    <n v="0.92047538060486445"/>
  </r>
  <r>
    <x v="2"/>
    <x v="333"/>
    <n v="64.795434999999998"/>
    <n v="63"/>
    <n v="616"/>
    <n v="5149.9983499999998"/>
    <x v="0"/>
    <n v="4"/>
    <n v="17"/>
    <n v="95"/>
    <n v="9"/>
    <x v="2"/>
    <n v="4.858270503"/>
    <x v="2"/>
    <x v="4"/>
    <n v="251"/>
    <n v="23"/>
    <n v="23.85342751"/>
    <x v="1"/>
    <n v="3.5410460120000001E-2"/>
    <x v="3"/>
    <s v="Route A"/>
    <n v="371.25529549999999"/>
    <n v="0.92791157001050295"/>
  </r>
  <r>
    <x v="1"/>
    <x v="334"/>
    <n v="37.467592330000002"/>
    <n v="96"/>
    <n v="602"/>
    <n v="9061.7108960000005"/>
    <x v="2"/>
    <n v="1"/>
    <n v="26"/>
    <n v="21"/>
    <n v="7"/>
    <x v="1"/>
    <n v="1.019487571"/>
    <x v="1"/>
    <x v="4"/>
    <n v="452"/>
    <n v="10"/>
    <n v="10.754272820000001"/>
    <x v="2"/>
    <n v="6.4660455900000004E-3"/>
    <x v="0"/>
    <s v="Route B"/>
    <n v="510.35800039999998"/>
    <n v="0.94367973043310394"/>
  </r>
  <r>
    <x v="2"/>
    <x v="335"/>
    <n v="84.957786819999995"/>
    <n v="11"/>
    <n v="449"/>
    <n v="6541.3293450000001"/>
    <x v="1"/>
    <n v="42"/>
    <n v="27"/>
    <n v="85"/>
    <n v="8"/>
    <x v="2"/>
    <n v="5.2881899900000002"/>
    <x v="1"/>
    <x v="2"/>
    <n v="367"/>
    <n v="2"/>
    <n v="58.004787039999997"/>
    <x v="2"/>
    <n v="5.4115409799999998E-3"/>
    <x v="3"/>
    <s v="Route C"/>
    <n v="553.42047119999995"/>
    <n v="0.91539632970429496"/>
  </r>
  <r>
    <x v="1"/>
    <x v="336"/>
    <n v="9.8130025790000008"/>
    <n v="34"/>
    <n v="963"/>
    <n v="7573.4024579999996"/>
    <x v="1"/>
    <n v="18"/>
    <n v="23"/>
    <n v="28"/>
    <n v="3"/>
    <x v="0"/>
    <n v="2.1079512669999998"/>
    <x v="4"/>
    <x v="2"/>
    <n v="671"/>
    <n v="19"/>
    <n v="45.531364240000002"/>
    <x v="1"/>
    <n v="3.805533379E-2"/>
    <x v="1"/>
    <s v="Route C"/>
    <n v="403.80897420000002"/>
    <n v="0.94668063972046734"/>
  </r>
  <r>
    <x v="1"/>
    <x v="337"/>
    <n v="23.39984475"/>
    <n v="5"/>
    <n v="963"/>
    <n v="2438.3399300000001"/>
    <x v="1"/>
    <n v="25"/>
    <n v="8"/>
    <n v="21"/>
    <n v="9"/>
    <x v="1"/>
    <n v="1.5326552739999999"/>
    <x v="0"/>
    <x v="1"/>
    <n v="867"/>
    <n v="15"/>
    <n v="34.343277469999997"/>
    <x v="0"/>
    <n v="2.6102880849999999E-2"/>
    <x v="3"/>
    <s v="Route A"/>
    <n v="183.93296799999999"/>
    <n v="0.92456631426283531"/>
  </r>
  <r>
    <x v="2"/>
    <x v="338"/>
    <n v="52.075930679999999"/>
    <n v="75"/>
    <n v="705"/>
    <n v="9692.3180400000001"/>
    <x v="0"/>
    <n v="69"/>
    <n v="1"/>
    <n v="88"/>
    <n v="5"/>
    <x v="0"/>
    <n v="9.2359314369999996"/>
    <x v="2"/>
    <x v="0"/>
    <n v="841"/>
    <n v="12"/>
    <n v="5.9306936459999999"/>
    <x v="0"/>
    <n v="6.1332689900000003E-3"/>
    <x v="1"/>
    <s v="Route B"/>
    <n v="339.67286990000002"/>
    <n v="0.96495442385421359"/>
  </r>
  <r>
    <x v="1"/>
    <x v="339"/>
    <n v="19.12747727"/>
    <n v="26"/>
    <n v="176"/>
    <n v="1912.4656629999999"/>
    <x v="1"/>
    <n v="78"/>
    <n v="29"/>
    <n v="34"/>
    <n v="3"/>
    <x v="1"/>
    <n v="5.562503779"/>
    <x v="4"/>
    <x v="1"/>
    <n v="791"/>
    <n v="6"/>
    <n v="9.0058074290000008"/>
    <x v="1"/>
    <n v="1.451972204E-2"/>
    <x v="1"/>
    <s v="Route B"/>
    <n v="653.67299460000004"/>
    <n v="0.65820406230216322"/>
  </r>
  <r>
    <x v="1"/>
    <x v="340"/>
    <n v="80.541424169999999"/>
    <n v="97"/>
    <n v="933"/>
    <n v="5724.9593500000001"/>
    <x v="1"/>
    <n v="90"/>
    <n v="20"/>
    <n v="39"/>
    <n v="8"/>
    <x v="2"/>
    <n v="7.2295951399999998"/>
    <x v="1"/>
    <x v="1"/>
    <n v="793"/>
    <n v="1"/>
    <n v="88.179407100000006"/>
    <x v="0"/>
    <n v="4.2132694310000003E-2"/>
    <x v="0"/>
    <s v="Route A"/>
    <n v="529.80872399999998"/>
    <n v="0.9074563343406099"/>
  </r>
  <r>
    <x v="1"/>
    <x v="341"/>
    <n v="99.113291619999998"/>
    <n v="35"/>
    <n v="556"/>
    <n v="5521.2052590000003"/>
    <x v="1"/>
    <n v="64"/>
    <n v="19"/>
    <n v="38"/>
    <n v="8"/>
    <x v="0"/>
    <n v="5.7732637440000003"/>
    <x v="3"/>
    <x v="4"/>
    <n v="892"/>
    <n v="7"/>
    <n v="95.332064549999998"/>
    <x v="1"/>
    <n v="4.5302261999999999E-4"/>
    <x v="3"/>
    <s v="Route A"/>
    <n v="275.5243711"/>
    <n v="0.95009706066426824"/>
  </r>
  <r>
    <x v="1"/>
    <x v="342"/>
    <n v="46.529167610000002"/>
    <n v="98"/>
    <n v="155"/>
    <n v="1839.609426"/>
    <x v="1"/>
    <n v="22"/>
    <n v="27"/>
    <n v="57"/>
    <n v="4"/>
    <x v="2"/>
    <n v="7.5262483270000002"/>
    <x v="2"/>
    <x v="3"/>
    <n v="179"/>
    <n v="7"/>
    <n v="96.422820639999998"/>
    <x v="1"/>
    <n v="4.9392552889999997E-2"/>
    <x v="0"/>
    <s v="Route A"/>
    <n v="635.65712050000002"/>
    <n v="0.65446082656678017"/>
  </r>
  <r>
    <x v="0"/>
    <x v="343"/>
    <n v="11.743271780000001"/>
    <n v="6"/>
    <n v="598"/>
    <n v="5737.4255990000001"/>
    <x v="2"/>
    <n v="36"/>
    <n v="29"/>
    <n v="85"/>
    <n v="9"/>
    <x v="0"/>
    <n v="3.6940212680000002"/>
    <x v="2"/>
    <x v="0"/>
    <n v="206"/>
    <n v="23"/>
    <n v="26.277365960000001"/>
    <x v="0"/>
    <n v="3.72304768E-3"/>
    <x v="1"/>
    <s v="Route A"/>
    <n v="716.04411979999998"/>
    <n v="0.87519766357845197"/>
  </r>
  <r>
    <x v="2"/>
    <x v="344"/>
    <n v="51.355790910000003"/>
    <n v="34"/>
    <n v="919"/>
    <n v="7152.2860490000003"/>
    <x v="1"/>
    <n v="13"/>
    <n v="19"/>
    <n v="72"/>
    <n v="6"/>
    <x v="2"/>
    <n v="7.5774496569999998"/>
    <x v="4"/>
    <x v="2"/>
    <n v="834"/>
    <n v="18"/>
    <n v="22.554106619999999"/>
    <x v="1"/>
    <n v="2.9626263199999999E-2"/>
    <x v="2"/>
    <s v="Route A"/>
    <n v="610.4532696"/>
    <n v="0.91464920929926308"/>
  </r>
  <r>
    <x v="0"/>
    <x v="345"/>
    <n v="33.784138030000001"/>
    <n v="1"/>
    <n v="24"/>
    <n v="5267.9568079999999"/>
    <x v="3"/>
    <n v="93"/>
    <n v="7"/>
    <n v="52"/>
    <n v="6"/>
    <x v="0"/>
    <n v="5.2151550090000001"/>
    <x v="4"/>
    <x v="4"/>
    <n v="794"/>
    <n v="25"/>
    <n v="66.312544439999996"/>
    <x v="2"/>
    <n v="3.2196046120000002E-2"/>
    <x v="2"/>
    <s v="Route A"/>
    <n v="495.30569700000001"/>
    <n v="0.90597764654261759"/>
  </r>
  <r>
    <x v="0"/>
    <x v="346"/>
    <n v="27.082207199999999"/>
    <n v="75"/>
    <n v="859"/>
    <n v="2556.7673610000002"/>
    <x v="0"/>
    <n v="92"/>
    <n v="29"/>
    <n v="6"/>
    <n v="8"/>
    <x v="0"/>
    <n v="4.0709558369999996"/>
    <x v="0"/>
    <x v="4"/>
    <n v="870"/>
    <n v="23"/>
    <n v="77.322353210000003"/>
    <x v="0"/>
    <n v="3.6486105929999998E-2"/>
    <x v="0"/>
    <s v="Route B"/>
    <n v="380.43593709999999"/>
    <n v="0.85120432038400073"/>
  </r>
  <r>
    <x v="1"/>
    <x v="347"/>
    <n v="95.712135880000005"/>
    <n v="93"/>
    <n v="910"/>
    <n v="7089.4742500000002"/>
    <x v="3"/>
    <n v="4"/>
    <n v="15"/>
    <n v="51"/>
    <n v="9"/>
    <x v="0"/>
    <n v="8.9787507560000002"/>
    <x v="1"/>
    <x v="1"/>
    <n v="964"/>
    <n v="20"/>
    <n v="19.712992910000001"/>
    <x v="0"/>
    <n v="3.8057358700000002E-3"/>
    <x v="2"/>
    <s v="Route A"/>
    <n v="581.60235509999995"/>
    <n v="0.91796255482555711"/>
  </r>
  <r>
    <x v="0"/>
    <x v="348"/>
    <n v="76.035544430000002"/>
    <n v="28"/>
    <n v="29"/>
    <n v="7397.0710049999998"/>
    <x v="0"/>
    <n v="30"/>
    <n v="16"/>
    <n v="9"/>
    <n v="3"/>
    <x v="2"/>
    <n v="7.0958331570000004"/>
    <x v="4"/>
    <x v="0"/>
    <n v="109"/>
    <n v="18"/>
    <n v="23.12636358"/>
    <x v="1"/>
    <n v="1.6981125409999999E-2"/>
    <x v="2"/>
    <s v="Route B"/>
    <n v="768.65191400000003"/>
    <n v="0.89608698990716262"/>
  </r>
  <r>
    <x v="2"/>
    <x v="349"/>
    <n v="78.897913209999999"/>
    <n v="19"/>
    <n v="99"/>
    <n v="8001.6132070000003"/>
    <x v="2"/>
    <n v="97"/>
    <n v="24"/>
    <n v="9"/>
    <n v="6"/>
    <x v="2"/>
    <n v="2.5056210330000002"/>
    <x v="2"/>
    <x v="2"/>
    <n v="177"/>
    <n v="28"/>
    <n v="14.14781544"/>
    <x v="2"/>
    <n v="2.8258139849999999E-2"/>
    <x v="2"/>
    <s v="Route A"/>
    <n v="336.89016850000002"/>
    <n v="0.95789721900012859"/>
  </r>
  <r>
    <x v="2"/>
    <x v="350"/>
    <n v="14.20348426"/>
    <n v="91"/>
    <n v="633"/>
    <n v="5910.8853900000004"/>
    <x v="1"/>
    <n v="31"/>
    <n v="23"/>
    <n v="82"/>
    <n v="10"/>
    <x v="1"/>
    <n v="6.2478609150000004"/>
    <x v="4"/>
    <x v="2"/>
    <n v="306"/>
    <n v="21"/>
    <n v="45.178757920000002"/>
    <x v="1"/>
    <n v="4.754800805E-2"/>
    <x v="2"/>
    <s v="Route B"/>
    <n v="496.24865030000001"/>
    <n v="0.91604495476438264"/>
  </r>
  <r>
    <x v="0"/>
    <x v="351"/>
    <n v="26.700760970000001"/>
    <n v="61"/>
    <n v="154"/>
    <n v="9866.4654580000006"/>
    <x v="3"/>
    <n v="100"/>
    <n v="4"/>
    <n v="52"/>
    <n v="1"/>
    <x v="1"/>
    <n v="4.7830005580000003"/>
    <x v="2"/>
    <x v="3"/>
    <n v="673"/>
    <n v="28"/>
    <n v="14.190328340000001"/>
    <x v="0"/>
    <n v="1.772951172E-2"/>
    <x v="0"/>
    <s v="Route A"/>
    <n v="694.98231759999999"/>
    <n v="0.92956116650299625"/>
  </r>
  <r>
    <x v="1"/>
    <x v="352"/>
    <n v="98.03182966"/>
    <n v="1"/>
    <n v="820"/>
    <n v="9435.7626089999994"/>
    <x v="3"/>
    <n v="64"/>
    <n v="11"/>
    <n v="11"/>
    <n v="1"/>
    <x v="0"/>
    <n v="8.6310521799999993"/>
    <x v="1"/>
    <x v="0"/>
    <n v="727"/>
    <n v="27"/>
    <n v="9.1668491490000008"/>
    <x v="0"/>
    <n v="2.1224716189999999E-2"/>
    <x v="1"/>
    <s v="Route C"/>
    <n v="602.89849879999997"/>
    <n v="0.93610495263785631"/>
  </r>
  <r>
    <x v="1"/>
    <x v="353"/>
    <n v="30.341470709999999"/>
    <n v="93"/>
    <n v="242"/>
    <n v="8232.3348289999994"/>
    <x v="3"/>
    <n v="96"/>
    <n v="25"/>
    <n v="54"/>
    <n v="3"/>
    <x v="0"/>
    <n v="1.0134865660000001"/>
    <x v="1"/>
    <x v="2"/>
    <n v="631"/>
    <n v="17"/>
    <n v="83.344058989999994"/>
    <x v="0"/>
    <n v="1.4103475759999999E-2"/>
    <x v="1"/>
    <s v="Route B"/>
    <n v="750.73784069999999"/>
    <n v="0.90880620670877232"/>
  </r>
  <r>
    <x v="0"/>
    <x v="354"/>
    <n v="31.146243160000001"/>
    <n v="11"/>
    <n v="622"/>
    <n v="6088.0214800000003"/>
    <x v="0"/>
    <n v="33"/>
    <n v="22"/>
    <n v="61"/>
    <n v="3"/>
    <x v="0"/>
    <n v="4.3051034709999998"/>
    <x v="1"/>
    <x v="1"/>
    <n v="497"/>
    <n v="29"/>
    <n v="30.186023380000002"/>
    <x v="2"/>
    <n v="2.478771976E-2"/>
    <x v="0"/>
    <s v="Route B"/>
    <n v="814.06999659999997"/>
    <n v="0.8662833238558153"/>
  </r>
  <r>
    <x v="0"/>
    <x v="355"/>
    <n v="79.855058339999999"/>
    <n v="16"/>
    <n v="701"/>
    <n v="2925.67517"/>
    <x v="3"/>
    <n v="97"/>
    <n v="11"/>
    <n v="11"/>
    <n v="5"/>
    <x v="1"/>
    <n v="5.0143649549999996"/>
    <x v="4"/>
    <x v="2"/>
    <n v="918"/>
    <n v="5"/>
    <n v="30.32354526"/>
    <x v="1"/>
    <n v="4.5489196590000003E-2"/>
    <x v="3"/>
    <s v="Route B"/>
    <n v="323.01292799999999"/>
    <n v="0.88959371453393432"/>
  </r>
  <r>
    <x v="1"/>
    <x v="356"/>
    <n v="20.986386039999999"/>
    <n v="90"/>
    <n v="93"/>
    <n v="4767.0204839999997"/>
    <x v="0"/>
    <n v="25"/>
    <n v="23"/>
    <n v="83"/>
    <n v="5"/>
    <x v="2"/>
    <n v="1.774429714"/>
    <x v="1"/>
    <x v="0"/>
    <n v="826"/>
    <n v="28"/>
    <n v="12.83628457"/>
    <x v="2"/>
    <n v="1.173755495E-2"/>
    <x v="1"/>
    <s v="Route B"/>
    <n v="832.21080870000003"/>
    <n v="0.82542327823150163"/>
  </r>
  <r>
    <x v="0"/>
    <x v="357"/>
    <n v="49.26320535"/>
    <n v="65"/>
    <n v="227"/>
    <n v="1605.8669"/>
    <x v="2"/>
    <n v="5"/>
    <n v="18"/>
    <n v="51"/>
    <n v="1"/>
    <x v="0"/>
    <n v="9.1605585349999998"/>
    <x v="4"/>
    <x v="2"/>
    <n v="588"/>
    <n v="25"/>
    <n v="67.779622989999993"/>
    <x v="0"/>
    <n v="2.51117483E-2"/>
    <x v="2"/>
    <s v="Route A"/>
    <n v="482.19123860000002"/>
    <n v="0.69973150414894292"/>
  </r>
  <r>
    <x v="1"/>
    <x v="358"/>
    <n v="59.841561380000002"/>
    <n v="81"/>
    <n v="896"/>
    <n v="2021.1498099999999"/>
    <x v="0"/>
    <n v="10"/>
    <n v="5"/>
    <n v="44"/>
    <n v="7"/>
    <x v="1"/>
    <n v="4.9384385650000002"/>
    <x v="0"/>
    <x v="2"/>
    <n v="396"/>
    <n v="7"/>
    <n v="65.047415090000001"/>
    <x v="1"/>
    <n v="1.73037472E-2"/>
    <x v="0"/>
    <s v="Route B"/>
    <n v="110.3643352"/>
    <n v="0.94539527220894137"/>
  </r>
  <r>
    <x v="2"/>
    <x v="359"/>
    <n v="63.828398350000001"/>
    <n v="30"/>
    <n v="484"/>
    <n v="1061.6185230000001"/>
    <x v="0"/>
    <n v="100"/>
    <n v="16"/>
    <n v="26"/>
    <n v="7"/>
    <x v="0"/>
    <n v="7.2937225970000004"/>
    <x v="1"/>
    <x v="1"/>
    <n v="176"/>
    <n v="4"/>
    <n v="1.900762244"/>
    <x v="1"/>
    <n v="4.47194015E-3"/>
    <x v="1"/>
    <s v="Route A"/>
    <n v="312.57427360000003"/>
    <n v="0.70556818025677959"/>
  </r>
  <r>
    <x v="1"/>
    <x v="360"/>
    <n v="17.02802792"/>
    <n v="16"/>
    <n v="380"/>
    <n v="8864.0843499999992"/>
    <x v="1"/>
    <n v="41"/>
    <n v="27"/>
    <n v="72"/>
    <n v="8"/>
    <x v="2"/>
    <n v="4.3813681579999999"/>
    <x v="3"/>
    <x v="0"/>
    <n v="929"/>
    <n v="24"/>
    <n v="87.213057820000003"/>
    <x v="1"/>
    <n v="2.8530906169999998E-2"/>
    <x v="2"/>
    <s v="Route A"/>
    <n v="430.16909700000002"/>
    <n v="0.95147055465463837"/>
  </r>
  <r>
    <x v="0"/>
    <x v="361"/>
    <n v="52.028749900000001"/>
    <n v="23"/>
    <n v="117"/>
    <n v="6885.5893509999996"/>
    <x v="2"/>
    <n v="32"/>
    <n v="23"/>
    <n v="36"/>
    <n v="7"/>
    <x v="2"/>
    <n v="9.0303404230000002"/>
    <x v="3"/>
    <x v="1"/>
    <n v="480"/>
    <n v="12"/>
    <n v="78.702393970000003"/>
    <x v="1"/>
    <n v="4.3674705379999998E-2"/>
    <x v="1"/>
    <s v="Route A"/>
    <n v="164.3665282"/>
    <n v="0.97612890925943341"/>
  </r>
  <r>
    <x v="2"/>
    <x v="362"/>
    <n v="72.796353960000005"/>
    <n v="89"/>
    <n v="270"/>
    <n v="3899.746834"/>
    <x v="2"/>
    <n v="86"/>
    <n v="2"/>
    <n v="40"/>
    <n v="7"/>
    <x v="2"/>
    <n v="7.291701389"/>
    <x v="4"/>
    <x v="0"/>
    <n v="751"/>
    <n v="14"/>
    <n v="21.048642730000001"/>
    <x v="2"/>
    <n v="1.8740014039999999E-2"/>
    <x v="3"/>
    <s v="Route C"/>
    <n v="320.84651580000002"/>
    <n v="0.91772632187230851"/>
  </r>
  <r>
    <x v="1"/>
    <x v="363"/>
    <n v="13.01737679"/>
    <n v="55"/>
    <n v="246"/>
    <n v="4256.9491410000001"/>
    <x v="0"/>
    <n v="54"/>
    <n v="19"/>
    <n v="10"/>
    <n v="4"/>
    <x v="1"/>
    <n v="2.4579335279999999"/>
    <x v="0"/>
    <x v="3"/>
    <n v="736"/>
    <n v="10"/>
    <n v="20.075003980000002"/>
    <x v="0"/>
    <n v="3.6328432899999999E-2"/>
    <x v="3"/>
    <s v="Route A"/>
    <n v="687.28617789999998"/>
    <n v="0.83854959147138186"/>
  </r>
  <r>
    <x v="1"/>
    <x v="364"/>
    <n v="89.634095610000003"/>
    <n v="11"/>
    <n v="134"/>
    <n v="8458.7308780000003"/>
    <x v="1"/>
    <n v="73"/>
    <n v="27"/>
    <n v="75"/>
    <n v="6"/>
    <x v="2"/>
    <n v="4.5853534680000001"/>
    <x v="1"/>
    <x v="2"/>
    <n v="328"/>
    <n v="6"/>
    <n v="8.6930424259999999"/>
    <x v="1"/>
    <n v="1.59486315E-3"/>
    <x v="1"/>
    <s v="Route C"/>
    <n v="771.22508470000002"/>
    <n v="0.90882496490036702"/>
  </r>
  <r>
    <x v="1"/>
    <x v="365"/>
    <n v="33.69771721"/>
    <n v="72"/>
    <n v="457"/>
    <n v="8354.5796859999991"/>
    <x v="3"/>
    <n v="57"/>
    <n v="24"/>
    <n v="54"/>
    <n v="8"/>
    <x v="2"/>
    <n v="6.5805413479999997"/>
    <x v="2"/>
    <x v="1"/>
    <n v="358"/>
    <n v="21"/>
    <n v="1.5972227429999999"/>
    <x v="1"/>
    <n v="4.911095955E-2"/>
    <x v="2"/>
    <s v="Route C"/>
    <n v="555.85910369999999"/>
    <n v="0.9334665387617922"/>
  </r>
  <r>
    <x v="1"/>
    <x v="366"/>
    <n v="26.03486977"/>
    <n v="52"/>
    <n v="704"/>
    <n v="8367.7216179999996"/>
    <x v="1"/>
    <n v="13"/>
    <n v="17"/>
    <n v="19"/>
    <n v="8"/>
    <x v="1"/>
    <n v="2.216142729"/>
    <x v="2"/>
    <x v="1"/>
    <n v="867"/>
    <n v="28"/>
    <n v="42.084436740000001"/>
    <x v="1"/>
    <n v="3.4480632880000001E-2"/>
    <x v="0"/>
    <s v="Route A"/>
    <n v="393.84334860000001"/>
    <n v="0.95293302447433303"/>
  </r>
  <r>
    <x v="1"/>
    <x v="367"/>
    <n v="87.755432350000007"/>
    <n v="16"/>
    <n v="513"/>
    <n v="9473.7980329999991"/>
    <x v="2"/>
    <n v="12"/>
    <n v="9"/>
    <n v="71"/>
    <n v="9"/>
    <x v="2"/>
    <n v="9.1478115449999997"/>
    <x v="1"/>
    <x v="0"/>
    <n v="198"/>
    <n v="11"/>
    <n v="7.057876147"/>
    <x v="2"/>
    <n v="1.3195544400000001E-3"/>
    <x v="3"/>
    <s v="Route C"/>
    <n v="169.27180139999999"/>
    <n v="0.98213263563247"/>
  </r>
  <r>
    <x v="0"/>
    <x v="368"/>
    <n v="37.931812379999997"/>
    <n v="29"/>
    <n v="163"/>
    <n v="3550.218433"/>
    <x v="0"/>
    <n v="0"/>
    <n v="8"/>
    <n v="58"/>
    <n v="8"/>
    <x v="0"/>
    <n v="1.194251865"/>
    <x v="4"/>
    <x v="3"/>
    <n v="375"/>
    <n v="18"/>
    <n v="97.11358156"/>
    <x v="1"/>
    <n v="1.9834678719999999E-2"/>
    <x v="2"/>
    <s v="Route A"/>
    <n v="299.70630310000001"/>
    <n v="0.91558088361150713"/>
  </r>
  <r>
    <x v="1"/>
    <x v="369"/>
    <n v="54.865528519999998"/>
    <n v="62"/>
    <n v="511"/>
    <n v="1752.381087"/>
    <x v="0"/>
    <n v="95"/>
    <n v="1"/>
    <n v="27"/>
    <n v="3"/>
    <x v="0"/>
    <n v="9.7052867900000006"/>
    <x v="3"/>
    <x v="1"/>
    <n v="862"/>
    <n v="7"/>
    <n v="77.62776581"/>
    <x v="0"/>
    <n v="1.3623879889999999E-2"/>
    <x v="1"/>
    <s v="Route A"/>
    <n v="207.66320619999999"/>
    <n v="0.88149654904372976"/>
  </r>
  <r>
    <x v="0"/>
    <x v="370"/>
    <n v="47.914541819999997"/>
    <n v="90"/>
    <n v="32"/>
    <n v="7014.8879870000001"/>
    <x v="1"/>
    <n v="10"/>
    <n v="12"/>
    <n v="22"/>
    <n v="4"/>
    <x v="0"/>
    <n v="6.3157177549999997"/>
    <x v="1"/>
    <x v="3"/>
    <n v="775"/>
    <n v="16"/>
    <n v="11.44078182"/>
    <x v="2"/>
    <n v="1.8305755989999999E-2"/>
    <x v="0"/>
    <s v="Route C"/>
    <n v="183.27289870000001"/>
    <n v="0.97387372413648776"/>
  </r>
  <r>
    <x v="2"/>
    <x v="371"/>
    <n v="6.3815331630000003"/>
    <n v="14"/>
    <n v="637"/>
    <n v="8180.3370850000001"/>
    <x v="1"/>
    <n v="76"/>
    <n v="2"/>
    <n v="26"/>
    <n v="6"/>
    <x v="1"/>
    <n v="9.2281903169999993"/>
    <x v="4"/>
    <x v="3"/>
    <n v="258"/>
    <n v="10"/>
    <n v="30.661677480000002"/>
    <x v="0"/>
    <n v="2.078750608E-2"/>
    <x v="0"/>
    <s v="Route A"/>
    <n v="405.16706790000001"/>
    <n v="0.95047061463482474"/>
  </r>
  <r>
    <x v="2"/>
    <x v="372"/>
    <n v="90.204427519999996"/>
    <n v="88"/>
    <n v="478"/>
    <n v="2633.1219809999998"/>
    <x v="0"/>
    <n v="57"/>
    <n v="29"/>
    <n v="77"/>
    <n v="9"/>
    <x v="1"/>
    <n v="6.5996141599999998"/>
    <x v="1"/>
    <x v="3"/>
    <n v="152"/>
    <n v="11"/>
    <n v="55.760492900000003"/>
    <x v="0"/>
    <n v="3.2133296069999998E-2"/>
    <x v="2"/>
    <s v="Route B"/>
    <n v="677.94456979999995"/>
    <n v="0.74253203053565642"/>
  </r>
  <r>
    <x v="2"/>
    <x v="373"/>
    <n v="83.851017679999998"/>
    <n v="41"/>
    <n v="375"/>
    <n v="7910.8869160000004"/>
    <x v="3"/>
    <n v="17"/>
    <n v="25"/>
    <n v="66"/>
    <n v="5"/>
    <x v="0"/>
    <n v="1.512936837"/>
    <x v="3"/>
    <x v="4"/>
    <n v="444"/>
    <n v="4"/>
    <n v="46.870238800000003"/>
    <x v="1"/>
    <n v="4.6205460650000002E-2"/>
    <x v="0"/>
    <s v="Route A"/>
    <n v="866.47280009999997"/>
    <n v="0.89047083983117825"/>
  </r>
  <r>
    <x v="0"/>
    <x v="374"/>
    <n v="3.1700114140000002"/>
    <n v="64"/>
    <n v="904"/>
    <n v="5709.9452959999999"/>
    <x v="1"/>
    <n v="41"/>
    <n v="6"/>
    <n v="1"/>
    <n v="5"/>
    <x v="1"/>
    <n v="5.2376546499999996"/>
    <x v="3"/>
    <x v="2"/>
    <n v="919"/>
    <n v="9"/>
    <n v="80.580852160000006"/>
    <x v="1"/>
    <n v="3.9661272399999998E-3"/>
    <x v="2"/>
    <s v="Route A"/>
    <n v="341.55265680000002"/>
    <n v="0.94018284955562204"/>
  </r>
  <r>
    <x v="1"/>
    <x v="375"/>
    <n v="92.996884230000006"/>
    <n v="29"/>
    <n v="106"/>
    <n v="1889.07359"/>
    <x v="0"/>
    <n v="16"/>
    <n v="20"/>
    <n v="56"/>
    <n v="10"/>
    <x v="2"/>
    <n v="2.4738977609999999"/>
    <x v="1"/>
    <x v="4"/>
    <n v="759"/>
    <n v="11"/>
    <n v="48.064782639999997"/>
    <x v="2"/>
    <n v="2.030069089E-2"/>
    <x v="1"/>
    <s v="Route C"/>
    <n v="873.12964799999997"/>
    <n v="0.53780008750214969"/>
  </r>
  <r>
    <x v="0"/>
    <x v="376"/>
    <n v="69.108799550000001"/>
    <n v="23"/>
    <n v="241"/>
    <n v="5328.3759840000002"/>
    <x v="3"/>
    <n v="38"/>
    <n v="1"/>
    <n v="22"/>
    <n v="10"/>
    <x v="1"/>
    <n v="7.0545383370000003"/>
    <x v="4"/>
    <x v="3"/>
    <n v="985"/>
    <n v="24"/>
    <n v="64.323597800000002"/>
    <x v="0"/>
    <n v="2.1800374519999999E-2"/>
    <x v="2"/>
    <s v="Route A"/>
    <n v="997.41345009999998"/>
    <n v="0.81281098535557095"/>
  </r>
  <r>
    <x v="0"/>
    <x v="377"/>
    <n v="57.449742960000002"/>
    <n v="14"/>
    <n v="359"/>
    <n v="2483.760178"/>
    <x v="2"/>
    <n v="96"/>
    <n v="28"/>
    <n v="57"/>
    <n v="4"/>
    <x v="0"/>
    <n v="6.7809466260000004"/>
    <x v="1"/>
    <x v="1"/>
    <n v="334"/>
    <n v="5"/>
    <n v="42.952444749999998"/>
    <x v="2"/>
    <n v="3.0551418180000001E-2"/>
    <x v="0"/>
    <s v="Route B"/>
    <n v="852.5680989"/>
    <n v="0.65674298732556613"/>
  </r>
  <r>
    <x v="0"/>
    <x v="378"/>
    <n v="6.3068831760000004"/>
    <n v="50"/>
    <n v="946"/>
    <n v="1292.4584179999999"/>
    <x v="2"/>
    <n v="5"/>
    <n v="4"/>
    <n v="51"/>
    <n v="5"/>
    <x v="0"/>
    <n v="8.4670497709999992"/>
    <x v="2"/>
    <x v="0"/>
    <n v="858"/>
    <n v="21"/>
    <n v="71.126514720000003"/>
    <x v="0"/>
    <n v="4.0968813319999998E-2"/>
    <x v="3"/>
    <s v="Route C"/>
    <n v="323.59220340000002"/>
    <n v="0.74963047252170856"/>
  </r>
  <r>
    <x v="0"/>
    <x v="379"/>
    <n v="57.057031219999999"/>
    <n v="56"/>
    <n v="198"/>
    <n v="7888.7232679999997"/>
    <x v="0"/>
    <n v="31"/>
    <n v="25"/>
    <n v="20"/>
    <n v="1"/>
    <x v="0"/>
    <n v="6.4963253639999996"/>
    <x v="0"/>
    <x v="3"/>
    <n v="228"/>
    <n v="12"/>
    <n v="57.870902919999999"/>
    <x v="0"/>
    <n v="1.65871627E-3"/>
    <x v="1"/>
    <s v="Route C"/>
    <n v="351.50421929999999"/>
    <n v="0.95544219167557187"/>
  </r>
  <r>
    <x v="1"/>
    <x v="380"/>
    <n v="91.128318350000001"/>
    <n v="75"/>
    <n v="872"/>
    <n v="8651.6726830000007"/>
    <x v="2"/>
    <n v="39"/>
    <n v="14"/>
    <n v="41"/>
    <n v="2"/>
    <x v="2"/>
    <n v="2.8331846789999999"/>
    <x v="0"/>
    <x v="4"/>
    <n v="202"/>
    <n v="5"/>
    <n v="76.961228019999993"/>
    <x v="1"/>
    <n v="2.8496621989999998E-2"/>
    <x v="3"/>
    <s v="Route B"/>
    <n v="787.77985049999995"/>
    <n v="0.90894479260086447"/>
  </r>
  <r>
    <x v="0"/>
    <x v="381"/>
    <n v="72.819206930000007"/>
    <n v="9"/>
    <n v="774"/>
    <n v="4384.4134000000004"/>
    <x v="2"/>
    <n v="48"/>
    <n v="6"/>
    <n v="8"/>
    <n v="5"/>
    <x v="0"/>
    <n v="4.0662775020000002"/>
    <x v="0"/>
    <x v="2"/>
    <n v="698"/>
    <n v="1"/>
    <n v="19.789592939999999"/>
    <x v="0"/>
    <n v="2.547547122E-2"/>
    <x v="2"/>
    <s v="Route B"/>
    <n v="276.7783359"/>
    <n v="0.93687220828674611"/>
  </r>
  <r>
    <x v="1"/>
    <x v="382"/>
    <n v="17.03493074"/>
    <n v="13"/>
    <n v="336"/>
    <n v="2943.3818679999999"/>
    <x v="2"/>
    <n v="42"/>
    <n v="19"/>
    <n v="72"/>
    <n v="1"/>
    <x v="1"/>
    <n v="4.7081818740000001"/>
    <x v="4"/>
    <x v="0"/>
    <n v="955"/>
    <n v="26"/>
    <n v="4.4652784350000001"/>
    <x v="0"/>
    <n v="4.1378770490000001E-2"/>
    <x v="0"/>
    <s v="Route C"/>
    <n v="589.97855560000005"/>
    <n v="0.79955758985466441"/>
  </r>
  <r>
    <x v="0"/>
    <x v="383"/>
    <n v="68.911246210000002"/>
    <n v="82"/>
    <n v="663"/>
    <n v="2411.7546320000001"/>
    <x v="2"/>
    <n v="65"/>
    <n v="24"/>
    <n v="7"/>
    <n v="8"/>
    <x v="0"/>
    <n v="4.9498395779999997"/>
    <x v="1"/>
    <x v="3"/>
    <n v="443"/>
    <n v="5"/>
    <n v="97.730593799999994"/>
    <x v="1"/>
    <n v="7.7300613400000003E-3"/>
    <x v="0"/>
    <s v="Route A"/>
    <n v="682.9710182"/>
    <n v="0.71681571203881911"/>
  </r>
  <r>
    <x v="0"/>
    <x v="384"/>
    <n v="89.104367289999999"/>
    <n v="99"/>
    <n v="618"/>
    <n v="2048.2901000000002"/>
    <x v="2"/>
    <n v="73"/>
    <n v="26"/>
    <n v="80"/>
    <n v="10"/>
    <x v="1"/>
    <n v="8.3816156250000002"/>
    <x v="2"/>
    <x v="4"/>
    <n v="589"/>
    <n v="22"/>
    <n v="33.808636509999999"/>
    <x v="2"/>
    <n v="4.843456577E-2"/>
    <x v="1"/>
    <s v="Route B"/>
    <n v="465.45700599999998"/>
    <n v="0.77275826017027571"/>
  </r>
  <r>
    <x v="2"/>
    <x v="385"/>
    <n v="76.962994420000001"/>
    <n v="83"/>
    <n v="25"/>
    <n v="8684.6130589999993"/>
    <x v="1"/>
    <n v="15"/>
    <n v="18"/>
    <n v="66"/>
    <n v="2"/>
    <x v="2"/>
    <n v="8.2491687050000007"/>
    <x v="2"/>
    <x v="4"/>
    <n v="211"/>
    <n v="2"/>
    <n v="69.929345519999998"/>
    <x v="1"/>
    <n v="1.3744289999999999E-2"/>
    <x v="0"/>
    <s v="Route B"/>
    <n v="842.68682999999999"/>
    <n v="0.90296783238641698"/>
  </r>
  <r>
    <x v="1"/>
    <x v="386"/>
    <n v="19.99817694"/>
    <n v="18"/>
    <n v="223"/>
    <n v="1229.5910289999999"/>
    <x v="2"/>
    <n v="32"/>
    <n v="14"/>
    <n v="22"/>
    <n v="6"/>
    <x v="0"/>
    <n v="1.4543053100000001"/>
    <x v="1"/>
    <x v="0"/>
    <n v="569"/>
    <n v="18"/>
    <n v="74.608969999999999"/>
    <x v="2"/>
    <n v="2.0515129310000001E-2"/>
    <x v="2"/>
    <s v="Route A"/>
    <n v="264.2548898"/>
    <n v="0.78508716836124537"/>
  </r>
  <r>
    <x v="0"/>
    <x v="387"/>
    <n v="80.41403665"/>
    <n v="24"/>
    <n v="79"/>
    <n v="5133.8467010000004"/>
    <x v="3"/>
    <n v="5"/>
    <n v="7"/>
    <n v="55"/>
    <n v="10"/>
    <x v="1"/>
    <n v="6.5758037979999999"/>
    <x v="0"/>
    <x v="4"/>
    <n v="523"/>
    <n v="17"/>
    <n v="28.696996819999999"/>
    <x v="1"/>
    <n v="3.6937377879999997E-2"/>
    <x v="3"/>
    <s v="Route B"/>
    <n v="879.35921770000004"/>
    <n v="0.82871338609921619"/>
  </r>
  <r>
    <x v="2"/>
    <x v="388"/>
    <n v="75.270406980000004"/>
    <n v="58"/>
    <n v="737"/>
    <n v="9444.7420330000004"/>
    <x v="3"/>
    <n v="60"/>
    <n v="18"/>
    <n v="85"/>
    <n v="7"/>
    <x v="1"/>
    <n v="3.8012531329999999"/>
    <x v="4"/>
    <x v="0"/>
    <n v="953"/>
    <n v="11"/>
    <n v="68.184919059999999"/>
    <x v="0"/>
    <n v="7.2220440200000003E-3"/>
    <x v="3"/>
    <s v="Route A"/>
    <n v="103.916248"/>
    <n v="0.98899744983643645"/>
  </r>
  <r>
    <x v="2"/>
    <x v="389"/>
    <n v="97.760085579999995"/>
    <n v="10"/>
    <n v="134"/>
    <n v="5924.6825669999998"/>
    <x v="2"/>
    <n v="90"/>
    <n v="1"/>
    <n v="27"/>
    <n v="8"/>
    <x v="0"/>
    <n v="9.9298162449999996"/>
    <x v="1"/>
    <x v="1"/>
    <n v="370"/>
    <n v="11"/>
    <n v="46.603873380000003"/>
    <x v="0"/>
    <n v="1.9076657340000001E-2"/>
    <x v="2"/>
    <s v="Route B"/>
    <n v="517.49997389999999"/>
    <n v="0.91265355265066317"/>
  </r>
  <r>
    <x v="1"/>
    <x v="390"/>
    <n v="13.8819135"/>
    <n v="56"/>
    <n v="320"/>
    <n v="9592.63357"/>
    <x v="0"/>
    <n v="66"/>
    <n v="18"/>
    <n v="96"/>
    <n v="7"/>
    <x v="0"/>
    <n v="7.674430708"/>
    <x v="0"/>
    <x v="3"/>
    <n v="585"/>
    <n v="8"/>
    <n v="85.675963339999996"/>
    <x v="2"/>
    <n v="1.2193822240000001E-2"/>
    <x v="2"/>
    <s v="Route B"/>
    <n v="990.07847249999998"/>
    <n v="0.89678762716462235"/>
  </r>
  <r>
    <x v="2"/>
    <x v="391"/>
    <n v="62.11196546"/>
    <n v="90"/>
    <n v="916"/>
    <n v="1935.2067939999999"/>
    <x v="3"/>
    <n v="98"/>
    <n v="22"/>
    <n v="85"/>
    <n v="7"/>
    <x v="0"/>
    <n v="7.4715140839999998"/>
    <x v="3"/>
    <x v="2"/>
    <n v="207"/>
    <n v="28"/>
    <n v="39.772882500000001"/>
    <x v="0"/>
    <n v="6.2600185800000003E-3"/>
    <x v="2"/>
    <s v="Route B"/>
    <n v="996.77831500000002"/>
    <n v="0.48492413415948349"/>
  </r>
  <r>
    <x v="2"/>
    <x v="392"/>
    <n v="47.71423308"/>
    <n v="44"/>
    <n v="276"/>
    <n v="2100.1297549999999"/>
    <x v="3"/>
    <n v="90"/>
    <n v="25"/>
    <n v="10"/>
    <n v="8"/>
    <x v="0"/>
    <n v="4.4695000260000004"/>
    <x v="4"/>
    <x v="0"/>
    <n v="671"/>
    <n v="29"/>
    <n v="62.612690399999998"/>
    <x v="2"/>
    <n v="3.33431825E-3"/>
    <x v="2"/>
    <s v="Route B"/>
    <n v="230.0927825"/>
    <n v="0.8904387779125581"/>
  </r>
  <r>
    <x v="0"/>
    <x v="393"/>
    <n v="69.290830999999997"/>
    <n v="88"/>
    <n v="114"/>
    <n v="4531.4021339999999"/>
    <x v="2"/>
    <n v="63"/>
    <n v="17"/>
    <n v="66"/>
    <n v="1"/>
    <x v="2"/>
    <n v="7.0064320589999998"/>
    <x v="3"/>
    <x v="4"/>
    <n v="824"/>
    <n v="20"/>
    <n v="35.633652339999998"/>
    <x v="1"/>
    <n v="4.1657817950000002E-2"/>
    <x v="1"/>
    <s v="Route A"/>
    <n v="823.52384589999997"/>
    <n v="0.81826290813588598"/>
  </r>
  <r>
    <x v="2"/>
    <x v="394"/>
    <n v="3.0376887250000002"/>
    <n v="97"/>
    <n v="987"/>
    <n v="7888.3565470000003"/>
    <x v="2"/>
    <n v="77"/>
    <n v="26"/>
    <n v="72"/>
    <n v="9"/>
    <x v="0"/>
    <n v="6.9429459419999997"/>
    <x v="4"/>
    <x v="2"/>
    <n v="908"/>
    <n v="14"/>
    <n v="60.387378609999999"/>
    <x v="2"/>
    <n v="1.463607498E-2"/>
    <x v="2"/>
    <s v="Route B"/>
    <n v="846.665257"/>
    <n v="0.89266899233630703"/>
  </r>
  <r>
    <x v="0"/>
    <x v="395"/>
    <n v="77.90392722"/>
    <n v="65"/>
    <n v="672"/>
    <n v="7386.3639439999997"/>
    <x v="2"/>
    <n v="15"/>
    <n v="14"/>
    <n v="26"/>
    <n v="9"/>
    <x v="0"/>
    <n v="8.6303388699999992"/>
    <x v="3"/>
    <x v="0"/>
    <n v="450"/>
    <n v="26"/>
    <n v="58.890685769999997"/>
    <x v="0"/>
    <n v="1.2108821299999999E-2"/>
    <x v="1"/>
    <s v="Route A"/>
    <n v="778.86424139999997"/>
    <n v="0.89455376863298519"/>
  </r>
  <r>
    <x v="2"/>
    <x v="396"/>
    <n v="24.423131420000001"/>
    <n v="29"/>
    <n v="324"/>
    <n v="7698.4247660000001"/>
    <x v="0"/>
    <n v="67"/>
    <n v="2"/>
    <n v="32"/>
    <n v="3"/>
    <x v="2"/>
    <n v="5.3528780439999997"/>
    <x v="0"/>
    <x v="0"/>
    <n v="648"/>
    <n v="28"/>
    <n v="17.803756329999999"/>
    <x v="0"/>
    <n v="3.8720476810000001E-2"/>
    <x v="0"/>
    <s v="Route A"/>
    <n v="188.7421411"/>
    <n v="0.97548301804109627"/>
  </r>
  <r>
    <x v="0"/>
    <x v="397"/>
    <n v="3.5261112589999999"/>
    <n v="56"/>
    <n v="62"/>
    <n v="4370.9165800000001"/>
    <x v="3"/>
    <n v="46"/>
    <n v="19"/>
    <n v="4"/>
    <n v="9"/>
    <x v="1"/>
    <n v="7.9048456109999998"/>
    <x v="3"/>
    <x v="0"/>
    <n v="535"/>
    <n v="13"/>
    <n v="65.765155930000006"/>
    <x v="1"/>
    <n v="3.3762378349999997E-2"/>
    <x v="0"/>
    <s v="Route A"/>
    <n v="540.13242290000005"/>
    <n v="0.87642582213271158"/>
  </r>
  <r>
    <x v="1"/>
    <x v="398"/>
    <n v="19.754604870000001"/>
    <n v="43"/>
    <n v="913"/>
    <n v="8525.9525599999997"/>
    <x v="1"/>
    <n v="53"/>
    <n v="1"/>
    <n v="27"/>
    <n v="7"/>
    <x v="0"/>
    <n v="1.4098010949999999"/>
    <x v="2"/>
    <x v="4"/>
    <n v="581"/>
    <n v="9"/>
    <n v="5.6046908640000002"/>
    <x v="0"/>
    <n v="2.9081221689999999E-2"/>
    <x v="2"/>
    <s v="Route A"/>
    <n v="882.19886350000002"/>
    <n v="0.89652782404175146"/>
  </r>
  <r>
    <x v="0"/>
    <x v="399"/>
    <n v="68.5178327"/>
    <n v="17"/>
    <n v="627"/>
    <n v="9185.185829"/>
    <x v="2"/>
    <n v="55"/>
    <n v="8"/>
    <n v="59"/>
    <n v="6"/>
    <x v="0"/>
    <n v="1.311023756"/>
    <x v="4"/>
    <x v="4"/>
    <n v="921"/>
    <n v="2"/>
    <n v="38.072898520000003"/>
    <x v="1"/>
    <n v="3.4602729100000002E-3"/>
    <x v="2"/>
    <s v="Route B"/>
    <n v="210.743009"/>
    <n v="0.97705620627351597"/>
  </r>
  <r>
    <x v="0"/>
    <x v="400"/>
    <n v="68.5178327"/>
    <n v="17"/>
    <n v="627"/>
    <n v="9185.185829"/>
    <x v="2"/>
    <n v="55"/>
    <n v="8"/>
    <n v="59"/>
    <n v="6"/>
    <x v="0"/>
    <n v="1.311023756"/>
    <x v="4"/>
    <x v="4"/>
    <n v="921"/>
    <n v="2"/>
    <n v="38.072898520000003"/>
    <x v="1"/>
    <n v="3.4602729100000002E-3"/>
    <x v="2"/>
    <s v="Route B"/>
    <n v="210.743009"/>
    <n v="0.97705620627351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RODUCT TYPE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product type">
  <location ref="C15:D18" firstHeaderRow="1" firstDataRow="1" firstDataCol="1"/>
  <pivotFields count="25"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um of Revenue generated" fld="5" baseField="0" baseItem="0" numFmtId="179"/>
  </dataFields>
  <formats count="1">
    <format dxfId="0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Suppliers Name">
  <location ref="A57:B62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 Defect rates" fld="19" subtotal="average" baseField="13" baseItem="0" numFmtId="178"/>
  </dataFields>
  <formats count="1">
    <format dxfId="13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PI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SKU">
  <location ref="A3:F4" firstHeaderRow="0" firstDataRow="1" firstDataCol="0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>
      <items count="5">
        <item x="1"/>
        <item x="3"/>
        <item x="0"/>
        <item x="2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dataField="1" showAll="0"/>
    <pivotField dataField="1" showAll="0"/>
    <pivotField dragToCol="0" dragToPage="0" dragToRow="0" defaultSubtotal="0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Revenue generated" fld="5" baseField="0" baseItem="0" numFmtId="179"/>
    <dataField name="Sum of Costs" fld="22" baseField="0" baseItem="0" numFmtId="179"/>
    <dataField name="Average of Lead times" fld="8" subtotal="average" baseField="0" baseItem="2" numFmtId="2"/>
    <dataField name="Average of Defect rates" fld="19" subtotal="average" baseField="0" baseItem="0" numFmtId="10"/>
    <dataField name="Average of profit margin" fld="23" subtotal="average" baseField="0" baseItem="0" numFmtId="9"/>
    <dataField name="products sold" fld="4" baseField="0" baseItem="0" numFmtId="179"/>
  </dataFields>
  <formats count="7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Carrier">
  <location ref="A30:B33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axis="axisRow" sortType="descending" showAll="0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Shipping cost" fld="12" baseField="11" baseItem="1"/>
  </dataFields>
  <formats count="1">
    <format dxfId="8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RANSPORT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Transport mode">
  <location ref="A23:B27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ortType="ascending" showAll="0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ragToCol="0" dragToPage="0" dragToRow="0" defaultSubtotal="0" showAll="0"/>
  </pivotFields>
  <rowFields count="1">
    <field x="20"/>
  </rowFields>
  <rowItems count="4">
    <i>
      <x v="2"/>
    </i>
    <i>
      <x/>
    </i>
    <i>
      <x v="1"/>
    </i>
    <i>
      <x v="3"/>
    </i>
  </rowItems>
  <colItems count="1">
    <i/>
  </colItems>
  <dataFields count="1">
    <dataField name="Average of Shipping times" fld="10" subtotal="average" baseField="20" baseItem="3" numFmtId="1"/>
  </dataFields>
  <formats count="1">
    <format dxfId="9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op sales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product type">
  <location ref="D9:E12" firstHeaderRow="1" firstDataRow="1" firstDataCol="1"/>
  <pivotFields count="25">
    <pivotField axis="axisRow" sortType="descending" showAll="0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easureFilter="1" sortType="descending" showAll="0">
      <items count="402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0"/>
  </rowFields>
  <rowItems count="3">
    <i>
      <x v="2"/>
    </i>
    <i>
      <x/>
    </i>
    <i>
      <x v="1"/>
    </i>
  </rowItems>
  <colItems count="1">
    <i/>
  </colItems>
  <dataFields count="1">
    <dataField name=" products sold" fld="4" baseField="0" baseItem="0"/>
  </dataFields>
  <pivotTableStyleInfo name="PivotStyleLight14" showRowHeaders="1" showColHeaders="1" showLastColumn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Carrier">
  <location ref="A36:B39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1"/>
  </rowFields>
  <rowItems count="3">
    <i>
      <x/>
    </i>
    <i>
      <x v="1"/>
    </i>
    <i>
      <x v="2"/>
    </i>
  </rowItems>
  <colItems count="1">
    <i/>
  </colItems>
  <dataFields count="1">
    <dataField name="Average of Shipping times" fld="10" subtotal="average" baseField="11" baseItem="0"/>
  </dataFields>
  <formats count="1">
    <format dxfId="10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Suppliers Name">
  <location ref="A49:B54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ortType="descending" showAll="0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h="1" x="1"/>
        <item x="0"/>
        <item t="default"/>
      </items>
    </pivotField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3"/>
  </rowFields>
  <rowItems count="5">
    <i>
      <x/>
    </i>
    <i>
      <x v="2"/>
    </i>
    <i>
      <x v="1"/>
    </i>
    <i>
      <x v="3"/>
    </i>
    <i>
      <x v="4"/>
    </i>
  </rowItems>
  <colItems count="1">
    <i/>
  </colItems>
  <dataFields count="1">
    <dataField name="Production volume" fld="15" baseField="13" baseItem="0"/>
  </dataFields>
  <formats count="1">
    <format dxfId="11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SKU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SKU" chartFormat="5">
  <location ref="A9:B21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axis="axisRow" measureFilter="1" sortType="descending" showAll="0">
      <items count="402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"/>
  </rowFields>
  <rowItems count="12">
    <i>
      <x v="390"/>
    </i>
    <i>
      <x v="234"/>
    </i>
    <i>
      <x v="123"/>
    </i>
    <i>
      <x v="12"/>
    </i>
    <i>
      <x v="42"/>
    </i>
    <i>
      <x v="290"/>
    </i>
    <i>
      <x v="153"/>
    </i>
    <i>
      <x v="264"/>
    </i>
    <i>
      <x v="110"/>
    </i>
    <i>
      <x v="399"/>
    </i>
    <i>
      <x v="332"/>
    </i>
    <i>
      <x v="221"/>
    </i>
  </rowItems>
  <colItems count="1">
    <i/>
  </colItems>
  <dataFields count="1">
    <dataField name=" products sold" fld="4" baseField="0" baseItem="0"/>
  </dataFields>
  <pivotTableStyleInfo name="PivotStyleLight14" showRowHeaders="1" showColHeaders="1" showLastColumn="1"/>
  <filters count="1">
    <filter evalOrder="-1" fld="1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rowGrandTotals="0" colGrandTotals="0" indent="0" outline="1" outlineData="1" showDrill="1" multipleFieldFilters="0" rowHeaderCaption="Suppliers Name">
  <location ref="A41:B46" firstHeaderRow="1" firstDataRow="1" firstDataCol="1"/>
  <pivotFields count="25">
    <pivotField showAll="0">
      <items count="4">
        <item h="1" x="2"/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ortType="descending" showAll="0">
      <items count="6">
        <item x="1"/>
        <item x="4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4"/>
        <item x="2"/>
        <item h="1" x="1"/>
        <item x="0"/>
        <item t="default"/>
      </items>
    </pivotField>
    <pivotField showAll="0"/>
    <pivotField showAll="0"/>
    <pivotField dataField="1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ragToCol="0" dragToPage="0" dragToRow="0" defaultSubtotal="0" showAll="0"/>
  </pivotFields>
  <rowFields count="1">
    <field x="13"/>
  </rowFields>
  <rowItems count="5">
    <i>
      <x/>
    </i>
    <i>
      <x v="2"/>
    </i>
    <i>
      <x v="3"/>
    </i>
    <i>
      <x v="4"/>
    </i>
    <i>
      <x v="1"/>
    </i>
  </rowItems>
  <colItems count="1">
    <i/>
  </colItems>
  <dataFields count="1">
    <dataField name=" Manufacturing costs" fld="17" baseField="0" baseItem="0"/>
  </dataFields>
  <formats count="1">
    <format dxfId="12">
      <pivotArea outline="0" collapsedLevelsAreSubtotals="1" fieldPosition="0"/>
    </format>
  </formats>
  <pivotTableStyleInfo name="PivotStyleLight1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6" name="KPI"/>
    <pivotTable tabId="6" name="PivotTable10"/>
    <pivotTable tabId="6" name="PivotTable6"/>
    <pivotTable tabId="6" name="PivotTable7"/>
    <pivotTable tabId="6" name="PivotTable8"/>
    <pivotTable tabId="6" name="PivotTable9"/>
    <pivotTable tabId="6" name="PRODUCT TYPE"/>
    <pivotTable tabId="6" name="SKU"/>
    <pivotTable tabId="6" name="Top sales"/>
    <pivotTable tabId="6" name="TRANSPORT"/>
  </pivotTables>
  <data>
    <tabular pivotCacheId="1">
      <items count="5">
        <i x="3" s="1"/>
        <i x="4" s="1"/>
        <i x="2" s="1"/>
        <i x="1" s="0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demographics" sourceName="Customer demographics">
  <pivotTables>
    <pivotTable tabId="6" name="KPI"/>
    <pivotTable tabId="6" name="PivotTable10"/>
    <pivotTable tabId="6" name="PivotTable6"/>
    <pivotTable tabId="6" name="PivotTable7"/>
    <pivotTable tabId="6" name="PivotTable8"/>
    <pivotTable tabId="6" name="PivotTable9"/>
    <pivotTable tabId="6" name="PRODUCT TYPE"/>
    <pivotTable tabId="6" name="SKU"/>
    <pivotTable tabId="6" name="Top sales"/>
    <pivotTable tabId="6" name="TRANSPORT"/>
  </pivotTables>
  <data>
    <tabular pivotCacheId="1">
      <items count="4">
        <i x="1" s="1"/>
        <i x="3" s="1"/>
        <i x="0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ipping_carriers" sourceName="Shipping carriers">
  <pivotTables>
    <pivotTable tabId="6" name="KPI"/>
    <pivotTable tabId="6" name="PivotTable10"/>
    <pivotTable tabId="6" name="PivotTable8"/>
    <pivotTable tabId="6" name="PivotTable9"/>
    <pivotTable tabId="6" name="PRODUCT TYPE"/>
    <pivotTable tabId="6" name="SKU"/>
    <pivotTable tabId="6" name="Top sales"/>
    <pivotTable tabId="6" name="TRANSPORT"/>
  </pivotTables>
  <data>
    <tabular pivotCacheId="1">
      <items count="3"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nspection_results" sourceName="Inspection results">
  <pivotTables>
    <pivotTable tabId="6" name="KPI"/>
    <pivotTable tabId="6" name="PivotTable10"/>
    <pivotTable tabId="6" name="PivotTable6"/>
    <pivotTable tabId="6" name="PivotTable7"/>
    <pivotTable tabId="6" name="PivotTable8"/>
    <pivotTable tabId="6" name="PivotTable9"/>
    <pivotTable tabId="6" name="PRODUCT TYPE"/>
    <pivotTable tabId="6" name="SKU"/>
    <pivotTable tabId="6" name="Top sales"/>
    <pivotTable tabId="6" name="TRANSPORT"/>
  </pivotTables>
  <data>
    <tabular pivotCacheId="1">
      <items count="3">
        <i x="1" s="1"/>
        <i x="2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type" sourceName="Product type">
  <pivotTables>
    <pivotTable tabId="6" name="TRANSPORT"/>
    <pivotTable tabId="6" name="KPI"/>
    <pivotTable tabId="6" name="PivotTable10"/>
    <pivotTable tabId="6" name="PivotTable6"/>
    <pivotTable tabId="6" name="PivotTable7"/>
    <pivotTable tabId="6" name="PivotTable8"/>
    <pivotTable tabId="6" name="PivotTable9"/>
    <pivotTable tabId="6" name="SKU"/>
  </pivotTables>
  <data>
    <tabular pivotCacheId="1">
      <items count="3">
        <i x="2" s="0"/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cation" cache="Slicer_Location" caption="Location" columnCount="2" showCaption="0" style="SlicerS" rowHeight="241300"/>
  <slicer name="Customer demographics" cache="Slicer_Customer_demographics" caption="Customer demographics" columnCount="2" showCaption="0" style="SlicerS" rowHeight="241300"/>
  <slicer name="Shipping carriers" cache="Slicer_Shipping_carriers" caption="Shipping carriers" columnCount="2" showCaption="0" style="SlicerS" rowHeight="241300"/>
  <slicer name="Inspection results" cache="Slicer_Inspection_results" caption="Inspection results" columnCount="2" showCaption="0" style="SlicerS" rowHeight="241300"/>
  <slicer name="Product type" cache="Slicer_Product_type" caption="Product type" columnCount="3" showCaption="0" style="SlicerS" rowHeight="241300"/>
</slicers>
</file>

<file path=xl/tables/table1.xml><?xml version="1.0" encoding="utf-8"?>
<table xmlns="http://schemas.openxmlformats.org/spreadsheetml/2006/main" id="1" name="Table1" displayName="Table1" ref="A1:X402" totalsRowShown="0">
  <autoFilter xmlns:etc="http://www.wps.cn/officeDocument/2017/etCustomData" ref="A1:X402" etc:filterBottomFollowUsedRange="0"/>
  <tableColumns count="24">
    <tableColumn id="1" name="Product type"/>
    <tableColumn id="2" name="SKU"/>
    <tableColumn id="3" name="Price"/>
    <tableColumn id="4" name="Availability"/>
    <tableColumn id="5" name="Number of products sold"/>
    <tableColumn id="6" name="Revenue generated"/>
    <tableColumn id="7" name="Customer demographics"/>
    <tableColumn id="8" name="Stock levels"/>
    <tableColumn id="9" name="Lead times"/>
    <tableColumn id="10" name="Order quantities"/>
    <tableColumn id="11" name="Shipping times"/>
    <tableColumn id="12" name="Shipping carriers"/>
    <tableColumn id="13" name="Shipping costs"/>
    <tableColumn id="14" name="Supplier name"/>
    <tableColumn id="15" name="Location"/>
    <tableColumn id="16" name="Production volumes"/>
    <tableColumn id="17" name="Manufacturing lead time"/>
    <tableColumn id="18" name="Manufacturing costs"/>
    <tableColumn id="19" name="Inspection results"/>
    <tableColumn id="20" name="Defect rates"/>
    <tableColumn id="21" name="Transportation modes"/>
    <tableColumn id="22" name="Routes"/>
    <tableColumn id="23" name="Costs"/>
    <tableColumn id="24" name="profit margin" dataDxfId="14">
      <calculatedColumnFormula>((Table1[[#This Row],[Revenue generated]]-Table1[[#This Row],[Costs]])/Table1[[#This Row],[Revenue generated]])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1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2"/>
  <sheetViews>
    <sheetView topLeftCell="P1" workbookViewId="0">
      <selection activeCell="X3" sqref="X3"/>
    </sheetView>
  </sheetViews>
  <sheetFormatPr defaultColWidth="14.4285714285714" defaultRowHeight="15" customHeight="1"/>
  <cols>
    <col min="1" max="1" width="14.4285714285714" customWidth="1"/>
    <col min="2" max="2" width="7.28571428571429" customWidth="1"/>
    <col min="3" max="3" width="12" customWidth="1"/>
    <col min="4" max="4" width="13.1428571428571" customWidth="1"/>
    <col min="5" max="5" width="25" customWidth="1"/>
    <col min="6" max="6" width="20.5714285714286" customWidth="1"/>
    <col min="7" max="7" width="24.5714285714286" customWidth="1"/>
    <col min="8" max="8" width="13.5714285714286" customWidth="1"/>
    <col min="9" max="9" width="12.7142857142857" customWidth="1"/>
    <col min="10" max="10" width="17.7142857142857" customWidth="1"/>
    <col min="11" max="11" width="16.2857142857143" customWidth="1"/>
    <col min="12" max="12" width="17.8571428571429" customWidth="1"/>
    <col min="13" max="13" width="15.7142857142857" customWidth="1"/>
    <col min="14" max="14" width="16" customWidth="1"/>
    <col min="15" max="15" width="10.5714285714286" customWidth="1"/>
    <col min="16" max="16" width="20.8571428571429" customWidth="1"/>
    <col min="17" max="17" width="25" customWidth="1"/>
    <col min="18" max="18" width="21" customWidth="1"/>
    <col min="19" max="19" width="18.8571428571429" customWidth="1"/>
    <col min="20" max="20" width="13.8571428571429" customWidth="1"/>
    <col min="21" max="21" width="22.5714285714286" customWidth="1"/>
    <col min="22" max="22" width="9.28571428571429" customWidth="1"/>
    <col min="23" max="23" width="12" customWidth="1"/>
    <col min="24" max="24" width="14.4285714285714" style="13"/>
  </cols>
  <sheetData>
    <row r="1" ht="14.25" customHeight="1" spans="1:24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6" t="s">
        <v>23</v>
      </c>
    </row>
    <row r="2" ht="14.25" customHeight="1" spans="1:24">
      <c r="A2" t="s">
        <v>24</v>
      </c>
      <c r="B2" t="s">
        <v>25</v>
      </c>
      <c r="C2">
        <v>69.80800554</v>
      </c>
      <c r="D2">
        <v>55</v>
      </c>
      <c r="E2">
        <v>802</v>
      </c>
      <c r="F2">
        <v>8661.996792</v>
      </c>
      <c r="G2" t="s">
        <v>26</v>
      </c>
      <c r="H2">
        <v>58</v>
      </c>
      <c r="I2">
        <v>7</v>
      </c>
      <c r="J2">
        <v>96</v>
      </c>
      <c r="K2">
        <v>4</v>
      </c>
      <c r="L2" t="s">
        <v>27</v>
      </c>
      <c r="M2">
        <v>2.956572139</v>
      </c>
      <c r="N2" t="s">
        <v>28</v>
      </c>
      <c r="O2" t="s">
        <v>29</v>
      </c>
      <c r="P2">
        <v>215</v>
      </c>
      <c r="Q2">
        <v>29</v>
      </c>
      <c r="R2">
        <v>46.27987924</v>
      </c>
      <c r="S2" t="s">
        <v>30</v>
      </c>
      <c r="T2">
        <v>0.00226410361</v>
      </c>
      <c r="U2" t="s">
        <v>31</v>
      </c>
      <c r="V2" t="s">
        <v>32</v>
      </c>
      <c r="W2">
        <v>187.7520755</v>
      </c>
      <c r="X2" s="13">
        <f>((Table1[[#This Row],[Revenue generated]]-Table1[[#This Row],[Costs]])/Table1[[#This Row],[Revenue generated]])</f>
        <v>0.978324619598866</v>
      </c>
    </row>
    <row r="3" ht="14.25" customHeight="1" spans="1:24">
      <c r="A3" t="s">
        <v>33</v>
      </c>
      <c r="B3" t="s">
        <v>34</v>
      </c>
      <c r="C3">
        <v>14.84352328</v>
      </c>
      <c r="D3">
        <v>95</v>
      </c>
      <c r="E3">
        <v>736</v>
      </c>
      <c r="F3">
        <v>7460.900065</v>
      </c>
      <c r="G3" t="s">
        <v>35</v>
      </c>
      <c r="H3">
        <v>53</v>
      </c>
      <c r="I3">
        <v>30</v>
      </c>
      <c r="J3">
        <v>37</v>
      </c>
      <c r="K3">
        <v>2</v>
      </c>
      <c r="L3" t="s">
        <v>36</v>
      </c>
      <c r="M3">
        <v>9.716574771</v>
      </c>
      <c r="N3" t="s">
        <v>28</v>
      </c>
      <c r="O3" t="s">
        <v>29</v>
      </c>
      <c r="P3">
        <v>517</v>
      </c>
      <c r="Q3">
        <v>30</v>
      </c>
      <c r="R3">
        <v>33.61676895</v>
      </c>
      <c r="S3" t="s">
        <v>30</v>
      </c>
      <c r="T3">
        <v>0.04854068026</v>
      </c>
      <c r="U3" t="s">
        <v>31</v>
      </c>
      <c r="V3" t="s">
        <v>32</v>
      </c>
      <c r="W3">
        <v>503.0655791</v>
      </c>
      <c r="X3" s="13">
        <f>((Table1[[#This Row],[Revenue generated]]-Table1[[#This Row],[Costs]])/Table1[[#This Row],[Revenue generated]])</f>
        <v>0.932573070981081</v>
      </c>
    </row>
    <row r="4" ht="14.25" customHeight="1" spans="1:24">
      <c r="A4" t="s">
        <v>24</v>
      </c>
      <c r="B4" t="s">
        <v>37</v>
      </c>
      <c r="C4">
        <v>11.31968329</v>
      </c>
      <c r="D4">
        <v>34</v>
      </c>
      <c r="E4">
        <v>8</v>
      </c>
      <c r="F4">
        <v>9577.749626</v>
      </c>
      <c r="G4" t="s">
        <v>38</v>
      </c>
      <c r="H4">
        <v>1</v>
      </c>
      <c r="I4">
        <v>10</v>
      </c>
      <c r="J4">
        <v>88</v>
      </c>
      <c r="K4">
        <v>2</v>
      </c>
      <c r="L4" t="s">
        <v>27</v>
      </c>
      <c r="M4">
        <v>8.054479262</v>
      </c>
      <c r="N4" t="s">
        <v>39</v>
      </c>
      <c r="O4" t="s">
        <v>29</v>
      </c>
      <c r="P4">
        <v>971</v>
      </c>
      <c r="Q4">
        <v>27</v>
      </c>
      <c r="R4">
        <v>30.68801935</v>
      </c>
      <c r="S4" t="s">
        <v>30</v>
      </c>
      <c r="T4">
        <v>0.04580592619</v>
      </c>
      <c r="U4" t="s">
        <v>40</v>
      </c>
      <c r="V4" t="s">
        <v>41</v>
      </c>
      <c r="W4">
        <v>141.9202818</v>
      </c>
      <c r="X4" s="13">
        <f>((Table1[[#This Row],[Revenue generated]]-Table1[[#This Row],[Costs]])/Table1[[#This Row],[Revenue generated]])</f>
        <v>0.985182293613654</v>
      </c>
    </row>
    <row r="5" ht="14.25" customHeight="1" spans="1:24">
      <c r="A5" t="s">
        <v>33</v>
      </c>
      <c r="B5" t="s">
        <v>42</v>
      </c>
      <c r="C5">
        <v>61.16334302</v>
      </c>
      <c r="D5">
        <v>68</v>
      </c>
      <c r="E5">
        <v>83</v>
      </c>
      <c r="F5">
        <v>7766.836426</v>
      </c>
      <c r="G5" t="s">
        <v>26</v>
      </c>
      <c r="H5">
        <v>23</v>
      </c>
      <c r="I5">
        <v>13</v>
      </c>
      <c r="J5">
        <v>59</v>
      </c>
      <c r="K5">
        <v>6</v>
      </c>
      <c r="L5" t="s">
        <v>43</v>
      </c>
      <c r="M5">
        <v>1.729568564</v>
      </c>
      <c r="N5" t="s">
        <v>44</v>
      </c>
      <c r="O5" t="s">
        <v>45</v>
      </c>
      <c r="P5">
        <v>937</v>
      </c>
      <c r="Q5">
        <v>18</v>
      </c>
      <c r="R5">
        <v>35.6247414</v>
      </c>
      <c r="S5" t="s">
        <v>46</v>
      </c>
      <c r="T5">
        <v>0.04746648621</v>
      </c>
      <c r="U5" t="s">
        <v>47</v>
      </c>
      <c r="V5" t="s">
        <v>48</v>
      </c>
      <c r="W5">
        <v>254.7761592</v>
      </c>
      <c r="X5" s="13">
        <f>((Table1[[#This Row],[Revenue generated]]-Table1[[#This Row],[Costs]])/Table1[[#This Row],[Revenue generated]])</f>
        <v>0.967196919668976</v>
      </c>
    </row>
    <row r="6" ht="14.25" customHeight="1" spans="1:24">
      <c r="A6" t="s">
        <v>33</v>
      </c>
      <c r="B6" t="s">
        <v>49</v>
      </c>
      <c r="C6">
        <v>4.805496036</v>
      </c>
      <c r="D6">
        <v>26</v>
      </c>
      <c r="E6">
        <v>871</v>
      </c>
      <c r="F6">
        <v>2686.505152</v>
      </c>
      <c r="G6" t="s">
        <v>26</v>
      </c>
      <c r="H6">
        <v>5</v>
      </c>
      <c r="I6">
        <v>3</v>
      </c>
      <c r="J6">
        <v>56</v>
      </c>
      <c r="K6">
        <v>8</v>
      </c>
      <c r="L6" t="s">
        <v>36</v>
      </c>
      <c r="M6">
        <v>3.890547916</v>
      </c>
      <c r="N6" t="s">
        <v>39</v>
      </c>
      <c r="O6" t="s">
        <v>50</v>
      </c>
      <c r="P6">
        <v>414</v>
      </c>
      <c r="Q6">
        <v>3</v>
      </c>
      <c r="R6">
        <v>92.0651606</v>
      </c>
      <c r="S6" t="s">
        <v>46</v>
      </c>
      <c r="T6">
        <v>0.03145579523</v>
      </c>
      <c r="U6" t="s">
        <v>40</v>
      </c>
      <c r="V6" t="s">
        <v>48</v>
      </c>
      <c r="W6">
        <v>923.4406317</v>
      </c>
      <c r="X6" s="13">
        <f>((Table1[[#This Row],[Revenue generated]]-Table1[[#This Row],[Costs]])/Table1[[#This Row],[Revenue generated]])</f>
        <v>0.656266941824945</v>
      </c>
    </row>
    <row r="7" ht="14.25" customHeight="1" spans="1:24">
      <c r="A7" t="s">
        <v>24</v>
      </c>
      <c r="B7" t="s">
        <v>51</v>
      </c>
      <c r="C7">
        <v>1.699976014</v>
      </c>
      <c r="D7">
        <v>87</v>
      </c>
      <c r="E7">
        <v>147</v>
      </c>
      <c r="F7">
        <v>2828.348746</v>
      </c>
      <c r="G7" t="s">
        <v>26</v>
      </c>
      <c r="H7">
        <v>90</v>
      </c>
      <c r="I7">
        <v>27</v>
      </c>
      <c r="J7">
        <v>66</v>
      </c>
      <c r="K7">
        <v>3</v>
      </c>
      <c r="L7" t="s">
        <v>27</v>
      </c>
      <c r="M7">
        <v>4.444098864</v>
      </c>
      <c r="N7" t="s">
        <v>52</v>
      </c>
      <c r="O7" t="s">
        <v>53</v>
      </c>
      <c r="P7">
        <v>104</v>
      </c>
      <c r="Q7">
        <v>17</v>
      </c>
      <c r="R7">
        <v>56.76647556</v>
      </c>
      <c r="S7" t="s">
        <v>46</v>
      </c>
      <c r="T7">
        <v>0.02779193512</v>
      </c>
      <c r="U7" t="s">
        <v>31</v>
      </c>
      <c r="V7" t="s">
        <v>48</v>
      </c>
      <c r="W7">
        <v>235.4612367</v>
      </c>
      <c r="X7" s="13">
        <f>((Table1[[#This Row],[Revenue generated]]-Table1[[#This Row],[Costs]])/Table1[[#This Row],[Revenue generated]])</f>
        <v>0.916749574452938</v>
      </c>
    </row>
    <row r="8" ht="14.25" customHeight="1" spans="1:24">
      <c r="A8" t="s">
        <v>33</v>
      </c>
      <c r="B8" t="s">
        <v>54</v>
      </c>
      <c r="C8">
        <v>4.078332863</v>
      </c>
      <c r="D8">
        <v>48</v>
      </c>
      <c r="E8">
        <v>65</v>
      </c>
      <c r="F8">
        <v>7823.47656</v>
      </c>
      <c r="G8" t="s">
        <v>55</v>
      </c>
      <c r="H8">
        <v>11</v>
      </c>
      <c r="I8">
        <v>15</v>
      </c>
      <c r="J8">
        <v>58</v>
      </c>
      <c r="K8">
        <v>8</v>
      </c>
      <c r="L8" t="s">
        <v>43</v>
      </c>
      <c r="M8">
        <v>3.880763303</v>
      </c>
      <c r="N8" t="s">
        <v>28</v>
      </c>
      <c r="O8" t="s">
        <v>45</v>
      </c>
      <c r="P8">
        <v>314</v>
      </c>
      <c r="Q8">
        <v>24</v>
      </c>
      <c r="R8">
        <v>1.08506857</v>
      </c>
      <c r="S8" t="s">
        <v>30</v>
      </c>
      <c r="T8">
        <v>0.01000910619</v>
      </c>
      <c r="U8" t="s">
        <v>56</v>
      </c>
      <c r="V8" t="s">
        <v>48</v>
      </c>
      <c r="W8">
        <v>134.3690969</v>
      </c>
      <c r="X8" s="13">
        <f>((Table1[[#This Row],[Revenue generated]]-Table1[[#This Row],[Costs]])/Table1[[#This Row],[Revenue generated]])</f>
        <v>0.982824886625595</v>
      </c>
    </row>
    <row r="9" ht="14.25" customHeight="1" spans="1:24">
      <c r="A9" t="s">
        <v>57</v>
      </c>
      <c r="B9" t="s">
        <v>58</v>
      </c>
      <c r="C9">
        <v>42.95838438</v>
      </c>
      <c r="D9">
        <v>59</v>
      </c>
      <c r="E9">
        <v>426</v>
      </c>
      <c r="F9">
        <v>8496.103813</v>
      </c>
      <c r="G9" t="s">
        <v>35</v>
      </c>
      <c r="H9">
        <v>93</v>
      </c>
      <c r="I9">
        <v>17</v>
      </c>
      <c r="J9">
        <v>11</v>
      </c>
      <c r="K9">
        <v>1</v>
      </c>
      <c r="L9" t="s">
        <v>27</v>
      </c>
      <c r="M9">
        <v>2.348338784</v>
      </c>
      <c r="N9" t="s">
        <v>52</v>
      </c>
      <c r="O9" t="s">
        <v>53</v>
      </c>
      <c r="P9">
        <v>564</v>
      </c>
      <c r="Q9">
        <v>1</v>
      </c>
      <c r="R9">
        <v>99.4661086</v>
      </c>
      <c r="S9" t="s">
        <v>46</v>
      </c>
      <c r="T9">
        <v>0.00398177187</v>
      </c>
      <c r="U9" t="s">
        <v>31</v>
      </c>
      <c r="V9" t="s">
        <v>41</v>
      </c>
      <c r="W9">
        <v>802.0563118</v>
      </c>
      <c r="X9" s="13">
        <f>((Table1[[#This Row],[Revenue generated]]-Table1[[#This Row],[Costs]])/Table1[[#This Row],[Revenue generated]])</f>
        <v>0.905597162010572</v>
      </c>
    </row>
    <row r="10" ht="14.25" customHeight="1" spans="1:24">
      <c r="A10" t="s">
        <v>57</v>
      </c>
      <c r="B10" t="s">
        <v>59</v>
      </c>
      <c r="C10">
        <v>68.71759675</v>
      </c>
      <c r="D10">
        <v>78</v>
      </c>
      <c r="E10">
        <v>150</v>
      </c>
      <c r="F10">
        <v>7517.363211</v>
      </c>
      <c r="G10" t="s">
        <v>35</v>
      </c>
      <c r="H10">
        <v>5</v>
      </c>
      <c r="I10">
        <v>10</v>
      </c>
      <c r="J10">
        <v>15</v>
      </c>
      <c r="K10">
        <v>7</v>
      </c>
      <c r="L10" t="s">
        <v>43</v>
      </c>
      <c r="M10">
        <v>3.404733857</v>
      </c>
      <c r="N10" t="s">
        <v>52</v>
      </c>
      <c r="O10" t="s">
        <v>29</v>
      </c>
      <c r="P10">
        <v>769</v>
      </c>
      <c r="Q10">
        <v>8</v>
      </c>
      <c r="R10">
        <v>11.42302714</v>
      </c>
      <c r="S10" t="s">
        <v>30</v>
      </c>
      <c r="T10">
        <v>0.02709862691</v>
      </c>
      <c r="U10" t="s">
        <v>56</v>
      </c>
      <c r="V10" t="s">
        <v>32</v>
      </c>
      <c r="W10">
        <v>505.5571342</v>
      </c>
      <c r="X10" s="13">
        <f>((Table1[[#This Row],[Revenue generated]]-Table1[[#This Row],[Costs]])/Table1[[#This Row],[Revenue generated]])</f>
        <v>0.932748076684624</v>
      </c>
    </row>
    <row r="11" ht="14.25" customHeight="1" spans="1:24">
      <c r="A11" t="s">
        <v>33</v>
      </c>
      <c r="B11" t="s">
        <v>60</v>
      </c>
      <c r="C11">
        <v>64.01573294</v>
      </c>
      <c r="D11">
        <v>35</v>
      </c>
      <c r="E11">
        <v>980</v>
      </c>
      <c r="F11">
        <v>4971.145988</v>
      </c>
      <c r="G11" t="s">
        <v>38</v>
      </c>
      <c r="H11">
        <v>14</v>
      </c>
      <c r="I11">
        <v>27</v>
      </c>
      <c r="J11">
        <v>83</v>
      </c>
      <c r="K11">
        <v>1</v>
      </c>
      <c r="L11" t="s">
        <v>36</v>
      </c>
      <c r="M11">
        <v>7.166645291</v>
      </c>
      <c r="N11" t="s">
        <v>61</v>
      </c>
      <c r="O11" t="s">
        <v>62</v>
      </c>
      <c r="P11">
        <v>963</v>
      </c>
      <c r="Q11">
        <v>23</v>
      </c>
      <c r="R11">
        <v>47.95760163</v>
      </c>
      <c r="S11" t="s">
        <v>30</v>
      </c>
      <c r="T11">
        <v>0.03844614479</v>
      </c>
      <c r="U11" t="s">
        <v>47</v>
      </c>
      <c r="V11" t="s">
        <v>32</v>
      </c>
      <c r="W11">
        <v>995.9294615</v>
      </c>
      <c r="X11" s="13">
        <f>((Table1[[#This Row],[Revenue generated]]-Table1[[#This Row],[Costs]])/Table1[[#This Row],[Revenue generated]])</f>
        <v>0.799657973452378</v>
      </c>
    </row>
    <row r="12" ht="14.25" customHeight="1" spans="1:24">
      <c r="A12" t="s">
        <v>33</v>
      </c>
      <c r="B12" t="s">
        <v>63</v>
      </c>
      <c r="C12">
        <v>15.70779568</v>
      </c>
      <c r="D12">
        <v>11</v>
      </c>
      <c r="E12">
        <v>996</v>
      </c>
      <c r="F12">
        <v>2330.965802</v>
      </c>
      <c r="G12" t="s">
        <v>26</v>
      </c>
      <c r="H12">
        <v>51</v>
      </c>
      <c r="I12">
        <v>13</v>
      </c>
      <c r="J12">
        <v>80</v>
      </c>
      <c r="K12">
        <v>2</v>
      </c>
      <c r="L12" t="s">
        <v>43</v>
      </c>
      <c r="M12">
        <v>8.673211211</v>
      </c>
      <c r="N12" t="s">
        <v>44</v>
      </c>
      <c r="O12" t="s">
        <v>45</v>
      </c>
      <c r="P12">
        <v>830</v>
      </c>
      <c r="Q12">
        <v>5</v>
      </c>
      <c r="R12">
        <v>96.52735279</v>
      </c>
      <c r="S12" t="s">
        <v>64</v>
      </c>
      <c r="T12">
        <v>0.01727313928</v>
      </c>
      <c r="U12" t="s">
        <v>31</v>
      </c>
      <c r="V12" t="s">
        <v>32</v>
      </c>
      <c r="W12">
        <v>806.1031777</v>
      </c>
      <c r="X12" s="13">
        <f>((Table1[[#This Row],[Revenue generated]]-Table1[[#This Row],[Costs]])/Table1[[#This Row],[Revenue generated]])</f>
        <v>0.654176317383828</v>
      </c>
    </row>
    <row r="13" ht="14.25" customHeight="1" spans="1:24">
      <c r="A13" t="s">
        <v>33</v>
      </c>
      <c r="B13" t="s">
        <v>65</v>
      </c>
      <c r="C13">
        <v>90.63545998</v>
      </c>
      <c r="D13">
        <v>95</v>
      </c>
      <c r="E13">
        <v>960</v>
      </c>
      <c r="F13">
        <v>6099.944116</v>
      </c>
      <c r="G13" t="s">
        <v>35</v>
      </c>
      <c r="H13">
        <v>46</v>
      </c>
      <c r="I13">
        <v>23</v>
      </c>
      <c r="J13">
        <v>60</v>
      </c>
      <c r="K13">
        <v>1</v>
      </c>
      <c r="L13" t="s">
        <v>36</v>
      </c>
      <c r="M13">
        <v>4.523943124</v>
      </c>
      <c r="N13" t="s">
        <v>61</v>
      </c>
      <c r="O13" t="s">
        <v>45</v>
      </c>
      <c r="P13">
        <v>362</v>
      </c>
      <c r="Q13">
        <v>11</v>
      </c>
      <c r="R13">
        <v>27.59236309</v>
      </c>
      <c r="S13" t="s">
        <v>30</v>
      </c>
      <c r="T13">
        <v>0.00021169821</v>
      </c>
      <c r="U13" t="s">
        <v>40</v>
      </c>
      <c r="V13" t="s">
        <v>48</v>
      </c>
      <c r="W13">
        <v>126.7230334</v>
      </c>
      <c r="X13" s="13">
        <f>((Table1[[#This Row],[Revenue generated]]-Table1[[#This Row],[Costs]])/Table1[[#This Row],[Revenue generated]])</f>
        <v>0.979225541908227</v>
      </c>
    </row>
    <row r="14" ht="14.25" customHeight="1" spans="1:24">
      <c r="A14" t="s">
        <v>24</v>
      </c>
      <c r="B14" t="s">
        <v>66</v>
      </c>
      <c r="C14">
        <v>71.21338908</v>
      </c>
      <c r="D14">
        <v>41</v>
      </c>
      <c r="E14">
        <v>336</v>
      </c>
      <c r="F14">
        <v>2873.741446</v>
      </c>
      <c r="G14" t="s">
        <v>38</v>
      </c>
      <c r="H14">
        <v>100</v>
      </c>
      <c r="I14">
        <v>30</v>
      </c>
      <c r="J14">
        <v>85</v>
      </c>
      <c r="K14">
        <v>4</v>
      </c>
      <c r="L14" t="s">
        <v>36</v>
      </c>
      <c r="M14">
        <v>1.32527401</v>
      </c>
      <c r="N14" t="s">
        <v>52</v>
      </c>
      <c r="O14" t="s">
        <v>45</v>
      </c>
      <c r="P14">
        <v>563</v>
      </c>
      <c r="Q14">
        <v>3</v>
      </c>
      <c r="R14">
        <v>32.32128621</v>
      </c>
      <c r="S14" t="s">
        <v>46</v>
      </c>
      <c r="T14">
        <v>0.02161253748</v>
      </c>
      <c r="U14" t="s">
        <v>31</v>
      </c>
      <c r="V14" t="s">
        <v>32</v>
      </c>
      <c r="W14">
        <v>402.9687891</v>
      </c>
      <c r="X14" s="13">
        <f>((Table1[[#This Row],[Revenue generated]]-Table1[[#This Row],[Costs]])/Table1[[#This Row],[Revenue generated]])</f>
        <v>0.859775558562898</v>
      </c>
    </row>
    <row r="15" ht="14.25" customHeight="1" spans="1:24">
      <c r="A15" t="s">
        <v>33</v>
      </c>
      <c r="B15" t="s">
        <v>67</v>
      </c>
      <c r="C15">
        <v>16.16039332</v>
      </c>
      <c r="D15">
        <v>5</v>
      </c>
      <c r="E15">
        <v>249</v>
      </c>
      <c r="F15">
        <v>4052.738416</v>
      </c>
      <c r="G15" t="s">
        <v>55</v>
      </c>
      <c r="H15">
        <v>80</v>
      </c>
      <c r="I15">
        <v>8</v>
      </c>
      <c r="J15">
        <v>48</v>
      </c>
      <c r="K15">
        <v>9</v>
      </c>
      <c r="L15" t="s">
        <v>36</v>
      </c>
      <c r="M15">
        <v>9.537283061</v>
      </c>
      <c r="N15" t="s">
        <v>44</v>
      </c>
      <c r="O15" t="s">
        <v>53</v>
      </c>
      <c r="P15">
        <v>173</v>
      </c>
      <c r="Q15">
        <v>10</v>
      </c>
      <c r="R15">
        <v>97.82905011</v>
      </c>
      <c r="S15" t="s">
        <v>30</v>
      </c>
      <c r="T15">
        <v>0.0163107423</v>
      </c>
      <c r="U15" t="s">
        <v>31</v>
      </c>
      <c r="V15" t="s">
        <v>32</v>
      </c>
      <c r="W15">
        <v>547.2410052</v>
      </c>
      <c r="X15" s="13">
        <f>((Table1[[#This Row],[Revenue generated]]-Table1[[#This Row],[Costs]])/Table1[[#This Row],[Revenue generated]])</f>
        <v>0.864970064922147</v>
      </c>
    </row>
    <row r="16" ht="14.25" customHeight="1" spans="1:24">
      <c r="A16" t="s">
        <v>33</v>
      </c>
      <c r="B16" t="s">
        <v>68</v>
      </c>
      <c r="C16">
        <v>99.17132864</v>
      </c>
      <c r="D16">
        <v>26</v>
      </c>
      <c r="E16">
        <v>562</v>
      </c>
      <c r="F16">
        <v>8653.570926</v>
      </c>
      <c r="G16" t="s">
        <v>26</v>
      </c>
      <c r="H16">
        <v>54</v>
      </c>
      <c r="I16">
        <v>29</v>
      </c>
      <c r="J16">
        <v>78</v>
      </c>
      <c r="K16">
        <v>5</v>
      </c>
      <c r="L16" t="s">
        <v>27</v>
      </c>
      <c r="M16">
        <v>2.039770189</v>
      </c>
      <c r="N16" t="s">
        <v>39</v>
      </c>
      <c r="O16" t="s">
        <v>45</v>
      </c>
      <c r="P16">
        <v>558</v>
      </c>
      <c r="Q16">
        <v>14</v>
      </c>
      <c r="R16">
        <v>5.79143663</v>
      </c>
      <c r="S16" t="s">
        <v>30</v>
      </c>
      <c r="T16">
        <v>0.00100682852</v>
      </c>
      <c r="U16" t="s">
        <v>40</v>
      </c>
      <c r="V16" t="s">
        <v>32</v>
      </c>
      <c r="W16">
        <v>929.23529</v>
      </c>
      <c r="X16" s="13">
        <f>((Table1[[#This Row],[Revenue generated]]-Table1[[#This Row],[Costs]])/Table1[[#This Row],[Revenue generated]])</f>
        <v>0.892618284642693</v>
      </c>
    </row>
    <row r="17" ht="14.25" customHeight="1" spans="1:24">
      <c r="A17" t="s">
        <v>33</v>
      </c>
      <c r="B17" t="s">
        <v>69</v>
      </c>
      <c r="C17">
        <v>36.98924493</v>
      </c>
      <c r="D17">
        <v>94</v>
      </c>
      <c r="E17">
        <v>469</v>
      </c>
      <c r="F17">
        <v>5442.086785</v>
      </c>
      <c r="G17" t="s">
        <v>26</v>
      </c>
      <c r="H17">
        <v>9</v>
      </c>
      <c r="I17">
        <v>8</v>
      </c>
      <c r="J17">
        <v>69</v>
      </c>
      <c r="K17">
        <v>7</v>
      </c>
      <c r="L17" t="s">
        <v>27</v>
      </c>
      <c r="M17">
        <v>2.422039723</v>
      </c>
      <c r="N17" t="s">
        <v>39</v>
      </c>
      <c r="O17" t="s">
        <v>53</v>
      </c>
      <c r="P17">
        <v>580</v>
      </c>
      <c r="Q17">
        <v>7</v>
      </c>
      <c r="R17">
        <v>97.12128175</v>
      </c>
      <c r="S17" t="s">
        <v>64</v>
      </c>
      <c r="T17">
        <v>0.02264405761</v>
      </c>
      <c r="U17" t="s">
        <v>56</v>
      </c>
      <c r="V17" t="s">
        <v>32</v>
      </c>
      <c r="W17">
        <v>127.8618</v>
      </c>
      <c r="X17" s="13">
        <f>((Table1[[#This Row],[Revenue generated]]-Table1[[#This Row],[Costs]])/Table1[[#This Row],[Revenue generated]])</f>
        <v>0.976505005331333</v>
      </c>
    </row>
    <row r="18" ht="14.25" customHeight="1" spans="1:24">
      <c r="A18" t="s">
        <v>33</v>
      </c>
      <c r="B18" t="s">
        <v>70</v>
      </c>
      <c r="C18">
        <v>7.54717211</v>
      </c>
      <c r="D18">
        <v>74</v>
      </c>
      <c r="E18">
        <v>280</v>
      </c>
      <c r="F18">
        <v>6453.797968</v>
      </c>
      <c r="G18" t="s">
        <v>35</v>
      </c>
      <c r="H18">
        <v>2</v>
      </c>
      <c r="I18">
        <v>5</v>
      </c>
      <c r="J18">
        <v>78</v>
      </c>
      <c r="K18">
        <v>1</v>
      </c>
      <c r="L18" t="s">
        <v>27</v>
      </c>
      <c r="M18">
        <v>4.191324586</v>
      </c>
      <c r="N18" t="s">
        <v>39</v>
      </c>
      <c r="O18" t="s">
        <v>53</v>
      </c>
      <c r="P18">
        <v>399</v>
      </c>
      <c r="Q18">
        <v>21</v>
      </c>
      <c r="R18">
        <v>77.1063425</v>
      </c>
      <c r="S18" t="s">
        <v>64</v>
      </c>
      <c r="T18">
        <v>0.01012563089</v>
      </c>
      <c r="U18" t="s">
        <v>40</v>
      </c>
      <c r="V18" t="s">
        <v>48</v>
      </c>
      <c r="W18">
        <v>865.5257798</v>
      </c>
      <c r="X18" s="13">
        <f>((Table1[[#This Row],[Revenue generated]]-Table1[[#This Row],[Costs]])/Table1[[#This Row],[Revenue generated]])</f>
        <v>0.865888925545616</v>
      </c>
    </row>
    <row r="19" ht="14.25" customHeight="1" spans="1:24">
      <c r="A19" t="s">
        <v>57</v>
      </c>
      <c r="B19" t="s">
        <v>71</v>
      </c>
      <c r="C19">
        <v>81.46253437</v>
      </c>
      <c r="D19">
        <v>82</v>
      </c>
      <c r="E19">
        <v>126</v>
      </c>
      <c r="F19">
        <v>2629.396435</v>
      </c>
      <c r="G19" t="s">
        <v>35</v>
      </c>
      <c r="H19">
        <v>45</v>
      </c>
      <c r="I19">
        <v>17</v>
      </c>
      <c r="J19">
        <v>85</v>
      </c>
      <c r="K19">
        <v>9</v>
      </c>
      <c r="L19" t="s">
        <v>43</v>
      </c>
      <c r="M19">
        <v>3.585418958</v>
      </c>
      <c r="N19" t="s">
        <v>39</v>
      </c>
      <c r="O19" t="s">
        <v>62</v>
      </c>
      <c r="P19">
        <v>453</v>
      </c>
      <c r="Q19">
        <v>16</v>
      </c>
      <c r="R19">
        <v>47.67968037</v>
      </c>
      <c r="S19" t="s">
        <v>46</v>
      </c>
      <c r="T19">
        <v>0.00102020755</v>
      </c>
      <c r="U19" t="s">
        <v>40</v>
      </c>
      <c r="V19" t="s">
        <v>41</v>
      </c>
      <c r="W19">
        <v>670.9343908</v>
      </c>
      <c r="X19" s="13">
        <f>((Table1[[#This Row],[Revenue generated]]-Table1[[#This Row],[Costs]])/Table1[[#This Row],[Revenue generated]])</f>
        <v>0.744833307800541</v>
      </c>
    </row>
    <row r="20" ht="14.25" customHeight="1" spans="1:24">
      <c r="A20" t="s">
        <v>24</v>
      </c>
      <c r="B20" t="s">
        <v>72</v>
      </c>
      <c r="C20">
        <v>36.44362777</v>
      </c>
      <c r="D20">
        <v>23</v>
      </c>
      <c r="E20">
        <v>620</v>
      </c>
      <c r="F20">
        <v>9364.673505</v>
      </c>
      <c r="G20" t="s">
        <v>38</v>
      </c>
      <c r="H20">
        <v>10</v>
      </c>
      <c r="I20">
        <v>10</v>
      </c>
      <c r="J20">
        <v>46</v>
      </c>
      <c r="K20">
        <v>8</v>
      </c>
      <c r="L20" t="s">
        <v>43</v>
      </c>
      <c r="M20">
        <v>4.339224714</v>
      </c>
      <c r="N20" t="s">
        <v>61</v>
      </c>
      <c r="O20" t="s">
        <v>45</v>
      </c>
      <c r="P20">
        <v>374</v>
      </c>
      <c r="Q20">
        <v>17</v>
      </c>
      <c r="R20">
        <v>27.10798085</v>
      </c>
      <c r="S20" t="s">
        <v>30</v>
      </c>
      <c r="T20">
        <v>0.02231939111</v>
      </c>
      <c r="U20" t="s">
        <v>56</v>
      </c>
      <c r="V20" t="s">
        <v>48</v>
      </c>
      <c r="W20">
        <v>593.4802587</v>
      </c>
      <c r="X20" s="13">
        <f>((Table1[[#This Row],[Revenue generated]]-Table1[[#This Row],[Costs]])/Table1[[#This Row],[Revenue generated]])</f>
        <v>0.936625632662673</v>
      </c>
    </row>
    <row r="21" ht="14.25" customHeight="1" spans="1:24">
      <c r="A21" t="s">
        <v>33</v>
      </c>
      <c r="B21" t="s">
        <v>73</v>
      </c>
      <c r="C21">
        <v>51.12387009</v>
      </c>
      <c r="D21">
        <v>100</v>
      </c>
      <c r="E21">
        <v>187</v>
      </c>
      <c r="F21">
        <v>2553.495585</v>
      </c>
      <c r="G21" t="s">
        <v>38</v>
      </c>
      <c r="H21">
        <v>48</v>
      </c>
      <c r="I21">
        <v>11</v>
      </c>
      <c r="J21">
        <v>94</v>
      </c>
      <c r="K21">
        <v>3</v>
      </c>
      <c r="L21" t="s">
        <v>36</v>
      </c>
      <c r="M21">
        <v>4.742635883</v>
      </c>
      <c r="N21" t="s">
        <v>52</v>
      </c>
      <c r="O21" t="s">
        <v>62</v>
      </c>
      <c r="P21">
        <v>694</v>
      </c>
      <c r="Q21">
        <v>16</v>
      </c>
      <c r="R21">
        <v>82.37332059</v>
      </c>
      <c r="S21" t="s">
        <v>46</v>
      </c>
      <c r="T21">
        <v>0.03646450865</v>
      </c>
      <c r="U21" t="s">
        <v>31</v>
      </c>
      <c r="V21" t="s">
        <v>41</v>
      </c>
      <c r="W21">
        <v>477.3076311</v>
      </c>
      <c r="X21" s="13">
        <f>((Table1[[#This Row],[Revenue generated]]-Table1[[#This Row],[Costs]])/Table1[[#This Row],[Revenue generated]])</f>
        <v>0.813076774479718</v>
      </c>
    </row>
    <row r="22" ht="14.25" customHeight="1" spans="1:24">
      <c r="A22" t="s">
        <v>33</v>
      </c>
      <c r="B22" t="s">
        <v>74</v>
      </c>
      <c r="C22">
        <v>96.34107244</v>
      </c>
      <c r="D22">
        <v>22</v>
      </c>
      <c r="E22">
        <v>320</v>
      </c>
      <c r="F22">
        <v>8128.027697</v>
      </c>
      <c r="G22" t="s">
        <v>38</v>
      </c>
      <c r="H22">
        <v>27</v>
      </c>
      <c r="I22">
        <v>12</v>
      </c>
      <c r="J22">
        <v>68</v>
      </c>
      <c r="K22">
        <v>6</v>
      </c>
      <c r="L22" t="s">
        <v>36</v>
      </c>
      <c r="M22">
        <v>8.878334651</v>
      </c>
      <c r="N22" t="s">
        <v>39</v>
      </c>
      <c r="O22" t="s">
        <v>62</v>
      </c>
      <c r="P22">
        <v>309</v>
      </c>
      <c r="Q22">
        <v>6</v>
      </c>
      <c r="R22">
        <v>65.68625961</v>
      </c>
      <c r="S22" t="s">
        <v>64</v>
      </c>
      <c r="T22">
        <v>0.04231416574</v>
      </c>
      <c r="U22" t="s">
        <v>40</v>
      </c>
      <c r="V22" t="s">
        <v>32</v>
      </c>
      <c r="W22">
        <v>493.8712153</v>
      </c>
      <c r="X22" s="13">
        <f>((Table1[[#This Row],[Revenue generated]]-Table1[[#This Row],[Costs]])/Table1[[#This Row],[Revenue generated]])</f>
        <v>0.939238492570309</v>
      </c>
    </row>
    <row r="23" ht="14.25" customHeight="1" spans="1:24">
      <c r="A23" t="s">
        <v>57</v>
      </c>
      <c r="B23" t="s">
        <v>75</v>
      </c>
      <c r="C23">
        <v>84.89386898</v>
      </c>
      <c r="D23">
        <v>60</v>
      </c>
      <c r="E23">
        <v>601</v>
      </c>
      <c r="F23">
        <v>7087.052696</v>
      </c>
      <c r="G23" t="s">
        <v>38</v>
      </c>
      <c r="H23">
        <v>69</v>
      </c>
      <c r="I23">
        <v>25</v>
      </c>
      <c r="J23">
        <v>7</v>
      </c>
      <c r="K23">
        <v>6</v>
      </c>
      <c r="L23" t="s">
        <v>27</v>
      </c>
      <c r="M23">
        <v>6.037883769</v>
      </c>
      <c r="N23" t="s">
        <v>44</v>
      </c>
      <c r="O23" t="s">
        <v>62</v>
      </c>
      <c r="P23">
        <v>791</v>
      </c>
      <c r="Q23">
        <v>4</v>
      </c>
      <c r="R23">
        <v>61.73572895</v>
      </c>
      <c r="S23" t="s">
        <v>30</v>
      </c>
      <c r="T23">
        <v>0.00018607568</v>
      </c>
      <c r="U23" t="s">
        <v>40</v>
      </c>
      <c r="V23" t="s">
        <v>41</v>
      </c>
      <c r="W23">
        <v>523.3609147</v>
      </c>
      <c r="X23" s="13">
        <f>((Table1[[#This Row],[Revenue generated]]-Table1[[#This Row],[Costs]])/Table1[[#This Row],[Revenue generated]])</f>
        <v>0.926152529528193</v>
      </c>
    </row>
    <row r="24" ht="14.25" customHeight="1" spans="1:24">
      <c r="A24" t="s">
        <v>24</v>
      </c>
      <c r="B24" t="s">
        <v>76</v>
      </c>
      <c r="C24">
        <v>27.67978089</v>
      </c>
      <c r="D24">
        <v>55</v>
      </c>
      <c r="E24">
        <v>884</v>
      </c>
      <c r="F24">
        <v>2390.807867</v>
      </c>
      <c r="G24" t="s">
        <v>38</v>
      </c>
      <c r="H24">
        <v>71</v>
      </c>
      <c r="I24">
        <v>1</v>
      </c>
      <c r="J24">
        <v>63</v>
      </c>
      <c r="K24">
        <v>10</v>
      </c>
      <c r="L24" t="s">
        <v>36</v>
      </c>
      <c r="M24">
        <v>9.567648921</v>
      </c>
      <c r="N24" t="s">
        <v>52</v>
      </c>
      <c r="O24" t="s">
        <v>45</v>
      </c>
      <c r="P24">
        <v>780</v>
      </c>
      <c r="Q24">
        <v>28</v>
      </c>
      <c r="R24">
        <v>50.12083961</v>
      </c>
      <c r="S24" t="s">
        <v>46</v>
      </c>
      <c r="T24">
        <v>0.02591275473</v>
      </c>
      <c r="U24" t="s">
        <v>47</v>
      </c>
      <c r="V24" t="s">
        <v>41</v>
      </c>
      <c r="W24">
        <v>205.5719958</v>
      </c>
      <c r="X24" s="13">
        <f>((Table1[[#This Row],[Revenue generated]]-Table1[[#This Row],[Costs]])/Table1[[#This Row],[Revenue generated]])</f>
        <v>0.914015677028053</v>
      </c>
    </row>
    <row r="25" ht="14.25" customHeight="1" spans="1:24">
      <c r="A25" t="s">
        <v>57</v>
      </c>
      <c r="B25" t="s">
        <v>77</v>
      </c>
      <c r="C25">
        <v>4.324341186</v>
      </c>
      <c r="D25">
        <v>30</v>
      </c>
      <c r="E25">
        <v>391</v>
      </c>
      <c r="F25">
        <v>8858.367571</v>
      </c>
      <c r="G25" t="s">
        <v>38</v>
      </c>
      <c r="H25">
        <v>84</v>
      </c>
      <c r="I25">
        <v>5</v>
      </c>
      <c r="J25">
        <v>29</v>
      </c>
      <c r="K25">
        <v>7</v>
      </c>
      <c r="L25" t="s">
        <v>36</v>
      </c>
      <c r="M25">
        <v>2.924857601</v>
      </c>
      <c r="N25" t="s">
        <v>44</v>
      </c>
      <c r="O25" t="s">
        <v>45</v>
      </c>
      <c r="P25">
        <v>568</v>
      </c>
      <c r="Q25">
        <v>29</v>
      </c>
      <c r="R25">
        <v>98.60995724</v>
      </c>
      <c r="S25" t="s">
        <v>30</v>
      </c>
      <c r="T25">
        <v>0.01342291563</v>
      </c>
      <c r="U25" t="s">
        <v>47</v>
      </c>
      <c r="V25" t="s">
        <v>48</v>
      </c>
      <c r="W25">
        <v>196.3294461</v>
      </c>
      <c r="X25" s="13">
        <f>((Table1[[#This Row],[Revenue generated]]-Table1[[#This Row],[Costs]])/Table1[[#This Row],[Revenue generated]])</f>
        <v>0.977836836806961</v>
      </c>
    </row>
    <row r="26" ht="14.25" customHeight="1" spans="1:24">
      <c r="A26" t="s">
        <v>24</v>
      </c>
      <c r="B26" t="s">
        <v>78</v>
      </c>
      <c r="C26">
        <v>4.156308359</v>
      </c>
      <c r="D26">
        <v>32</v>
      </c>
      <c r="E26">
        <v>209</v>
      </c>
      <c r="F26">
        <v>9049.077861</v>
      </c>
      <c r="G26" t="s">
        <v>55</v>
      </c>
      <c r="H26">
        <v>4</v>
      </c>
      <c r="I26">
        <v>26</v>
      </c>
      <c r="J26">
        <v>2</v>
      </c>
      <c r="K26">
        <v>8</v>
      </c>
      <c r="L26" t="s">
        <v>43</v>
      </c>
      <c r="M26">
        <v>9.741291689</v>
      </c>
      <c r="N26" t="s">
        <v>61</v>
      </c>
      <c r="O26" t="s">
        <v>53</v>
      </c>
      <c r="P26">
        <v>447</v>
      </c>
      <c r="Q26">
        <v>3</v>
      </c>
      <c r="R26">
        <v>40.3823597</v>
      </c>
      <c r="S26" t="s">
        <v>30</v>
      </c>
      <c r="T26">
        <v>0.03691310293</v>
      </c>
      <c r="U26" t="s">
        <v>40</v>
      </c>
      <c r="V26" t="s">
        <v>48</v>
      </c>
      <c r="W26">
        <v>758.7247726</v>
      </c>
      <c r="X26" s="13">
        <f>((Table1[[#This Row],[Revenue generated]]-Table1[[#This Row],[Costs]])/Table1[[#This Row],[Revenue generated]])</f>
        <v>0.916154465211314</v>
      </c>
    </row>
    <row r="27" ht="14.25" customHeight="1" spans="1:24">
      <c r="A27" t="s">
        <v>24</v>
      </c>
      <c r="B27" t="s">
        <v>79</v>
      </c>
      <c r="C27">
        <v>39.62934399</v>
      </c>
      <c r="D27">
        <v>73</v>
      </c>
      <c r="E27">
        <v>142</v>
      </c>
      <c r="F27">
        <v>2174.777054</v>
      </c>
      <c r="G27" t="s">
        <v>55</v>
      </c>
      <c r="H27">
        <v>82</v>
      </c>
      <c r="I27">
        <v>11</v>
      </c>
      <c r="J27">
        <v>52</v>
      </c>
      <c r="K27">
        <v>3</v>
      </c>
      <c r="L27" t="s">
        <v>43</v>
      </c>
      <c r="M27">
        <v>2.231073681</v>
      </c>
      <c r="N27" t="s">
        <v>52</v>
      </c>
      <c r="O27" t="s">
        <v>45</v>
      </c>
      <c r="P27">
        <v>934</v>
      </c>
      <c r="Q27">
        <v>23</v>
      </c>
      <c r="R27">
        <v>78.28038312</v>
      </c>
      <c r="S27" t="s">
        <v>30</v>
      </c>
      <c r="T27">
        <v>0.03797231217</v>
      </c>
      <c r="U27" t="s">
        <v>31</v>
      </c>
      <c r="V27" t="s">
        <v>32</v>
      </c>
      <c r="W27">
        <v>458.5359457</v>
      </c>
      <c r="X27" s="13">
        <f>((Table1[[#This Row],[Revenue generated]]-Table1[[#This Row],[Costs]])/Table1[[#This Row],[Revenue generated]])</f>
        <v>0.789157263335739</v>
      </c>
    </row>
    <row r="28" ht="14.25" customHeight="1" spans="1:24">
      <c r="A28" t="s">
        <v>24</v>
      </c>
      <c r="B28" t="s">
        <v>80</v>
      </c>
      <c r="C28">
        <v>97.44694662</v>
      </c>
      <c r="D28">
        <v>9</v>
      </c>
      <c r="E28">
        <v>353</v>
      </c>
      <c r="F28">
        <v>3716.493326</v>
      </c>
      <c r="G28" t="s">
        <v>55</v>
      </c>
      <c r="H28">
        <v>59</v>
      </c>
      <c r="I28">
        <v>16</v>
      </c>
      <c r="J28">
        <v>48</v>
      </c>
      <c r="K28">
        <v>4</v>
      </c>
      <c r="L28" t="s">
        <v>27</v>
      </c>
      <c r="M28">
        <v>6.507548621</v>
      </c>
      <c r="N28" t="s">
        <v>61</v>
      </c>
      <c r="O28" t="s">
        <v>53</v>
      </c>
      <c r="P28">
        <v>171</v>
      </c>
      <c r="Q28">
        <v>4</v>
      </c>
      <c r="R28">
        <v>15.97222976</v>
      </c>
      <c r="S28" t="s">
        <v>64</v>
      </c>
      <c r="T28">
        <v>0.02119319737</v>
      </c>
      <c r="U28" t="s">
        <v>47</v>
      </c>
      <c r="V28" t="s">
        <v>48</v>
      </c>
      <c r="W28">
        <v>617.8669165</v>
      </c>
      <c r="X28" s="13">
        <f>((Table1[[#This Row],[Revenue generated]]-Table1[[#This Row],[Costs]])/Table1[[#This Row],[Revenue generated]])</f>
        <v>0.833750026623887</v>
      </c>
    </row>
    <row r="29" ht="14.25" customHeight="1" spans="1:24">
      <c r="A29" t="s">
        <v>57</v>
      </c>
      <c r="B29" t="s">
        <v>81</v>
      </c>
      <c r="C29">
        <v>92.55736081</v>
      </c>
      <c r="D29">
        <v>42</v>
      </c>
      <c r="E29">
        <v>352</v>
      </c>
      <c r="F29">
        <v>2686.457224</v>
      </c>
      <c r="G29" t="s">
        <v>38</v>
      </c>
      <c r="H29">
        <v>47</v>
      </c>
      <c r="I29">
        <v>9</v>
      </c>
      <c r="J29">
        <v>62</v>
      </c>
      <c r="K29">
        <v>8</v>
      </c>
      <c r="L29" t="s">
        <v>43</v>
      </c>
      <c r="M29">
        <v>7.406750953</v>
      </c>
      <c r="N29" t="s">
        <v>44</v>
      </c>
      <c r="O29" t="s">
        <v>29</v>
      </c>
      <c r="P29">
        <v>291</v>
      </c>
      <c r="Q29">
        <v>4</v>
      </c>
      <c r="R29">
        <v>10.52824507</v>
      </c>
      <c r="S29" t="s">
        <v>46</v>
      </c>
      <c r="T29">
        <v>0.02864667838</v>
      </c>
      <c r="U29" t="s">
        <v>56</v>
      </c>
      <c r="V29" t="s">
        <v>32</v>
      </c>
      <c r="W29">
        <v>762.4591822</v>
      </c>
      <c r="X29" s="13">
        <f>((Table1[[#This Row],[Revenue generated]]-Table1[[#This Row],[Costs]])/Table1[[#This Row],[Revenue generated]])</f>
        <v>0.716184134484473</v>
      </c>
    </row>
    <row r="30" ht="14.25" customHeight="1" spans="1:24">
      <c r="A30" t="s">
        <v>57</v>
      </c>
      <c r="B30" t="s">
        <v>82</v>
      </c>
      <c r="C30">
        <v>2.397274706</v>
      </c>
      <c r="D30">
        <v>12</v>
      </c>
      <c r="E30">
        <v>394</v>
      </c>
      <c r="F30">
        <v>6117.324615</v>
      </c>
      <c r="G30" t="s">
        <v>35</v>
      </c>
      <c r="H30">
        <v>48</v>
      </c>
      <c r="I30">
        <v>15</v>
      </c>
      <c r="J30">
        <v>24</v>
      </c>
      <c r="K30">
        <v>4</v>
      </c>
      <c r="L30" t="s">
        <v>27</v>
      </c>
      <c r="M30">
        <v>9.898140508</v>
      </c>
      <c r="N30" t="s">
        <v>39</v>
      </c>
      <c r="O30" t="s">
        <v>29</v>
      </c>
      <c r="P30">
        <v>171</v>
      </c>
      <c r="Q30">
        <v>7</v>
      </c>
      <c r="R30">
        <v>59.42938181</v>
      </c>
      <c r="S30" t="s">
        <v>46</v>
      </c>
      <c r="T30">
        <v>0.00815757079</v>
      </c>
      <c r="U30" t="s">
        <v>40</v>
      </c>
      <c r="V30" t="s">
        <v>48</v>
      </c>
      <c r="W30">
        <v>123.4370275</v>
      </c>
      <c r="X30" s="13">
        <f>((Table1[[#This Row],[Revenue generated]]-Table1[[#This Row],[Costs]])/Table1[[#This Row],[Revenue generated]])</f>
        <v>0.979821730042358</v>
      </c>
    </row>
    <row r="31" ht="14.25" customHeight="1" spans="1:24">
      <c r="A31" t="s">
        <v>57</v>
      </c>
      <c r="B31" t="s">
        <v>83</v>
      </c>
      <c r="C31">
        <v>63.44755919</v>
      </c>
      <c r="D31">
        <v>3</v>
      </c>
      <c r="E31">
        <v>253</v>
      </c>
      <c r="F31">
        <v>8318.903195</v>
      </c>
      <c r="G31" t="s">
        <v>35</v>
      </c>
      <c r="H31">
        <v>45</v>
      </c>
      <c r="I31">
        <v>5</v>
      </c>
      <c r="J31">
        <v>67</v>
      </c>
      <c r="K31">
        <v>7</v>
      </c>
      <c r="L31" t="s">
        <v>27</v>
      </c>
      <c r="M31">
        <v>8.100973145</v>
      </c>
      <c r="N31" t="s">
        <v>39</v>
      </c>
      <c r="O31" t="s">
        <v>45</v>
      </c>
      <c r="P31">
        <v>329</v>
      </c>
      <c r="Q31">
        <v>7</v>
      </c>
      <c r="R31">
        <v>39.29287559</v>
      </c>
      <c r="S31" t="s">
        <v>64</v>
      </c>
      <c r="T31">
        <v>0.03878098937</v>
      </c>
      <c r="U31" t="s">
        <v>31</v>
      </c>
      <c r="V31" t="s">
        <v>32</v>
      </c>
      <c r="W31">
        <v>764.9353759</v>
      </c>
      <c r="X31" s="13">
        <f>((Table1[[#This Row],[Revenue generated]]-Table1[[#This Row],[Costs]])/Table1[[#This Row],[Revenue generated]])</f>
        <v>0.908048530200501</v>
      </c>
    </row>
    <row r="32" ht="14.25" customHeight="1" spans="1:24">
      <c r="A32" t="s">
        <v>24</v>
      </c>
      <c r="B32" t="s">
        <v>84</v>
      </c>
      <c r="C32">
        <v>8.022859211</v>
      </c>
      <c r="D32">
        <v>10</v>
      </c>
      <c r="E32">
        <v>327</v>
      </c>
      <c r="F32">
        <v>2766.342367</v>
      </c>
      <c r="G32" t="s">
        <v>55</v>
      </c>
      <c r="H32">
        <v>60</v>
      </c>
      <c r="I32">
        <v>26</v>
      </c>
      <c r="J32">
        <v>35</v>
      </c>
      <c r="K32">
        <v>7</v>
      </c>
      <c r="L32" t="s">
        <v>27</v>
      </c>
      <c r="M32">
        <v>8.954528315</v>
      </c>
      <c r="N32" t="s">
        <v>52</v>
      </c>
      <c r="O32" t="s">
        <v>45</v>
      </c>
      <c r="P32">
        <v>806</v>
      </c>
      <c r="Q32">
        <v>30</v>
      </c>
      <c r="R32">
        <v>51.6348934</v>
      </c>
      <c r="S32" t="s">
        <v>30</v>
      </c>
      <c r="T32">
        <v>0.00965394705</v>
      </c>
      <c r="U32" t="s">
        <v>31</v>
      </c>
      <c r="V32" t="s">
        <v>41</v>
      </c>
      <c r="W32">
        <v>880.0809882</v>
      </c>
      <c r="X32" s="13">
        <f>((Table1[[#This Row],[Revenue generated]]-Table1[[#This Row],[Costs]])/Table1[[#This Row],[Revenue generated]])</f>
        <v>0.681861146798537</v>
      </c>
    </row>
    <row r="33" ht="14.25" customHeight="1" spans="1:24">
      <c r="A33" t="s">
        <v>33</v>
      </c>
      <c r="B33" t="s">
        <v>85</v>
      </c>
      <c r="C33">
        <v>50.84739305</v>
      </c>
      <c r="D33">
        <v>28</v>
      </c>
      <c r="E33">
        <v>168</v>
      </c>
      <c r="F33">
        <v>9655.135103</v>
      </c>
      <c r="G33" t="s">
        <v>55</v>
      </c>
      <c r="H33">
        <v>6</v>
      </c>
      <c r="I33">
        <v>17</v>
      </c>
      <c r="J33">
        <v>44</v>
      </c>
      <c r="K33">
        <v>4</v>
      </c>
      <c r="L33" t="s">
        <v>27</v>
      </c>
      <c r="M33">
        <v>2.679660965</v>
      </c>
      <c r="N33" t="s">
        <v>28</v>
      </c>
      <c r="O33" t="s">
        <v>62</v>
      </c>
      <c r="P33">
        <v>461</v>
      </c>
      <c r="Q33">
        <v>8</v>
      </c>
      <c r="R33">
        <v>60.25114566</v>
      </c>
      <c r="S33" t="s">
        <v>30</v>
      </c>
      <c r="T33">
        <v>0.02989000007</v>
      </c>
      <c r="U33" t="s">
        <v>47</v>
      </c>
      <c r="V33" t="s">
        <v>41</v>
      </c>
      <c r="W33">
        <v>609.3792066</v>
      </c>
      <c r="X33" s="13">
        <f>((Table1[[#This Row],[Revenue generated]]-Table1[[#This Row],[Costs]])/Table1[[#This Row],[Revenue generated]])</f>
        <v>0.93688548113525</v>
      </c>
    </row>
    <row r="34" ht="14.25" customHeight="1" spans="1:24">
      <c r="A34" t="s">
        <v>33</v>
      </c>
      <c r="B34" t="s">
        <v>86</v>
      </c>
      <c r="C34">
        <v>79.20993602</v>
      </c>
      <c r="D34">
        <v>43</v>
      </c>
      <c r="E34">
        <v>781</v>
      </c>
      <c r="F34">
        <v>9571.550487</v>
      </c>
      <c r="G34" t="s">
        <v>38</v>
      </c>
      <c r="H34">
        <v>89</v>
      </c>
      <c r="I34">
        <v>13</v>
      </c>
      <c r="J34">
        <v>64</v>
      </c>
      <c r="K34">
        <v>4</v>
      </c>
      <c r="L34" t="s">
        <v>43</v>
      </c>
      <c r="M34">
        <v>6.599104901</v>
      </c>
      <c r="N34" t="s">
        <v>28</v>
      </c>
      <c r="O34" t="s">
        <v>45</v>
      </c>
      <c r="P34">
        <v>737</v>
      </c>
      <c r="Q34">
        <v>7</v>
      </c>
      <c r="R34">
        <v>29.69246715</v>
      </c>
      <c r="S34" t="s">
        <v>64</v>
      </c>
      <c r="T34">
        <v>0.01946036119</v>
      </c>
      <c r="U34" t="s">
        <v>31</v>
      </c>
      <c r="V34" t="s">
        <v>48</v>
      </c>
      <c r="W34">
        <v>761.1739095</v>
      </c>
      <c r="X34" s="13">
        <f>((Table1[[#This Row],[Revenue generated]]-Table1[[#This Row],[Costs]])/Table1[[#This Row],[Revenue generated]])</f>
        <v>0.920475380604864</v>
      </c>
    </row>
    <row r="35" ht="14.25" customHeight="1" spans="1:24">
      <c r="A35" t="s">
        <v>57</v>
      </c>
      <c r="B35" t="s">
        <v>87</v>
      </c>
      <c r="C35">
        <v>64.795435</v>
      </c>
      <c r="D35">
        <v>63</v>
      </c>
      <c r="E35">
        <v>616</v>
      </c>
      <c r="F35">
        <v>5149.99835</v>
      </c>
      <c r="G35" t="s">
        <v>26</v>
      </c>
      <c r="H35">
        <v>4</v>
      </c>
      <c r="I35">
        <v>17</v>
      </c>
      <c r="J35">
        <v>95</v>
      </c>
      <c r="K35">
        <v>9</v>
      </c>
      <c r="L35" t="s">
        <v>43</v>
      </c>
      <c r="M35">
        <v>4.858270503</v>
      </c>
      <c r="N35" t="s">
        <v>44</v>
      </c>
      <c r="O35" t="s">
        <v>62</v>
      </c>
      <c r="P35">
        <v>251</v>
      </c>
      <c r="Q35">
        <v>23</v>
      </c>
      <c r="R35">
        <v>23.85342751</v>
      </c>
      <c r="S35" t="s">
        <v>46</v>
      </c>
      <c r="T35">
        <v>0.03541046012</v>
      </c>
      <c r="U35" t="s">
        <v>56</v>
      </c>
      <c r="V35" t="s">
        <v>48</v>
      </c>
      <c r="W35">
        <v>371.2552955</v>
      </c>
      <c r="X35" s="13">
        <f>((Table1[[#This Row],[Revenue generated]]-Table1[[#This Row],[Costs]])/Table1[[#This Row],[Revenue generated]])</f>
        <v>0.927911570010503</v>
      </c>
    </row>
    <row r="36" ht="14.25" customHeight="1" spans="1:24">
      <c r="A36" t="s">
        <v>33</v>
      </c>
      <c r="B36" t="s">
        <v>88</v>
      </c>
      <c r="C36">
        <v>37.46759233</v>
      </c>
      <c r="D36">
        <v>96</v>
      </c>
      <c r="E36">
        <v>602</v>
      </c>
      <c r="F36">
        <v>9061.710896</v>
      </c>
      <c r="G36" t="s">
        <v>38</v>
      </c>
      <c r="H36">
        <v>1</v>
      </c>
      <c r="I36">
        <v>26</v>
      </c>
      <c r="J36">
        <v>21</v>
      </c>
      <c r="K36">
        <v>7</v>
      </c>
      <c r="L36" t="s">
        <v>36</v>
      </c>
      <c r="M36">
        <v>1.019487571</v>
      </c>
      <c r="N36" t="s">
        <v>39</v>
      </c>
      <c r="O36" t="s">
        <v>62</v>
      </c>
      <c r="P36">
        <v>452</v>
      </c>
      <c r="Q36">
        <v>10</v>
      </c>
      <c r="R36">
        <v>10.75427282</v>
      </c>
      <c r="S36" t="s">
        <v>64</v>
      </c>
      <c r="T36">
        <v>0.00646604559</v>
      </c>
      <c r="U36" t="s">
        <v>31</v>
      </c>
      <c r="V36" t="s">
        <v>32</v>
      </c>
      <c r="W36">
        <v>510.3580004</v>
      </c>
      <c r="X36" s="13">
        <f>((Table1[[#This Row],[Revenue generated]]-Table1[[#This Row],[Costs]])/Table1[[#This Row],[Revenue generated]])</f>
        <v>0.943679730433104</v>
      </c>
    </row>
    <row r="37" ht="14.25" customHeight="1" spans="1:24">
      <c r="A37" t="s">
        <v>57</v>
      </c>
      <c r="B37" t="s">
        <v>89</v>
      </c>
      <c r="C37">
        <v>84.95778682</v>
      </c>
      <c r="D37">
        <v>11</v>
      </c>
      <c r="E37">
        <v>449</v>
      </c>
      <c r="F37">
        <v>6541.329345</v>
      </c>
      <c r="G37" t="s">
        <v>35</v>
      </c>
      <c r="H37">
        <v>42</v>
      </c>
      <c r="I37">
        <v>27</v>
      </c>
      <c r="J37">
        <v>85</v>
      </c>
      <c r="K37">
        <v>8</v>
      </c>
      <c r="L37" t="s">
        <v>43</v>
      </c>
      <c r="M37">
        <v>5.28818999</v>
      </c>
      <c r="N37" t="s">
        <v>39</v>
      </c>
      <c r="O37" t="s">
        <v>50</v>
      </c>
      <c r="P37">
        <v>367</v>
      </c>
      <c r="Q37">
        <v>2</v>
      </c>
      <c r="R37">
        <v>58.00478704</v>
      </c>
      <c r="S37" t="s">
        <v>64</v>
      </c>
      <c r="T37">
        <v>0.00541154098</v>
      </c>
      <c r="U37" t="s">
        <v>56</v>
      </c>
      <c r="V37" t="s">
        <v>41</v>
      </c>
      <c r="W37">
        <v>553.4204712</v>
      </c>
      <c r="X37" s="13">
        <f>((Table1[[#This Row],[Revenue generated]]-Table1[[#This Row],[Costs]])/Table1[[#This Row],[Revenue generated]])</f>
        <v>0.915396329704295</v>
      </c>
    </row>
    <row r="38" ht="14.25" customHeight="1" spans="1:24">
      <c r="A38" t="s">
        <v>33</v>
      </c>
      <c r="B38" t="s">
        <v>90</v>
      </c>
      <c r="C38">
        <v>9.813002579</v>
      </c>
      <c r="D38">
        <v>34</v>
      </c>
      <c r="E38">
        <v>963</v>
      </c>
      <c r="F38">
        <v>7573.402458</v>
      </c>
      <c r="G38" t="s">
        <v>35</v>
      </c>
      <c r="H38">
        <v>18</v>
      </c>
      <c r="I38">
        <v>23</v>
      </c>
      <c r="J38">
        <v>28</v>
      </c>
      <c r="K38">
        <v>3</v>
      </c>
      <c r="L38" t="s">
        <v>27</v>
      </c>
      <c r="M38">
        <v>2.107951267</v>
      </c>
      <c r="N38" t="s">
        <v>61</v>
      </c>
      <c r="O38" t="s">
        <v>50</v>
      </c>
      <c r="P38">
        <v>671</v>
      </c>
      <c r="Q38">
        <v>19</v>
      </c>
      <c r="R38">
        <v>45.53136424</v>
      </c>
      <c r="S38" t="s">
        <v>46</v>
      </c>
      <c r="T38">
        <v>0.03805533379</v>
      </c>
      <c r="U38" t="s">
        <v>40</v>
      </c>
      <c r="V38" t="s">
        <v>41</v>
      </c>
      <c r="W38">
        <v>403.8089742</v>
      </c>
      <c r="X38" s="13">
        <f>((Table1[[#This Row],[Revenue generated]]-Table1[[#This Row],[Costs]])/Table1[[#This Row],[Revenue generated]])</f>
        <v>0.946680639720467</v>
      </c>
    </row>
    <row r="39" ht="14.25" customHeight="1" spans="1:24">
      <c r="A39" t="s">
        <v>33</v>
      </c>
      <c r="B39" t="s">
        <v>91</v>
      </c>
      <c r="C39">
        <v>23.39984475</v>
      </c>
      <c r="D39">
        <v>5</v>
      </c>
      <c r="E39">
        <v>963</v>
      </c>
      <c r="F39">
        <v>2438.33993</v>
      </c>
      <c r="G39" t="s">
        <v>35</v>
      </c>
      <c r="H39">
        <v>25</v>
      </c>
      <c r="I39">
        <v>8</v>
      </c>
      <c r="J39">
        <v>21</v>
      </c>
      <c r="K39">
        <v>9</v>
      </c>
      <c r="L39" t="s">
        <v>36</v>
      </c>
      <c r="M39">
        <v>1.532655274</v>
      </c>
      <c r="N39" t="s">
        <v>28</v>
      </c>
      <c r="O39" t="s">
        <v>45</v>
      </c>
      <c r="P39">
        <v>867</v>
      </c>
      <c r="Q39">
        <v>15</v>
      </c>
      <c r="R39">
        <v>34.34327747</v>
      </c>
      <c r="S39" t="s">
        <v>30</v>
      </c>
      <c r="T39">
        <v>0.02610288085</v>
      </c>
      <c r="U39" t="s">
        <v>56</v>
      </c>
      <c r="V39" t="s">
        <v>48</v>
      </c>
      <c r="W39">
        <v>183.932968</v>
      </c>
      <c r="X39" s="13">
        <f>((Table1[[#This Row],[Revenue generated]]-Table1[[#This Row],[Costs]])/Table1[[#This Row],[Revenue generated]])</f>
        <v>0.924566314262835</v>
      </c>
    </row>
    <row r="40" ht="14.25" customHeight="1" spans="1:24">
      <c r="A40" t="s">
        <v>57</v>
      </c>
      <c r="B40" t="s">
        <v>92</v>
      </c>
      <c r="C40">
        <v>52.07593068</v>
      </c>
      <c r="D40">
        <v>75</v>
      </c>
      <c r="E40">
        <v>705</v>
      </c>
      <c r="F40">
        <v>9692.31804</v>
      </c>
      <c r="G40" t="s">
        <v>26</v>
      </c>
      <c r="H40">
        <v>69</v>
      </c>
      <c r="I40">
        <v>1</v>
      </c>
      <c r="J40">
        <v>88</v>
      </c>
      <c r="K40">
        <v>5</v>
      </c>
      <c r="L40" t="s">
        <v>27</v>
      </c>
      <c r="M40">
        <v>9.235931437</v>
      </c>
      <c r="N40" t="s">
        <v>44</v>
      </c>
      <c r="O40" t="s">
        <v>29</v>
      </c>
      <c r="P40">
        <v>841</v>
      </c>
      <c r="Q40">
        <v>12</v>
      </c>
      <c r="R40">
        <v>5.930693646</v>
      </c>
      <c r="S40" t="s">
        <v>30</v>
      </c>
      <c r="T40">
        <v>0.00613326899</v>
      </c>
      <c r="U40" t="s">
        <v>40</v>
      </c>
      <c r="V40" t="s">
        <v>32</v>
      </c>
      <c r="W40">
        <v>339.6728699</v>
      </c>
      <c r="X40" s="13">
        <f>((Table1[[#This Row],[Revenue generated]]-Table1[[#This Row],[Costs]])/Table1[[#This Row],[Revenue generated]])</f>
        <v>0.964954423854214</v>
      </c>
    </row>
    <row r="41" ht="14.25" customHeight="1" spans="1:24">
      <c r="A41" t="s">
        <v>33</v>
      </c>
      <c r="B41" t="s">
        <v>93</v>
      </c>
      <c r="C41">
        <v>19.12747727</v>
      </c>
      <c r="D41">
        <v>26</v>
      </c>
      <c r="E41">
        <v>176</v>
      </c>
      <c r="F41">
        <v>1912.465663</v>
      </c>
      <c r="G41" t="s">
        <v>35</v>
      </c>
      <c r="H41">
        <v>78</v>
      </c>
      <c r="I41">
        <v>29</v>
      </c>
      <c r="J41">
        <v>34</v>
      </c>
      <c r="K41">
        <v>3</v>
      </c>
      <c r="L41" t="s">
        <v>36</v>
      </c>
      <c r="M41">
        <v>5.562503779</v>
      </c>
      <c r="N41" t="s">
        <v>61</v>
      </c>
      <c r="O41" t="s">
        <v>45</v>
      </c>
      <c r="P41">
        <v>791</v>
      </c>
      <c r="Q41">
        <v>6</v>
      </c>
      <c r="R41">
        <v>9.005807429</v>
      </c>
      <c r="S41" t="s">
        <v>46</v>
      </c>
      <c r="T41">
        <v>0.01451972204</v>
      </c>
      <c r="U41" t="s">
        <v>40</v>
      </c>
      <c r="V41" t="s">
        <v>32</v>
      </c>
      <c r="W41">
        <v>653.6729946</v>
      </c>
      <c r="X41" s="13">
        <f>((Table1[[#This Row],[Revenue generated]]-Table1[[#This Row],[Costs]])/Table1[[#This Row],[Revenue generated]])</f>
        <v>0.658204062302163</v>
      </c>
    </row>
    <row r="42" ht="14.25" customHeight="1" spans="1:24">
      <c r="A42" t="s">
        <v>33</v>
      </c>
      <c r="B42" t="s">
        <v>94</v>
      </c>
      <c r="C42">
        <v>80.54142417</v>
      </c>
      <c r="D42">
        <v>97</v>
      </c>
      <c r="E42">
        <v>933</v>
      </c>
      <c r="F42">
        <v>5724.95935</v>
      </c>
      <c r="G42" t="s">
        <v>35</v>
      </c>
      <c r="H42">
        <v>90</v>
      </c>
      <c r="I42">
        <v>20</v>
      </c>
      <c r="J42">
        <v>39</v>
      </c>
      <c r="K42">
        <v>8</v>
      </c>
      <c r="L42" t="s">
        <v>43</v>
      </c>
      <c r="M42">
        <v>7.22959514</v>
      </c>
      <c r="N42" t="s">
        <v>39</v>
      </c>
      <c r="O42" t="s">
        <v>45</v>
      </c>
      <c r="P42">
        <v>793</v>
      </c>
      <c r="Q42">
        <v>1</v>
      </c>
      <c r="R42">
        <v>88.1794071</v>
      </c>
      <c r="S42" t="s">
        <v>30</v>
      </c>
      <c r="T42">
        <v>0.04213269431</v>
      </c>
      <c r="U42" t="s">
        <v>31</v>
      </c>
      <c r="V42" t="s">
        <v>48</v>
      </c>
      <c r="W42">
        <v>529.808724</v>
      </c>
      <c r="X42" s="13">
        <f>((Table1[[#This Row],[Revenue generated]]-Table1[[#This Row],[Costs]])/Table1[[#This Row],[Revenue generated]])</f>
        <v>0.90745633434061</v>
      </c>
    </row>
    <row r="43" ht="14.25" customHeight="1" spans="1:24">
      <c r="A43" t="s">
        <v>33</v>
      </c>
      <c r="B43" t="s">
        <v>95</v>
      </c>
      <c r="C43">
        <v>99.11329162</v>
      </c>
      <c r="D43">
        <v>35</v>
      </c>
      <c r="E43">
        <v>556</v>
      </c>
      <c r="F43">
        <v>5521.205259</v>
      </c>
      <c r="G43" t="s">
        <v>35</v>
      </c>
      <c r="H43">
        <v>64</v>
      </c>
      <c r="I43">
        <v>19</v>
      </c>
      <c r="J43">
        <v>38</v>
      </c>
      <c r="K43">
        <v>8</v>
      </c>
      <c r="L43" t="s">
        <v>27</v>
      </c>
      <c r="M43">
        <v>5.773263744</v>
      </c>
      <c r="N43" t="s">
        <v>52</v>
      </c>
      <c r="O43" t="s">
        <v>62</v>
      </c>
      <c r="P43">
        <v>892</v>
      </c>
      <c r="Q43">
        <v>7</v>
      </c>
      <c r="R43">
        <v>95.33206455</v>
      </c>
      <c r="S43" t="s">
        <v>46</v>
      </c>
      <c r="T43">
        <v>0.00045302262</v>
      </c>
      <c r="U43" t="s">
        <v>56</v>
      </c>
      <c r="V43" t="s">
        <v>48</v>
      </c>
      <c r="W43">
        <v>275.5243711</v>
      </c>
      <c r="X43" s="13">
        <f>((Table1[[#This Row],[Revenue generated]]-Table1[[#This Row],[Costs]])/Table1[[#This Row],[Revenue generated]])</f>
        <v>0.950097060664268</v>
      </c>
    </row>
    <row r="44" ht="14.25" customHeight="1" spans="1:24">
      <c r="A44" t="s">
        <v>33</v>
      </c>
      <c r="B44" t="s">
        <v>96</v>
      </c>
      <c r="C44">
        <v>46.52916761</v>
      </c>
      <c r="D44">
        <v>98</v>
      </c>
      <c r="E44">
        <v>155</v>
      </c>
      <c r="F44">
        <v>1839.609426</v>
      </c>
      <c r="G44" t="s">
        <v>35</v>
      </c>
      <c r="H44">
        <v>22</v>
      </c>
      <c r="I44">
        <v>27</v>
      </c>
      <c r="J44">
        <v>57</v>
      </c>
      <c r="K44">
        <v>4</v>
      </c>
      <c r="L44" t="s">
        <v>43</v>
      </c>
      <c r="M44">
        <v>7.526248327</v>
      </c>
      <c r="N44" t="s">
        <v>44</v>
      </c>
      <c r="O44" t="s">
        <v>53</v>
      </c>
      <c r="P44">
        <v>179</v>
      </c>
      <c r="Q44">
        <v>7</v>
      </c>
      <c r="R44">
        <v>96.42282064</v>
      </c>
      <c r="S44" t="s">
        <v>46</v>
      </c>
      <c r="T44">
        <v>0.04939255289</v>
      </c>
      <c r="U44" t="s">
        <v>31</v>
      </c>
      <c r="V44" t="s">
        <v>48</v>
      </c>
      <c r="W44">
        <v>635.6571205</v>
      </c>
      <c r="X44" s="13">
        <f>((Table1[[#This Row],[Revenue generated]]-Table1[[#This Row],[Costs]])/Table1[[#This Row],[Revenue generated]])</f>
        <v>0.65446082656678</v>
      </c>
    </row>
    <row r="45" ht="14.25" customHeight="1" spans="1:24">
      <c r="A45" t="s">
        <v>24</v>
      </c>
      <c r="B45" t="s">
        <v>97</v>
      </c>
      <c r="C45">
        <v>11.74327178</v>
      </c>
      <c r="D45">
        <v>6</v>
      </c>
      <c r="E45">
        <v>598</v>
      </c>
      <c r="F45">
        <v>5737.425599</v>
      </c>
      <c r="G45" t="s">
        <v>38</v>
      </c>
      <c r="H45">
        <v>36</v>
      </c>
      <c r="I45">
        <v>29</v>
      </c>
      <c r="J45">
        <v>85</v>
      </c>
      <c r="K45">
        <v>9</v>
      </c>
      <c r="L45" t="s">
        <v>27</v>
      </c>
      <c r="M45">
        <v>3.694021268</v>
      </c>
      <c r="N45" t="s">
        <v>44</v>
      </c>
      <c r="O45" t="s">
        <v>29</v>
      </c>
      <c r="P45">
        <v>206</v>
      </c>
      <c r="Q45">
        <v>23</v>
      </c>
      <c r="R45">
        <v>26.27736596</v>
      </c>
      <c r="S45" t="s">
        <v>30</v>
      </c>
      <c r="T45">
        <v>0.00372304768</v>
      </c>
      <c r="U45" t="s">
        <v>40</v>
      </c>
      <c r="V45" t="s">
        <v>48</v>
      </c>
      <c r="W45">
        <v>716.0441198</v>
      </c>
      <c r="X45" s="13">
        <f>((Table1[[#This Row],[Revenue generated]]-Table1[[#This Row],[Costs]])/Table1[[#This Row],[Revenue generated]])</f>
        <v>0.875197663578452</v>
      </c>
    </row>
    <row r="46" ht="14.25" customHeight="1" spans="1:24">
      <c r="A46" t="s">
        <v>57</v>
      </c>
      <c r="B46" t="s">
        <v>98</v>
      </c>
      <c r="C46">
        <v>51.35579091</v>
      </c>
      <c r="D46">
        <v>34</v>
      </c>
      <c r="E46">
        <v>919</v>
      </c>
      <c r="F46">
        <v>7152.286049</v>
      </c>
      <c r="G46" t="s">
        <v>35</v>
      </c>
      <c r="H46">
        <v>13</v>
      </c>
      <c r="I46">
        <v>19</v>
      </c>
      <c r="J46">
        <v>72</v>
      </c>
      <c r="K46">
        <v>6</v>
      </c>
      <c r="L46" t="s">
        <v>43</v>
      </c>
      <c r="M46">
        <v>7.577449657</v>
      </c>
      <c r="N46" t="s">
        <v>61</v>
      </c>
      <c r="O46" t="s">
        <v>50</v>
      </c>
      <c r="P46">
        <v>834</v>
      </c>
      <c r="Q46">
        <v>18</v>
      </c>
      <c r="R46">
        <v>22.55410662</v>
      </c>
      <c r="S46" t="s">
        <v>46</v>
      </c>
      <c r="T46">
        <v>0.0296262632</v>
      </c>
      <c r="U46" t="s">
        <v>47</v>
      </c>
      <c r="V46" t="s">
        <v>48</v>
      </c>
      <c r="W46">
        <v>610.4532696</v>
      </c>
      <c r="X46" s="13">
        <f>((Table1[[#This Row],[Revenue generated]]-Table1[[#This Row],[Costs]])/Table1[[#This Row],[Revenue generated]])</f>
        <v>0.914649209299263</v>
      </c>
    </row>
    <row r="47" ht="14.25" customHeight="1" spans="1:24">
      <c r="A47" t="s">
        <v>24</v>
      </c>
      <c r="B47" t="s">
        <v>99</v>
      </c>
      <c r="C47">
        <v>33.78413803</v>
      </c>
      <c r="D47">
        <v>1</v>
      </c>
      <c r="E47">
        <v>24</v>
      </c>
      <c r="F47">
        <v>5267.956808</v>
      </c>
      <c r="G47" t="s">
        <v>55</v>
      </c>
      <c r="H47">
        <v>93</v>
      </c>
      <c r="I47">
        <v>7</v>
      </c>
      <c r="J47">
        <v>52</v>
      </c>
      <c r="K47">
        <v>6</v>
      </c>
      <c r="L47" t="s">
        <v>27</v>
      </c>
      <c r="M47">
        <v>5.215155009</v>
      </c>
      <c r="N47" t="s">
        <v>61</v>
      </c>
      <c r="O47" t="s">
        <v>62</v>
      </c>
      <c r="P47">
        <v>794</v>
      </c>
      <c r="Q47">
        <v>25</v>
      </c>
      <c r="R47">
        <v>66.31254444</v>
      </c>
      <c r="S47" t="s">
        <v>64</v>
      </c>
      <c r="T47">
        <v>0.03219604612</v>
      </c>
      <c r="U47" t="s">
        <v>47</v>
      </c>
      <c r="V47" t="s">
        <v>48</v>
      </c>
      <c r="W47">
        <v>495.305697</v>
      </c>
      <c r="X47" s="13">
        <f>((Table1[[#This Row],[Revenue generated]]-Table1[[#This Row],[Costs]])/Table1[[#This Row],[Revenue generated]])</f>
        <v>0.905977646542618</v>
      </c>
    </row>
    <row r="48" ht="14.25" customHeight="1" spans="1:24">
      <c r="A48" t="s">
        <v>24</v>
      </c>
      <c r="B48" t="s">
        <v>100</v>
      </c>
      <c r="C48">
        <v>27.0822072</v>
      </c>
      <c r="D48">
        <v>75</v>
      </c>
      <c r="E48">
        <v>859</v>
      </c>
      <c r="F48">
        <v>2556.767361</v>
      </c>
      <c r="G48" t="s">
        <v>26</v>
      </c>
      <c r="H48">
        <v>92</v>
      </c>
      <c r="I48">
        <v>29</v>
      </c>
      <c r="J48">
        <v>6</v>
      </c>
      <c r="K48">
        <v>8</v>
      </c>
      <c r="L48" t="s">
        <v>27</v>
      </c>
      <c r="M48">
        <v>4.070955837</v>
      </c>
      <c r="N48" t="s">
        <v>28</v>
      </c>
      <c r="O48" t="s">
        <v>62</v>
      </c>
      <c r="P48">
        <v>870</v>
      </c>
      <c r="Q48">
        <v>23</v>
      </c>
      <c r="R48">
        <v>77.32235321</v>
      </c>
      <c r="S48" t="s">
        <v>30</v>
      </c>
      <c r="T48">
        <v>0.03648610593</v>
      </c>
      <c r="U48" t="s">
        <v>31</v>
      </c>
      <c r="V48" t="s">
        <v>32</v>
      </c>
      <c r="W48">
        <v>380.4359371</v>
      </c>
      <c r="X48" s="13">
        <f>((Table1[[#This Row],[Revenue generated]]-Table1[[#This Row],[Costs]])/Table1[[#This Row],[Revenue generated]])</f>
        <v>0.851204320384001</v>
      </c>
    </row>
    <row r="49" ht="14.25" customHeight="1" spans="1:24">
      <c r="A49" t="s">
        <v>33</v>
      </c>
      <c r="B49" t="s">
        <v>101</v>
      </c>
      <c r="C49">
        <v>95.71213588</v>
      </c>
      <c r="D49">
        <v>93</v>
      </c>
      <c r="E49">
        <v>910</v>
      </c>
      <c r="F49">
        <v>7089.47425</v>
      </c>
      <c r="G49" t="s">
        <v>55</v>
      </c>
      <c r="H49">
        <v>4</v>
      </c>
      <c r="I49">
        <v>15</v>
      </c>
      <c r="J49">
        <v>51</v>
      </c>
      <c r="K49">
        <v>9</v>
      </c>
      <c r="L49" t="s">
        <v>27</v>
      </c>
      <c r="M49">
        <v>8.978750756</v>
      </c>
      <c r="N49" t="s">
        <v>39</v>
      </c>
      <c r="O49" t="s">
        <v>45</v>
      </c>
      <c r="P49">
        <v>964</v>
      </c>
      <c r="Q49">
        <v>20</v>
      </c>
      <c r="R49">
        <v>19.71299291</v>
      </c>
      <c r="S49" t="s">
        <v>30</v>
      </c>
      <c r="T49">
        <v>0.00380573587</v>
      </c>
      <c r="U49" t="s">
        <v>47</v>
      </c>
      <c r="V49" t="s">
        <v>48</v>
      </c>
      <c r="W49">
        <v>581.6023551</v>
      </c>
      <c r="X49" s="13">
        <f>((Table1[[#This Row],[Revenue generated]]-Table1[[#This Row],[Costs]])/Table1[[#This Row],[Revenue generated]])</f>
        <v>0.917962554825557</v>
      </c>
    </row>
    <row r="50" ht="14.25" customHeight="1" spans="1:24">
      <c r="A50" t="s">
        <v>24</v>
      </c>
      <c r="B50" t="s">
        <v>102</v>
      </c>
      <c r="C50">
        <v>76.03554443</v>
      </c>
      <c r="D50">
        <v>28</v>
      </c>
      <c r="E50">
        <v>29</v>
      </c>
      <c r="F50">
        <v>7397.071005</v>
      </c>
      <c r="G50" t="s">
        <v>26</v>
      </c>
      <c r="H50">
        <v>30</v>
      </c>
      <c r="I50">
        <v>16</v>
      </c>
      <c r="J50">
        <v>9</v>
      </c>
      <c r="K50">
        <v>3</v>
      </c>
      <c r="L50" t="s">
        <v>43</v>
      </c>
      <c r="M50">
        <v>7.095833157</v>
      </c>
      <c r="N50" t="s">
        <v>61</v>
      </c>
      <c r="O50" t="s">
        <v>29</v>
      </c>
      <c r="P50">
        <v>109</v>
      </c>
      <c r="Q50">
        <v>18</v>
      </c>
      <c r="R50">
        <v>23.12636358</v>
      </c>
      <c r="S50" t="s">
        <v>46</v>
      </c>
      <c r="T50">
        <v>0.01698112541</v>
      </c>
      <c r="U50" t="s">
        <v>47</v>
      </c>
      <c r="V50" t="s">
        <v>32</v>
      </c>
      <c r="W50">
        <v>768.651914</v>
      </c>
      <c r="X50" s="13">
        <f>((Table1[[#This Row],[Revenue generated]]-Table1[[#This Row],[Costs]])/Table1[[#This Row],[Revenue generated]])</f>
        <v>0.896086989907163</v>
      </c>
    </row>
    <row r="51" ht="14.25" customHeight="1" spans="1:24">
      <c r="A51" t="s">
        <v>57</v>
      </c>
      <c r="B51" t="s">
        <v>103</v>
      </c>
      <c r="C51">
        <v>78.89791321</v>
      </c>
      <c r="D51">
        <v>19</v>
      </c>
      <c r="E51">
        <v>99</v>
      </c>
      <c r="F51">
        <v>8001.613207</v>
      </c>
      <c r="G51" t="s">
        <v>38</v>
      </c>
      <c r="H51">
        <v>97</v>
      </c>
      <c r="I51">
        <v>24</v>
      </c>
      <c r="J51">
        <v>9</v>
      </c>
      <c r="K51">
        <v>6</v>
      </c>
      <c r="L51" t="s">
        <v>43</v>
      </c>
      <c r="M51">
        <v>2.505621033</v>
      </c>
      <c r="N51" t="s">
        <v>44</v>
      </c>
      <c r="O51" t="s">
        <v>50</v>
      </c>
      <c r="P51">
        <v>177</v>
      </c>
      <c r="Q51">
        <v>28</v>
      </c>
      <c r="R51">
        <v>14.14781544</v>
      </c>
      <c r="S51" t="s">
        <v>64</v>
      </c>
      <c r="T51">
        <v>0.02825813985</v>
      </c>
      <c r="U51" t="s">
        <v>47</v>
      </c>
      <c r="V51" t="s">
        <v>48</v>
      </c>
      <c r="W51">
        <v>336.8901685</v>
      </c>
      <c r="X51" s="13">
        <f>((Table1[[#This Row],[Revenue generated]]-Table1[[#This Row],[Costs]])/Table1[[#This Row],[Revenue generated]])</f>
        <v>0.957897219000129</v>
      </c>
    </row>
    <row r="52" ht="14.25" customHeight="1" spans="1:24">
      <c r="A52" t="s">
        <v>57</v>
      </c>
      <c r="B52" t="s">
        <v>104</v>
      </c>
      <c r="C52">
        <v>14.20348426</v>
      </c>
      <c r="D52">
        <v>91</v>
      </c>
      <c r="E52">
        <v>633</v>
      </c>
      <c r="F52">
        <v>5910.88539</v>
      </c>
      <c r="G52" t="s">
        <v>35</v>
      </c>
      <c r="H52">
        <v>31</v>
      </c>
      <c r="I52">
        <v>23</v>
      </c>
      <c r="J52">
        <v>82</v>
      </c>
      <c r="K52">
        <v>10</v>
      </c>
      <c r="L52" t="s">
        <v>36</v>
      </c>
      <c r="M52">
        <v>6.247860915</v>
      </c>
      <c r="N52" t="s">
        <v>61</v>
      </c>
      <c r="O52" t="s">
        <v>50</v>
      </c>
      <c r="P52">
        <v>306</v>
      </c>
      <c r="Q52">
        <v>21</v>
      </c>
      <c r="R52">
        <v>45.17875792</v>
      </c>
      <c r="S52" t="s">
        <v>46</v>
      </c>
      <c r="T52">
        <v>0.04754800805</v>
      </c>
      <c r="U52" t="s">
        <v>47</v>
      </c>
      <c r="V52" t="s">
        <v>32</v>
      </c>
      <c r="W52">
        <v>496.2486503</v>
      </c>
      <c r="X52" s="13">
        <f>((Table1[[#This Row],[Revenue generated]]-Table1[[#This Row],[Costs]])/Table1[[#This Row],[Revenue generated]])</f>
        <v>0.916044954764383</v>
      </c>
    </row>
    <row r="53" ht="14.25" customHeight="1" spans="1:24">
      <c r="A53" t="s">
        <v>24</v>
      </c>
      <c r="B53" t="s">
        <v>105</v>
      </c>
      <c r="C53">
        <v>26.70076097</v>
      </c>
      <c r="D53">
        <v>61</v>
      </c>
      <c r="E53">
        <v>154</v>
      </c>
      <c r="F53">
        <v>9866.465458</v>
      </c>
      <c r="G53" t="s">
        <v>55</v>
      </c>
      <c r="H53">
        <v>100</v>
      </c>
      <c r="I53">
        <v>4</v>
      </c>
      <c r="J53">
        <v>52</v>
      </c>
      <c r="K53">
        <v>1</v>
      </c>
      <c r="L53" t="s">
        <v>36</v>
      </c>
      <c r="M53">
        <v>4.783000558</v>
      </c>
      <c r="N53" t="s">
        <v>44</v>
      </c>
      <c r="O53" t="s">
        <v>53</v>
      </c>
      <c r="P53">
        <v>673</v>
      </c>
      <c r="Q53">
        <v>28</v>
      </c>
      <c r="R53">
        <v>14.19032834</v>
      </c>
      <c r="S53" t="s">
        <v>30</v>
      </c>
      <c r="T53">
        <v>0.01772951172</v>
      </c>
      <c r="U53" t="s">
        <v>31</v>
      </c>
      <c r="V53" t="s">
        <v>48</v>
      </c>
      <c r="W53">
        <v>694.9823176</v>
      </c>
      <c r="X53" s="13">
        <f>((Table1[[#This Row],[Revenue generated]]-Table1[[#This Row],[Costs]])/Table1[[#This Row],[Revenue generated]])</f>
        <v>0.929561166502996</v>
      </c>
    </row>
    <row r="54" ht="14.25" customHeight="1" spans="1:24">
      <c r="A54" t="s">
        <v>33</v>
      </c>
      <c r="B54" t="s">
        <v>106</v>
      </c>
      <c r="C54">
        <v>98.03182966</v>
      </c>
      <c r="D54">
        <v>1</v>
      </c>
      <c r="E54">
        <v>820</v>
      </c>
      <c r="F54">
        <v>9435.762609</v>
      </c>
      <c r="G54" t="s">
        <v>55</v>
      </c>
      <c r="H54">
        <v>64</v>
      </c>
      <c r="I54">
        <v>11</v>
      </c>
      <c r="J54">
        <v>11</v>
      </c>
      <c r="K54">
        <v>1</v>
      </c>
      <c r="L54" t="s">
        <v>27</v>
      </c>
      <c r="M54">
        <v>8.63105218</v>
      </c>
      <c r="N54" t="s">
        <v>39</v>
      </c>
      <c r="O54" t="s">
        <v>29</v>
      </c>
      <c r="P54">
        <v>727</v>
      </c>
      <c r="Q54">
        <v>27</v>
      </c>
      <c r="R54">
        <v>9.166849149</v>
      </c>
      <c r="S54" t="s">
        <v>30</v>
      </c>
      <c r="T54">
        <v>0.02122471619</v>
      </c>
      <c r="U54" t="s">
        <v>40</v>
      </c>
      <c r="V54" t="s">
        <v>41</v>
      </c>
      <c r="W54">
        <v>602.8984988</v>
      </c>
      <c r="X54" s="13">
        <f>((Table1[[#This Row],[Revenue generated]]-Table1[[#This Row],[Costs]])/Table1[[#This Row],[Revenue generated]])</f>
        <v>0.936104952637856</v>
      </c>
    </row>
    <row r="55" ht="14.25" customHeight="1" spans="1:24">
      <c r="A55" t="s">
        <v>33</v>
      </c>
      <c r="B55" t="s">
        <v>107</v>
      </c>
      <c r="C55">
        <v>30.34147071</v>
      </c>
      <c r="D55">
        <v>93</v>
      </c>
      <c r="E55">
        <v>242</v>
      </c>
      <c r="F55">
        <v>8232.334829</v>
      </c>
      <c r="G55" t="s">
        <v>55</v>
      </c>
      <c r="H55">
        <v>96</v>
      </c>
      <c r="I55">
        <v>25</v>
      </c>
      <c r="J55">
        <v>54</v>
      </c>
      <c r="K55">
        <v>3</v>
      </c>
      <c r="L55" t="s">
        <v>27</v>
      </c>
      <c r="M55">
        <v>1.013486566</v>
      </c>
      <c r="N55" t="s">
        <v>39</v>
      </c>
      <c r="O55" t="s">
        <v>50</v>
      </c>
      <c r="P55">
        <v>631</v>
      </c>
      <c r="Q55">
        <v>17</v>
      </c>
      <c r="R55">
        <v>83.34405899</v>
      </c>
      <c r="S55" t="s">
        <v>30</v>
      </c>
      <c r="T55">
        <v>0.01410347576</v>
      </c>
      <c r="U55" t="s">
        <v>40</v>
      </c>
      <c r="V55" t="s">
        <v>32</v>
      </c>
      <c r="W55">
        <v>750.7378407</v>
      </c>
      <c r="X55" s="13">
        <f>((Table1[[#This Row],[Revenue generated]]-Table1[[#This Row],[Costs]])/Table1[[#This Row],[Revenue generated]])</f>
        <v>0.908806206708772</v>
      </c>
    </row>
    <row r="56" ht="14.25" customHeight="1" spans="1:24">
      <c r="A56" t="s">
        <v>24</v>
      </c>
      <c r="B56" t="s">
        <v>108</v>
      </c>
      <c r="C56">
        <v>31.14624316</v>
      </c>
      <c r="D56">
        <v>11</v>
      </c>
      <c r="E56">
        <v>622</v>
      </c>
      <c r="F56">
        <v>6088.02148</v>
      </c>
      <c r="G56" t="s">
        <v>26</v>
      </c>
      <c r="H56">
        <v>33</v>
      </c>
      <c r="I56">
        <v>22</v>
      </c>
      <c r="J56">
        <v>61</v>
      </c>
      <c r="K56">
        <v>3</v>
      </c>
      <c r="L56" t="s">
        <v>27</v>
      </c>
      <c r="M56">
        <v>4.305103471</v>
      </c>
      <c r="N56" t="s">
        <v>39</v>
      </c>
      <c r="O56" t="s">
        <v>45</v>
      </c>
      <c r="P56">
        <v>497</v>
      </c>
      <c r="Q56">
        <v>29</v>
      </c>
      <c r="R56">
        <v>30.18602338</v>
      </c>
      <c r="S56" t="s">
        <v>64</v>
      </c>
      <c r="T56">
        <v>0.02478771976</v>
      </c>
      <c r="U56" t="s">
        <v>31</v>
      </c>
      <c r="V56" t="s">
        <v>32</v>
      </c>
      <c r="W56">
        <v>814.0699966</v>
      </c>
      <c r="X56" s="13">
        <f>((Table1[[#This Row],[Revenue generated]]-Table1[[#This Row],[Costs]])/Table1[[#This Row],[Revenue generated]])</f>
        <v>0.866283323855815</v>
      </c>
    </row>
    <row r="57" ht="14.25" customHeight="1" spans="1:24">
      <c r="A57" t="s">
        <v>24</v>
      </c>
      <c r="B57" t="s">
        <v>109</v>
      </c>
      <c r="C57">
        <v>79.85505834</v>
      </c>
      <c r="D57">
        <v>16</v>
      </c>
      <c r="E57">
        <v>701</v>
      </c>
      <c r="F57">
        <v>2925.67517</v>
      </c>
      <c r="G57" t="s">
        <v>55</v>
      </c>
      <c r="H57">
        <v>97</v>
      </c>
      <c r="I57">
        <v>11</v>
      </c>
      <c r="J57">
        <v>11</v>
      </c>
      <c r="K57">
        <v>5</v>
      </c>
      <c r="L57" t="s">
        <v>36</v>
      </c>
      <c r="M57">
        <v>5.014364955</v>
      </c>
      <c r="N57" t="s">
        <v>61</v>
      </c>
      <c r="O57" t="s">
        <v>50</v>
      </c>
      <c r="P57">
        <v>918</v>
      </c>
      <c r="Q57">
        <v>5</v>
      </c>
      <c r="R57">
        <v>30.32354526</v>
      </c>
      <c r="S57" t="s">
        <v>46</v>
      </c>
      <c r="T57">
        <v>0.04548919659</v>
      </c>
      <c r="U57" t="s">
        <v>56</v>
      </c>
      <c r="V57" t="s">
        <v>32</v>
      </c>
      <c r="W57">
        <v>323.012928</v>
      </c>
      <c r="X57" s="13">
        <f>((Table1[[#This Row],[Revenue generated]]-Table1[[#This Row],[Costs]])/Table1[[#This Row],[Revenue generated]])</f>
        <v>0.889593714533934</v>
      </c>
    </row>
    <row r="58" ht="14.25" customHeight="1" spans="1:24">
      <c r="A58" t="s">
        <v>33</v>
      </c>
      <c r="B58" t="s">
        <v>110</v>
      </c>
      <c r="C58">
        <v>20.98638604</v>
      </c>
      <c r="D58">
        <v>90</v>
      </c>
      <c r="E58">
        <v>93</v>
      </c>
      <c r="F58">
        <v>4767.020484</v>
      </c>
      <c r="G58" t="s">
        <v>26</v>
      </c>
      <c r="H58">
        <v>25</v>
      </c>
      <c r="I58">
        <v>23</v>
      </c>
      <c r="J58">
        <v>83</v>
      </c>
      <c r="K58">
        <v>5</v>
      </c>
      <c r="L58" t="s">
        <v>43</v>
      </c>
      <c r="M58">
        <v>1.774429714</v>
      </c>
      <c r="N58" t="s">
        <v>39</v>
      </c>
      <c r="O58" t="s">
        <v>29</v>
      </c>
      <c r="P58">
        <v>826</v>
      </c>
      <c r="Q58">
        <v>28</v>
      </c>
      <c r="R58">
        <v>12.83628457</v>
      </c>
      <c r="S58" t="s">
        <v>64</v>
      </c>
      <c r="T58">
        <v>0.01173755495</v>
      </c>
      <c r="U58" t="s">
        <v>40</v>
      </c>
      <c r="V58" t="s">
        <v>32</v>
      </c>
      <c r="W58">
        <v>832.2108087</v>
      </c>
      <c r="X58" s="13">
        <f>((Table1[[#This Row],[Revenue generated]]-Table1[[#This Row],[Costs]])/Table1[[#This Row],[Revenue generated]])</f>
        <v>0.825423278231502</v>
      </c>
    </row>
    <row r="59" ht="14.25" customHeight="1" spans="1:24">
      <c r="A59" t="s">
        <v>24</v>
      </c>
      <c r="B59" t="s">
        <v>111</v>
      </c>
      <c r="C59">
        <v>49.26320535</v>
      </c>
      <c r="D59">
        <v>65</v>
      </c>
      <c r="E59">
        <v>227</v>
      </c>
      <c r="F59">
        <v>1605.8669</v>
      </c>
      <c r="G59" t="s">
        <v>38</v>
      </c>
      <c r="H59">
        <v>5</v>
      </c>
      <c r="I59">
        <v>18</v>
      </c>
      <c r="J59">
        <v>51</v>
      </c>
      <c r="K59">
        <v>1</v>
      </c>
      <c r="L59" t="s">
        <v>27</v>
      </c>
      <c r="M59">
        <v>9.160558535</v>
      </c>
      <c r="N59" t="s">
        <v>61</v>
      </c>
      <c r="O59" t="s">
        <v>50</v>
      </c>
      <c r="P59">
        <v>588</v>
      </c>
      <c r="Q59">
        <v>25</v>
      </c>
      <c r="R59">
        <v>67.77962299</v>
      </c>
      <c r="S59" t="s">
        <v>30</v>
      </c>
      <c r="T59">
        <v>0.0251117483</v>
      </c>
      <c r="U59" t="s">
        <v>47</v>
      </c>
      <c r="V59" t="s">
        <v>48</v>
      </c>
      <c r="W59">
        <v>482.1912386</v>
      </c>
      <c r="X59" s="13">
        <f>((Table1[[#This Row],[Revenue generated]]-Table1[[#This Row],[Costs]])/Table1[[#This Row],[Revenue generated]])</f>
        <v>0.699731504148943</v>
      </c>
    </row>
    <row r="60" ht="14.25" customHeight="1" spans="1:24">
      <c r="A60" t="s">
        <v>33</v>
      </c>
      <c r="B60" t="s">
        <v>112</v>
      </c>
      <c r="C60">
        <v>59.84156138</v>
      </c>
      <c r="D60">
        <v>81</v>
      </c>
      <c r="E60">
        <v>896</v>
      </c>
      <c r="F60">
        <v>2021.14981</v>
      </c>
      <c r="G60" t="s">
        <v>26</v>
      </c>
      <c r="H60">
        <v>10</v>
      </c>
      <c r="I60">
        <v>5</v>
      </c>
      <c r="J60">
        <v>44</v>
      </c>
      <c r="K60">
        <v>7</v>
      </c>
      <c r="L60" t="s">
        <v>36</v>
      </c>
      <c r="M60">
        <v>4.938438565</v>
      </c>
      <c r="N60" t="s">
        <v>28</v>
      </c>
      <c r="O60" t="s">
        <v>50</v>
      </c>
      <c r="P60">
        <v>396</v>
      </c>
      <c r="Q60">
        <v>7</v>
      </c>
      <c r="R60">
        <v>65.04741509</v>
      </c>
      <c r="S60" t="s">
        <v>46</v>
      </c>
      <c r="T60">
        <v>0.0173037472</v>
      </c>
      <c r="U60" t="s">
        <v>31</v>
      </c>
      <c r="V60" t="s">
        <v>32</v>
      </c>
      <c r="W60">
        <v>110.3643352</v>
      </c>
      <c r="X60" s="13">
        <f>((Table1[[#This Row],[Revenue generated]]-Table1[[#This Row],[Costs]])/Table1[[#This Row],[Revenue generated]])</f>
        <v>0.945395272208941</v>
      </c>
    </row>
    <row r="61" ht="14.25" customHeight="1" spans="1:24">
      <c r="A61" t="s">
        <v>57</v>
      </c>
      <c r="B61" t="s">
        <v>113</v>
      </c>
      <c r="C61">
        <v>63.82839835</v>
      </c>
      <c r="D61">
        <v>30</v>
      </c>
      <c r="E61">
        <v>484</v>
      </c>
      <c r="F61">
        <v>1061.618523</v>
      </c>
      <c r="G61" t="s">
        <v>26</v>
      </c>
      <c r="H61">
        <v>100</v>
      </c>
      <c r="I61">
        <v>16</v>
      </c>
      <c r="J61">
        <v>26</v>
      </c>
      <c r="K61">
        <v>7</v>
      </c>
      <c r="L61" t="s">
        <v>27</v>
      </c>
      <c r="M61">
        <v>7.293722597</v>
      </c>
      <c r="N61" t="s">
        <v>39</v>
      </c>
      <c r="O61" t="s">
        <v>45</v>
      </c>
      <c r="P61">
        <v>176</v>
      </c>
      <c r="Q61">
        <v>4</v>
      </c>
      <c r="R61">
        <v>1.900762244</v>
      </c>
      <c r="S61" t="s">
        <v>46</v>
      </c>
      <c r="T61">
        <v>0.00447194015</v>
      </c>
      <c r="U61" t="s">
        <v>40</v>
      </c>
      <c r="V61" t="s">
        <v>48</v>
      </c>
      <c r="W61">
        <v>312.5742736</v>
      </c>
      <c r="X61" s="13">
        <f>((Table1[[#This Row],[Revenue generated]]-Table1[[#This Row],[Costs]])/Table1[[#This Row],[Revenue generated]])</f>
        <v>0.70556818025678</v>
      </c>
    </row>
    <row r="62" ht="14.25" customHeight="1" spans="1:24">
      <c r="A62" t="s">
        <v>33</v>
      </c>
      <c r="B62" t="s">
        <v>114</v>
      </c>
      <c r="C62">
        <v>17.02802792</v>
      </c>
      <c r="D62">
        <v>16</v>
      </c>
      <c r="E62">
        <v>380</v>
      </c>
      <c r="F62">
        <v>8864.08435</v>
      </c>
      <c r="G62" t="s">
        <v>35</v>
      </c>
      <c r="H62">
        <v>41</v>
      </c>
      <c r="I62">
        <v>27</v>
      </c>
      <c r="J62">
        <v>72</v>
      </c>
      <c r="K62">
        <v>8</v>
      </c>
      <c r="L62" t="s">
        <v>43</v>
      </c>
      <c r="M62">
        <v>4.381368158</v>
      </c>
      <c r="N62" t="s">
        <v>52</v>
      </c>
      <c r="O62" t="s">
        <v>29</v>
      </c>
      <c r="P62">
        <v>929</v>
      </c>
      <c r="Q62">
        <v>24</v>
      </c>
      <c r="R62">
        <v>87.21305782</v>
      </c>
      <c r="S62" t="s">
        <v>46</v>
      </c>
      <c r="T62">
        <v>0.02853090617</v>
      </c>
      <c r="U62" t="s">
        <v>47</v>
      </c>
      <c r="V62" t="s">
        <v>48</v>
      </c>
      <c r="W62">
        <v>430.169097</v>
      </c>
      <c r="X62" s="13">
        <f>((Table1[[#This Row],[Revenue generated]]-Table1[[#This Row],[Costs]])/Table1[[#This Row],[Revenue generated]])</f>
        <v>0.951470554654638</v>
      </c>
    </row>
    <row r="63" ht="14.25" customHeight="1" spans="1:24">
      <c r="A63" t="s">
        <v>24</v>
      </c>
      <c r="B63" t="s">
        <v>115</v>
      </c>
      <c r="C63">
        <v>52.0287499</v>
      </c>
      <c r="D63">
        <v>23</v>
      </c>
      <c r="E63">
        <v>117</v>
      </c>
      <c r="F63">
        <v>6885.589351</v>
      </c>
      <c r="G63" t="s">
        <v>38</v>
      </c>
      <c r="H63">
        <v>32</v>
      </c>
      <c r="I63">
        <v>23</v>
      </c>
      <c r="J63">
        <v>36</v>
      </c>
      <c r="K63">
        <v>7</v>
      </c>
      <c r="L63" t="s">
        <v>43</v>
      </c>
      <c r="M63">
        <v>9.030340423</v>
      </c>
      <c r="N63" t="s">
        <v>52</v>
      </c>
      <c r="O63" t="s">
        <v>45</v>
      </c>
      <c r="P63">
        <v>480</v>
      </c>
      <c r="Q63">
        <v>12</v>
      </c>
      <c r="R63">
        <v>78.70239397</v>
      </c>
      <c r="S63" t="s">
        <v>46</v>
      </c>
      <c r="T63">
        <v>0.04367470538</v>
      </c>
      <c r="U63" t="s">
        <v>40</v>
      </c>
      <c r="V63" t="s">
        <v>48</v>
      </c>
      <c r="W63">
        <v>164.3665282</v>
      </c>
      <c r="X63" s="13">
        <f>((Table1[[#This Row],[Revenue generated]]-Table1[[#This Row],[Costs]])/Table1[[#This Row],[Revenue generated]])</f>
        <v>0.976128909259433</v>
      </c>
    </row>
    <row r="64" ht="14.25" customHeight="1" spans="1:24">
      <c r="A64" t="s">
        <v>57</v>
      </c>
      <c r="B64" t="s">
        <v>116</v>
      </c>
      <c r="C64">
        <v>72.79635396</v>
      </c>
      <c r="D64">
        <v>89</v>
      </c>
      <c r="E64">
        <v>270</v>
      </c>
      <c r="F64">
        <v>3899.746834</v>
      </c>
      <c r="G64" t="s">
        <v>38</v>
      </c>
      <c r="H64">
        <v>86</v>
      </c>
      <c r="I64">
        <v>2</v>
      </c>
      <c r="J64">
        <v>40</v>
      </c>
      <c r="K64">
        <v>7</v>
      </c>
      <c r="L64" t="s">
        <v>43</v>
      </c>
      <c r="M64">
        <v>7.291701389</v>
      </c>
      <c r="N64" t="s">
        <v>61</v>
      </c>
      <c r="O64" t="s">
        <v>29</v>
      </c>
      <c r="P64">
        <v>751</v>
      </c>
      <c r="Q64">
        <v>14</v>
      </c>
      <c r="R64">
        <v>21.04864273</v>
      </c>
      <c r="S64" t="s">
        <v>64</v>
      </c>
      <c r="T64">
        <v>0.01874001404</v>
      </c>
      <c r="U64" t="s">
        <v>56</v>
      </c>
      <c r="V64" t="s">
        <v>41</v>
      </c>
      <c r="W64">
        <v>320.8465158</v>
      </c>
      <c r="X64" s="13">
        <f>((Table1[[#This Row],[Revenue generated]]-Table1[[#This Row],[Costs]])/Table1[[#This Row],[Revenue generated]])</f>
        <v>0.917726321872309</v>
      </c>
    </row>
    <row r="65" ht="14.25" customHeight="1" spans="1:24">
      <c r="A65" t="s">
        <v>33</v>
      </c>
      <c r="B65" t="s">
        <v>117</v>
      </c>
      <c r="C65">
        <v>13.01737679</v>
      </c>
      <c r="D65">
        <v>55</v>
      </c>
      <c r="E65">
        <v>246</v>
      </c>
      <c r="F65">
        <v>4256.949141</v>
      </c>
      <c r="G65" t="s">
        <v>26</v>
      </c>
      <c r="H65">
        <v>54</v>
      </c>
      <c r="I65">
        <v>19</v>
      </c>
      <c r="J65">
        <v>10</v>
      </c>
      <c r="K65">
        <v>4</v>
      </c>
      <c r="L65" t="s">
        <v>36</v>
      </c>
      <c r="M65">
        <v>2.457933528</v>
      </c>
      <c r="N65" t="s">
        <v>28</v>
      </c>
      <c r="O65" t="s">
        <v>53</v>
      </c>
      <c r="P65">
        <v>736</v>
      </c>
      <c r="Q65">
        <v>10</v>
      </c>
      <c r="R65">
        <v>20.07500398</v>
      </c>
      <c r="S65" t="s">
        <v>30</v>
      </c>
      <c r="T65">
        <v>0.0363284329</v>
      </c>
      <c r="U65" t="s">
        <v>56</v>
      </c>
      <c r="V65" t="s">
        <v>48</v>
      </c>
      <c r="W65">
        <v>687.2861779</v>
      </c>
      <c r="X65" s="13">
        <f>((Table1[[#This Row],[Revenue generated]]-Table1[[#This Row],[Costs]])/Table1[[#This Row],[Revenue generated]])</f>
        <v>0.838549591471382</v>
      </c>
    </row>
    <row r="66" ht="14.25" customHeight="1" spans="1:24">
      <c r="A66" t="s">
        <v>33</v>
      </c>
      <c r="B66" t="s">
        <v>118</v>
      </c>
      <c r="C66">
        <v>89.63409561</v>
      </c>
      <c r="D66">
        <v>11</v>
      </c>
      <c r="E66">
        <v>134</v>
      </c>
      <c r="F66">
        <v>8458.730878</v>
      </c>
      <c r="G66" t="s">
        <v>35</v>
      </c>
      <c r="H66">
        <v>73</v>
      </c>
      <c r="I66">
        <v>27</v>
      </c>
      <c r="J66">
        <v>75</v>
      </c>
      <c r="K66">
        <v>6</v>
      </c>
      <c r="L66" t="s">
        <v>43</v>
      </c>
      <c r="M66">
        <v>4.585353468</v>
      </c>
      <c r="N66" t="s">
        <v>39</v>
      </c>
      <c r="O66" t="s">
        <v>50</v>
      </c>
      <c r="P66">
        <v>328</v>
      </c>
      <c r="Q66">
        <v>6</v>
      </c>
      <c r="R66">
        <v>8.693042426</v>
      </c>
      <c r="S66" t="s">
        <v>46</v>
      </c>
      <c r="T66">
        <v>0.00159486315</v>
      </c>
      <c r="U66" t="s">
        <v>40</v>
      </c>
      <c r="V66" t="s">
        <v>41</v>
      </c>
      <c r="W66">
        <v>771.2250847</v>
      </c>
      <c r="X66" s="13">
        <f>((Table1[[#This Row],[Revenue generated]]-Table1[[#This Row],[Costs]])/Table1[[#This Row],[Revenue generated]])</f>
        <v>0.908824964900367</v>
      </c>
    </row>
    <row r="67" ht="14.25" customHeight="1" spans="1:24">
      <c r="A67" t="s">
        <v>33</v>
      </c>
      <c r="B67" t="s">
        <v>119</v>
      </c>
      <c r="C67">
        <v>33.69771721</v>
      </c>
      <c r="D67">
        <v>72</v>
      </c>
      <c r="E67">
        <v>457</v>
      </c>
      <c r="F67">
        <v>8354.579686</v>
      </c>
      <c r="G67" t="s">
        <v>55</v>
      </c>
      <c r="H67">
        <v>57</v>
      </c>
      <c r="I67">
        <v>24</v>
      </c>
      <c r="J67">
        <v>54</v>
      </c>
      <c r="K67">
        <v>8</v>
      </c>
      <c r="L67" t="s">
        <v>43</v>
      </c>
      <c r="M67">
        <v>6.580541348</v>
      </c>
      <c r="N67" t="s">
        <v>44</v>
      </c>
      <c r="O67" t="s">
        <v>45</v>
      </c>
      <c r="P67">
        <v>358</v>
      </c>
      <c r="Q67">
        <v>21</v>
      </c>
      <c r="R67">
        <v>1.597222743</v>
      </c>
      <c r="S67" t="s">
        <v>46</v>
      </c>
      <c r="T67">
        <v>0.04911095955</v>
      </c>
      <c r="U67" t="s">
        <v>47</v>
      </c>
      <c r="V67" t="s">
        <v>41</v>
      </c>
      <c r="W67">
        <v>555.8591037</v>
      </c>
      <c r="X67" s="13">
        <f>((Table1[[#This Row],[Revenue generated]]-Table1[[#This Row],[Costs]])/Table1[[#This Row],[Revenue generated]])</f>
        <v>0.933466538761792</v>
      </c>
    </row>
    <row r="68" ht="14.25" customHeight="1" spans="1:24">
      <c r="A68" t="s">
        <v>33</v>
      </c>
      <c r="B68" t="s">
        <v>120</v>
      </c>
      <c r="C68">
        <v>26.03486977</v>
      </c>
      <c r="D68">
        <v>52</v>
      </c>
      <c r="E68">
        <v>704</v>
      </c>
      <c r="F68">
        <v>8367.721618</v>
      </c>
      <c r="G68" t="s">
        <v>35</v>
      </c>
      <c r="H68">
        <v>13</v>
      </c>
      <c r="I68">
        <v>17</v>
      </c>
      <c r="J68">
        <v>19</v>
      </c>
      <c r="K68">
        <v>8</v>
      </c>
      <c r="L68" t="s">
        <v>36</v>
      </c>
      <c r="M68">
        <v>2.216142729</v>
      </c>
      <c r="N68" t="s">
        <v>44</v>
      </c>
      <c r="O68" t="s">
        <v>45</v>
      </c>
      <c r="P68">
        <v>867</v>
      </c>
      <c r="Q68">
        <v>28</v>
      </c>
      <c r="R68">
        <v>42.08443674</v>
      </c>
      <c r="S68" t="s">
        <v>46</v>
      </c>
      <c r="T68">
        <v>0.03448063288</v>
      </c>
      <c r="U68" t="s">
        <v>31</v>
      </c>
      <c r="V68" t="s">
        <v>48</v>
      </c>
      <c r="W68">
        <v>393.8433486</v>
      </c>
      <c r="X68" s="13">
        <f>((Table1[[#This Row],[Revenue generated]]-Table1[[#This Row],[Costs]])/Table1[[#This Row],[Revenue generated]])</f>
        <v>0.952933024474333</v>
      </c>
    </row>
    <row r="69" ht="14.25" customHeight="1" spans="1:24">
      <c r="A69" t="s">
        <v>33</v>
      </c>
      <c r="B69" t="s">
        <v>121</v>
      </c>
      <c r="C69">
        <v>87.75543235</v>
      </c>
      <c r="D69">
        <v>16</v>
      </c>
      <c r="E69">
        <v>513</v>
      </c>
      <c r="F69">
        <v>9473.798033</v>
      </c>
      <c r="G69" t="s">
        <v>38</v>
      </c>
      <c r="H69">
        <v>12</v>
      </c>
      <c r="I69">
        <v>9</v>
      </c>
      <c r="J69">
        <v>71</v>
      </c>
      <c r="K69">
        <v>9</v>
      </c>
      <c r="L69" t="s">
        <v>43</v>
      </c>
      <c r="M69">
        <v>9.147811545</v>
      </c>
      <c r="N69" t="s">
        <v>39</v>
      </c>
      <c r="O69" t="s">
        <v>29</v>
      </c>
      <c r="P69">
        <v>198</v>
      </c>
      <c r="Q69">
        <v>11</v>
      </c>
      <c r="R69">
        <v>7.057876147</v>
      </c>
      <c r="S69" t="s">
        <v>64</v>
      </c>
      <c r="T69">
        <v>0.00131955444</v>
      </c>
      <c r="U69" t="s">
        <v>56</v>
      </c>
      <c r="V69" t="s">
        <v>41</v>
      </c>
      <c r="W69">
        <v>169.2718014</v>
      </c>
      <c r="X69" s="13">
        <f>((Table1[[#This Row],[Revenue generated]]-Table1[[#This Row],[Costs]])/Table1[[#This Row],[Revenue generated]])</f>
        <v>0.98213263563247</v>
      </c>
    </row>
    <row r="70" ht="14.25" customHeight="1" spans="1:24">
      <c r="A70" t="s">
        <v>24</v>
      </c>
      <c r="B70" t="s">
        <v>122</v>
      </c>
      <c r="C70">
        <v>37.93181238</v>
      </c>
      <c r="D70">
        <v>29</v>
      </c>
      <c r="E70">
        <v>163</v>
      </c>
      <c r="F70">
        <v>3550.218433</v>
      </c>
      <c r="G70" t="s">
        <v>26</v>
      </c>
      <c r="H70">
        <v>0</v>
      </c>
      <c r="I70">
        <v>8</v>
      </c>
      <c r="J70">
        <v>58</v>
      </c>
      <c r="K70">
        <v>8</v>
      </c>
      <c r="L70" t="s">
        <v>27</v>
      </c>
      <c r="M70">
        <v>1.194251865</v>
      </c>
      <c r="N70" t="s">
        <v>61</v>
      </c>
      <c r="O70" t="s">
        <v>53</v>
      </c>
      <c r="P70">
        <v>375</v>
      </c>
      <c r="Q70">
        <v>18</v>
      </c>
      <c r="R70">
        <v>97.11358156</v>
      </c>
      <c r="S70" t="s">
        <v>46</v>
      </c>
      <c r="T70">
        <v>0.01983467872</v>
      </c>
      <c r="U70" t="s">
        <v>47</v>
      </c>
      <c r="V70" t="s">
        <v>48</v>
      </c>
      <c r="W70">
        <v>299.7063031</v>
      </c>
      <c r="X70" s="13">
        <f>((Table1[[#This Row],[Revenue generated]]-Table1[[#This Row],[Costs]])/Table1[[#This Row],[Revenue generated]])</f>
        <v>0.915580883611507</v>
      </c>
    </row>
    <row r="71" ht="14.25" customHeight="1" spans="1:24">
      <c r="A71" t="s">
        <v>33</v>
      </c>
      <c r="B71" t="s">
        <v>123</v>
      </c>
      <c r="C71">
        <v>54.86552852</v>
      </c>
      <c r="D71">
        <v>62</v>
      </c>
      <c r="E71">
        <v>511</v>
      </c>
      <c r="F71">
        <v>1752.381087</v>
      </c>
      <c r="G71" t="s">
        <v>26</v>
      </c>
      <c r="H71">
        <v>95</v>
      </c>
      <c r="I71">
        <v>1</v>
      </c>
      <c r="J71">
        <v>27</v>
      </c>
      <c r="K71">
        <v>3</v>
      </c>
      <c r="L71" t="s">
        <v>27</v>
      </c>
      <c r="M71">
        <v>9.70528679</v>
      </c>
      <c r="N71" t="s">
        <v>52</v>
      </c>
      <c r="O71" t="s">
        <v>45</v>
      </c>
      <c r="P71">
        <v>862</v>
      </c>
      <c r="Q71">
        <v>7</v>
      </c>
      <c r="R71">
        <v>77.62776581</v>
      </c>
      <c r="S71" t="s">
        <v>30</v>
      </c>
      <c r="T71">
        <v>0.01362387989</v>
      </c>
      <c r="U71" t="s">
        <v>40</v>
      </c>
      <c r="V71" t="s">
        <v>48</v>
      </c>
      <c r="W71">
        <v>207.6632062</v>
      </c>
      <c r="X71" s="13">
        <f>((Table1[[#This Row],[Revenue generated]]-Table1[[#This Row],[Costs]])/Table1[[#This Row],[Revenue generated]])</f>
        <v>0.88149654904373</v>
      </c>
    </row>
    <row r="72" ht="14.25" customHeight="1" spans="1:24">
      <c r="A72" t="s">
        <v>24</v>
      </c>
      <c r="B72" t="s">
        <v>124</v>
      </c>
      <c r="C72">
        <v>47.91454182</v>
      </c>
      <c r="D72">
        <v>90</v>
      </c>
      <c r="E72">
        <v>32</v>
      </c>
      <c r="F72">
        <v>7014.887987</v>
      </c>
      <c r="G72" t="s">
        <v>35</v>
      </c>
      <c r="H72">
        <v>10</v>
      </c>
      <c r="I72">
        <v>12</v>
      </c>
      <c r="J72">
        <v>22</v>
      </c>
      <c r="K72">
        <v>4</v>
      </c>
      <c r="L72" t="s">
        <v>27</v>
      </c>
      <c r="M72">
        <v>6.315717755</v>
      </c>
      <c r="N72" t="s">
        <v>39</v>
      </c>
      <c r="O72" t="s">
        <v>53</v>
      </c>
      <c r="P72">
        <v>775</v>
      </c>
      <c r="Q72">
        <v>16</v>
      </c>
      <c r="R72">
        <v>11.44078182</v>
      </c>
      <c r="S72" t="s">
        <v>64</v>
      </c>
      <c r="T72">
        <v>0.01830575599</v>
      </c>
      <c r="U72" t="s">
        <v>31</v>
      </c>
      <c r="V72" t="s">
        <v>41</v>
      </c>
      <c r="W72">
        <v>183.2728987</v>
      </c>
      <c r="X72" s="13">
        <f>((Table1[[#This Row],[Revenue generated]]-Table1[[#This Row],[Costs]])/Table1[[#This Row],[Revenue generated]])</f>
        <v>0.973873724136488</v>
      </c>
    </row>
    <row r="73" ht="14.25" customHeight="1" spans="1:24">
      <c r="A73" t="s">
        <v>57</v>
      </c>
      <c r="B73" t="s">
        <v>125</v>
      </c>
      <c r="C73">
        <v>6.381533163</v>
      </c>
      <c r="D73">
        <v>14</v>
      </c>
      <c r="E73">
        <v>637</v>
      </c>
      <c r="F73">
        <v>8180.337085</v>
      </c>
      <c r="G73" t="s">
        <v>35</v>
      </c>
      <c r="H73">
        <v>76</v>
      </c>
      <c r="I73">
        <v>2</v>
      </c>
      <c r="J73">
        <v>26</v>
      </c>
      <c r="K73">
        <v>6</v>
      </c>
      <c r="L73" t="s">
        <v>36</v>
      </c>
      <c r="M73">
        <v>9.228190317</v>
      </c>
      <c r="N73" t="s">
        <v>61</v>
      </c>
      <c r="O73" t="s">
        <v>53</v>
      </c>
      <c r="P73">
        <v>258</v>
      </c>
      <c r="Q73">
        <v>10</v>
      </c>
      <c r="R73">
        <v>30.66167748</v>
      </c>
      <c r="S73" t="s">
        <v>30</v>
      </c>
      <c r="T73">
        <v>0.02078750608</v>
      </c>
      <c r="U73" t="s">
        <v>31</v>
      </c>
      <c r="V73" t="s">
        <v>48</v>
      </c>
      <c r="W73">
        <v>405.1670679</v>
      </c>
      <c r="X73" s="13">
        <f>((Table1[[#This Row],[Revenue generated]]-Table1[[#This Row],[Costs]])/Table1[[#This Row],[Revenue generated]])</f>
        <v>0.950470614634825</v>
      </c>
    </row>
    <row r="74" ht="14.25" customHeight="1" spans="1:24">
      <c r="A74" t="s">
        <v>57</v>
      </c>
      <c r="B74" t="s">
        <v>126</v>
      </c>
      <c r="C74">
        <v>90.20442752</v>
      </c>
      <c r="D74">
        <v>88</v>
      </c>
      <c r="E74">
        <v>478</v>
      </c>
      <c r="F74">
        <v>2633.121981</v>
      </c>
      <c r="G74" t="s">
        <v>26</v>
      </c>
      <c r="H74">
        <v>57</v>
      </c>
      <c r="I74">
        <v>29</v>
      </c>
      <c r="J74">
        <v>77</v>
      </c>
      <c r="K74">
        <v>9</v>
      </c>
      <c r="L74" t="s">
        <v>36</v>
      </c>
      <c r="M74">
        <v>6.59961416</v>
      </c>
      <c r="N74" t="s">
        <v>39</v>
      </c>
      <c r="O74" t="s">
        <v>53</v>
      </c>
      <c r="P74">
        <v>152</v>
      </c>
      <c r="Q74">
        <v>11</v>
      </c>
      <c r="R74">
        <v>55.7604929</v>
      </c>
      <c r="S74" t="s">
        <v>30</v>
      </c>
      <c r="T74">
        <v>0.03213329607</v>
      </c>
      <c r="U74" t="s">
        <v>47</v>
      </c>
      <c r="V74" t="s">
        <v>32</v>
      </c>
      <c r="W74">
        <v>677.9445698</v>
      </c>
      <c r="X74" s="13">
        <f>((Table1[[#This Row],[Revenue generated]]-Table1[[#This Row],[Costs]])/Table1[[#This Row],[Revenue generated]])</f>
        <v>0.742532030535656</v>
      </c>
    </row>
    <row r="75" ht="14.25" customHeight="1" spans="1:24">
      <c r="A75" t="s">
        <v>57</v>
      </c>
      <c r="B75" t="s">
        <v>127</v>
      </c>
      <c r="C75">
        <v>83.85101768</v>
      </c>
      <c r="D75">
        <v>41</v>
      </c>
      <c r="E75">
        <v>375</v>
      </c>
      <c r="F75">
        <v>7910.886916</v>
      </c>
      <c r="G75" t="s">
        <v>55</v>
      </c>
      <c r="H75">
        <v>17</v>
      </c>
      <c r="I75">
        <v>25</v>
      </c>
      <c r="J75">
        <v>66</v>
      </c>
      <c r="K75">
        <v>5</v>
      </c>
      <c r="L75" t="s">
        <v>27</v>
      </c>
      <c r="M75">
        <v>1.512936837</v>
      </c>
      <c r="N75" t="s">
        <v>52</v>
      </c>
      <c r="O75" t="s">
        <v>62</v>
      </c>
      <c r="P75">
        <v>444</v>
      </c>
      <c r="Q75">
        <v>4</v>
      </c>
      <c r="R75">
        <v>46.8702388</v>
      </c>
      <c r="S75" t="s">
        <v>46</v>
      </c>
      <c r="T75">
        <v>0.04620546065</v>
      </c>
      <c r="U75" t="s">
        <v>31</v>
      </c>
      <c r="V75" t="s">
        <v>48</v>
      </c>
      <c r="W75">
        <v>866.4728001</v>
      </c>
      <c r="X75" s="13">
        <f>((Table1[[#This Row],[Revenue generated]]-Table1[[#This Row],[Costs]])/Table1[[#This Row],[Revenue generated]])</f>
        <v>0.890470839831178</v>
      </c>
    </row>
    <row r="76" ht="14.25" customHeight="1" spans="1:24">
      <c r="A76" t="s">
        <v>24</v>
      </c>
      <c r="B76" t="s">
        <v>128</v>
      </c>
      <c r="C76">
        <v>3.170011414</v>
      </c>
      <c r="D76">
        <v>64</v>
      </c>
      <c r="E76">
        <v>904</v>
      </c>
      <c r="F76">
        <v>5709.945296</v>
      </c>
      <c r="G76" t="s">
        <v>35</v>
      </c>
      <c r="H76">
        <v>41</v>
      </c>
      <c r="I76">
        <v>6</v>
      </c>
      <c r="J76">
        <v>1</v>
      </c>
      <c r="K76">
        <v>5</v>
      </c>
      <c r="L76" t="s">
        <v>36</v>
      </c>
      <c r="M76">
        <v>5.23765465</v>
      </c>
      <c r="N76" t="s">
        <v>52</v>
      </c>
      <c r="O76" t="s">
        <v>50</v>
      </c>
      <c r="P76">
        <v>919</v>
      </c>
      <c r="Q76">
        <v>9</v>
      </c>
      <c r="R76">
        <v>80.58085216</v>
      </c>
      <c r="S76" t="s">
        <v>46</v>
      </c>
      <c r="T76">
        <v>0.00396612724</v>
      </c>
      <c r="U76" t="s">
        <v>47</v>
      </c>
      <c r="V76" t="s">
        <v>48</v>
      </c>
      <c r="W76">
        <v>341.5526568</v>
      </c>
      <c r="X76" s="13">
        <f>((Table1[[#This Row],[Revenue generated]]-Table1[[#This Row],[Costs]])/Table1[[#This Row],[Revenue generated]])</f>
        <v>0.940182849555622</v>
      </c>
    </row>
    <row r="77" ht="14.25" customHeight="1" spans="1:24">
      <c r="A77" t="s">
        <v>33</v>
      </c>
      <c r="B77" t="s">
        <v>129</v>
      </c>
      <c r="C77">
        <v>92.99688423</v>
      </c>
      <c r="D77">
        <v>29</v>
      </c>
      <c r="E77">
        <v>106</v>
      </c>
      <c r="F77">
        <v>1889.07359</v>
      </c>
      <c r="G77" t="s">
        <v>26</v>
      </c>
      <c r="H77">
        <v>16</v>
      </c>
      <c r="I77">
        <v>20</v>
      </c>
      <c r="J77">
        <v>56</v>
      </c>
      <c r="K77">
        <v>10</v>
      </c>
      <c r="L77" t="s">
        <v>43</v>
      </c>
      <c r="M77">
        <v>2.473897761</v>
      </c>
      <c r="N77" t="s">
        <v>39</v>
      </c>
      <c r="O77" t="s">
        <v>62</v>
      </c>
      <c r="P77">
        <v>759</v>
      </c>
      <c r="Q77">
        <v>11</v>
      </c>
      <c r="R77">
        <v>48.06478264</v>
      </c>
      <c r="S77" t="s">
        <v>64</v>
      </c>
      <c r="T77">
        <v>0.02030069089</v>
      </c>
      <c r="U77" t="s">
        <v>40</v>
      </c>
      <c r="V77" t="s">
        <v>41</v>
      </c>
      <c r="W77">
        <v>873.129648</v>
      </c>
      <c r="X77" s="13">
        <f>((Table1[[#This Row],[Revenue generated]]-Table1[[#This Row],[Costs]])/Table1[[#This Row],[Revenue generated]])</f>
        <v>0.53780008750215</v>
      </c>
    </row>
    <row r="78" ht="14.25" customHeight="1" spans="1:24">
      <c r="A78" t="s">
        <v>24</v>
      </c>
      <c r="B78" t="s">
        <v>130</v>
      </c>
      <c r="C78">
        <v>69.10879955</v>
      </c>
      <c r="D78">
        <v>23</v>
      </c>
      <c r="E78">
        <v>241</v>
      </c>
      <c r="F78">
        <v>5328.375984</v>
      </c>
      <c r="G78" t="s">
        <v>55</v>
      </c>
      <c r="H78">
        <v>38</v>
      </c>
      <c r="I78">
        <v>1</v>
      </c>
      <c r="J78">
        <v>22</v>
      </c>
      <c r="K78">
        <v>10</v>
      </c>
      <c r="L78" t="s">
        <v>36</v>
      </c>
      <c r="M78">
        <v>7.054538337</v>
      </c>
      <c r="N78" t="s">
        <v>61</v>
      </c>
      <c r="O78" t="s">
        <v>53</v>
      </c>
      <c r="P78">
        <v>985</v>
      </c>
      <c r="Q78">
        <v>24</v>
      </c>
      <c r="R78">
        <v>64.3235978</v>
      </c>
      <c r="S78" t="s">
        <v>30</v>
      </c>
      <c r="T78">
        <v>0.02180037452</v>
      </c>
      <c r="U78" t="s">
        <v>47</v>
      </c>
      <c r="V78" t="s">
        <v>48</v>
      </c>
      <c r="W78">
        <v>997.4134501</v>
      </c>
      <c r="X78" s="13">
        <f>((Table1[[#This Row],[Revenue generated]]-Table1[[#This Row],[Costs]])/Table1[[#This Row],[Revenue generated]])</f>
        <v>0.812810985355571</v>
      </c>
    </row>
    <row r="79" ht="14.25" customHeight="1" spans="1:24">
      <c r="A79" t="s">
        <v>24</v>
      </c>
      <c r="B79" t="s">
        <v>131</v>
      </c>
      <c r="C79">
        <v>57.44974296</v>
      </c>
      <c r="D79">
        <v>14</v>
      </c>
      <c r="E79">
        <v>359</v>
      </c>
      <c r="F79">
        <v>2483.760178</v>
      </c>
      <c r="G79" t="s">
        <v>38</v>
      </c>
      <c r="H79">
        <v>96</v>
      </c>
      <c r="I79">
        <v>28</v>
      </c>
      <c r="J79">
        <v>57</v>
      </c>
      <c r="K79">
        <v>4</v>
      </c>
      <c r="L79" t="s">
        <v>27</v>
      </c>
      <c r="M79">
        <v>6.780946626</v>
      </c>
      <c r="N79" t="s">
        <v>39</v>
      </c>
      <c r="O79" t="s">
        <v>45</v>
      </c>
      <c r="P79">
        <v>334</v>
      </c>
      <c r="Q79">
        <v>5</v>
      </c>
      <c r="R79">
        <v>42.95244475</v>
      </c>
      <c r="S79" t="s">
        <v>64</v>
      </c>
      <c r="T79">
        <v>0.03055141818</v>
      </c>
      <c r="U79" t="s">
        <v>31</v>
      </c>
      <c r="V79" t="s">
        <v>32</v>
      </c>
      <c r="W79">
        <v>852.5680989</v>
      </c>
      <c r="X79" s="13">
        <f>((Table1[[#This Row],[Revenue generated]]-Table1[[#This Row],[Costs]])/Table1[[#This Row],[Revenue generated]])</f>
        <v>0.656742987325566</v>
      </c>
    </row>
    <row r="80" ht="14.25" customHeight="1" spans="1:24">
      <c r="A80" t="s">
        <v>24</v>
      </c>
      <c r="B80" t="s">
        <v>132</v>
      </c>
      <c r="C80">
        <v>6.306883176</v>
      </c>
      <c r="D80">
        <v>50</v>
      </c>
      <c r="E80">
        <v>946</v>
      </c>
      <c r="F80">
        <v>1292.458418</v>
      </c>
      <c r="G80" t="s">
        <v>38</v>
      </c>
      <c r="H80">
        <v>5</v>
      </c>
      <c r="I80">
        <v>4</v>
      </c>
      <c r="J80">
        <v>51</v>
      </c>
      <c r="K80">
        <v>5</v>
      </c>
      <c r="L80" t="s">
        <v>27</v>
      </c>
      <c r="M80">
        <v>8.467049771</v>
      </c>
      <c r="N80" t="s">
        <v>44</v>
      </c>
      <c r="O80" t="s">
        <v>29</v>
      </c>
      <c r="P80">
        <v>858</v>
      </c>
      <c r="Q80">
        <v>21</v>
      </c>
      <c r="R80">
        <v>71.12651472</v>
      </c>
      <c r="S80" t="s">
        <v>30</v>
      </c>
      <c r="T80">
        <v>0.04096881332</v>
      </c>
      <c r="U80" t="s">
        <v>56</v>
      </c>
      <c r="V80" t="s">
        <v>41</v>
      </c>
      <c r="W80">
        <v>323.5922034</v>
      </c>
      <c r="X80" s="13">
        <f>((Table1[[#This Row],[Revenue generated]]-Table1[[#This Row],[Costs]])/Table1[[#This Row],[Revenue generated]])</f>
        <v>0.749630472521709</v>
      </c>
    </row>
    <row r="81" ht="14.25" customHeight="1" spans="1:24">
      <c r="A81" t="s">
        <v>24</v>
      </c>
      <c r="B81" t="s">
        <v>133</v>
      </c>
      <c r="C81">
        <v>57.05703122</v>
      </c>
      <c r="D81">
        <v>56</v>
      </c>
      <c r="E81">
        <v>198</v>
      </c>
      <c r="F81">
        <v>7888.723268</v>
      </c>
      <c r="G81" t="s">
        <v>26</v>
      </c>
      <c r="H81">
        <v>31</v>
      </c>
      <c r="I81">
        <v>25</v>
      </c>
      <c r="J81">
        <v>20</v>
      </c>
      <c r="K81">
        <v>1</v>
      </c>
      <c r="L81" t="s">
        <v>27</v>
      </c>
      <c r="M81">
        <v>6.496325364</v>
      </c>
      <c r="N81" t="s">
        <v>28</v>
      </c>
      <c r="O81" t="s">
        <v>53</v>
      </c>
      <c r="P81">
        <v>228</v>
      </c>
      <c r="Q81">
        <v>12</v>
      </c>
      <c r="R81">
        <v>57.87090292</v>
      </c>
      <c r="S81" t="s">
        <v>30</v>
      </c>
      <c r="T81">
        <v>0.00165871627</v>
      </c>
      <c r="U81" t="s">
        <v>40</v>
      </c>
      <c r="V81" t="s">
        <v>41</v>
      </c>
      <c r="W81">
        <v>351.5042193</v>
      </c>
      <c r="X81" s="13">
        <f>((Table1[[#This Row],[Revenue generated]]-Table1[[#This Row],[Costs]])/Table1[[#This Row],[Revenue generated]])</f>
        <v>0.955442191675572</v>
      </c>
    </row>
    <row r="82" ht="14.25" customHeight="1" spans="1:24">
      <c r="A82" t="s">
        <v>33</v>
      </c>
      <c r="B82" t="s">
        <v>134</v>
      </c>
      <c r="C82">
        <v>91.12831835</v>
      </c>
      <c r="D82">
        <v>75</v>
      </c>
      <c r="E82">
        <v>872</v>
      </c>
      <c r="F82">
        <v>8651.672683</v>
      </c>
      <c r="G82" t="s">
        <v>38</v>
      </c>
      <c r="H82">
        <v>39</v>
      </c>
      <c r="I82">
        <v>14</v>
      </c>
      <c r="J82">
        <v>41</v>
      </c>
      <c r="K82">
        <v>2</v>
      </c>
      <c r="L82" t="s">
        <v>43</v>
      </c>
      <c r="M82">
        <v>2.833184679</v>
      </c>
      <c r="N82" t="s">
        <v>28</v>
      </c>
      <c r="O82" t="s">
        <v>62</v>
      </c>
      <c r="P82">
        <v>202</v>
      </c>
      <c r="Q82">
        <v>5</v>
      </c>
      <c r="R82">
        <v>76.96122802</v>
      </c>
      <c r="S82" t="s">
        <v>46</v>
      </c>
      <c r="T82">
        <v>0.02849662199</v>
      </c>
      <c r="U82" t="s">
        <v>56</v>
      </c>
      <c r="V82" t="s">
        <v>32</v>
      </c>
      <c r="W82">
        <v>787.7798505</v>
      </c>
      <c r="X82" s="13">
        <f>((Table1[[#This Row],[Revenue generated]]-Table1[[#This Row],[Costs]])/Table1[[#This Row],[Revenue generated]])</f>
        <v>0.908944792600864</v>
      </c>
    </row>
    <row r="83" ht="14.25" customHeight="1" spans="1:24">
      <c r="A83" t="s">
        <v>24</v>
      </c>
      <c r="B83" t="s">
        <v>135</v>
      </c>
      <c r="C83">
        <v>72.81920693</v>
      </c>
      <c r="D83">
        <v>9</v>
      </c>
      <c r="E83">
        <v>774</v>
      </c>
      <c r="F83">
        <v>4384.4134</v>
      </c>
      <c r="G83" t="s">
        <v>38</v>
      </c>
      <c r="H83">
        <v>48</v>
      </c>
      <c r="I83">
        <v>6</v>
      </c>
      <c r="J83">
        <v>8</v>
      </c>
      <c r="K83">
        <v>5</v>
      </c>
      <c r="L83" t="s">
        <v>27</v>
      </c>
      <c r="M83">
        <v>4.066277502</v>
      </c>
      <c r="N83" t="s">
        <v>28</v>
      </c>
      <c r="O83" t="s">
        <v>50</v>
      </c>
      <c r="P83">
        <v>698</v>
      </c>
      <c r="Q83">
        <v>1</v>
      </c>
      <c r="R83">
        <v>19.78959294</v>
      </c>
      <c r="S83" t="s">
        <v>30</v>
      </c>
      <c r="T83">
        <v>0.02547547122</v>
      </c>
      <c r="U83" t="s">
        <v>47</v>
      </c>
      <c r="V83" t="s">
        <v>32</v>
      </c>
      <c r="W83">
        <v>276.7783359</v>
      </c>
      <c r="X83" s="13">
        <f>((Table1[[#This Row],[Revenue generated]]-Table1[[#This Row],[Costs]])/Table1[[#This Row],[Revenue generated]])</f>
        <v>0.936872208286746</v>
      </c>
    </row>
    <row r="84" ht="14.25" customHeight="1" spans="1:24">
      <c r="A84" t="s">
        <v>33</v>
      </c>
      <c r="B84" t="s">
        <v>136</v>
      </c>
      <c r="C84">
        <v>17.03493074</v>
      </c>
      <c r="D84">
        <v>13</v>
      </c>
      <c r="E84">
        <v>336</v>
      </c>
      <c r="F84">
        <v>2943.381868</v>
      </c>
      <c r="G84" t="s">
        <v>38</v>
      </c>
      <c r="H84">
        <v>42</v>
      </c>
      <c r="I84">
        <v>19</v>
      </c>
      <c r="J84">
        <v>72</v>
      </c>
      <c r="K84">
        <v>1</v>
      </c>
      <c r="L84" t="s">
        <v>36</v>
      </c>
      <c r="M84">
        <v>4.708181874</v>
      </c>
      <c r="N84" t="s">
        <v>61</v>
      </c>
      <c r="O84" t="s">
        <v>29</v>
      </c>
      <c r="P84">
        <v>955</v>
      </c>
      <c r="Q84">
        <v>26</v>
      </c>
      <c r="R84">
        <v>4.465278435</v>
      </c>
      <c r="S84" t="s">
        <v>30</v>
      </c>
      <c r="T84">
        <v>0.04137877049</v>
      </c>
      <c r="U84" t="s">
        <v>31</v>
      </c>
      <c r="V84" t="s">
        <v>41</v>
      </c>
      <c r="W84">
        <v>589.9785556</v>
      </c>
      <c r="X84" s="13">
        <f>((Table1[[#This Row],[Revenue generated]]-Table1[[#This Row],[Costs]])/Table1[[#This Row],[Revenue generated]])</f>
        <v>0.799557589854664</v>
      </c>
    </row>
    <row r="85" ht="14.25" customHeight="1" spans="1:24">
      <c r="A85" t="s">
        <v>24</v>
      </c>
      <c r="B85" t="s">
        <v>137</v>
      </c>
      <c r="C85">
        <v>68.91124621</v>
      </c>
      <c r="D85">
        <v>82</v>
      </c>
      <c r="E85">
        <v>663</v>
      </c>
      <c r="F85">
        <v>2411.754632</v>
      </c>
      <c r="G85" t="s">
        <v>38</v>
      </c>
      <c r="H85">
        <v>65</v>
      </c>
      <c r="I85">
        <v>24</v>
      </c>
      <c r="J85">
        <v>7</v>
      </c>
      <c r="K85">
        <v>8</v>
      </c>
      <c r="L85" t="s">
        <v>27</v>
      </c>
      <c r="M85">
        <v>4.949839578</v>
      </c>
      <c r="N85" t="s">
        <v>39</v>
      </c>
      <c r="O85" t="s">
        <v>53</v>
      </c>
      <c r="P85">
        <v>443</v>
      </c>
      <c r="Q85">
        <v>5</v>
      </c>
      <c r="R85">
        <v>97.7305938</v>
      </c>
      <c r="S85" t="s">
        <v>46</v>
      </c>
      <c r="T85">
        <v>0.00773006134</v>
      </c>
      <c r="U85" t="s">
        <v>31</v>
      </c>
      <c r="V85" t="s">
        <v>48</v>
      </c>
      <c r="W85">
        <v>682.9710182</v>
      </c>
      <c r="X85" s="13">
        <f>((Table1[[#This Row],[Revenue generated]]-Table1[[#This Row],[Costs]])/Table1[[#This Row],[Revenue generated]])</f>
        <v>0.716815712038819</v>
      </c>
    </row>
    <row r="86" ht="14.25" customHeight="1" spans="1:24">
      <c r="A86" t="s">
        <v>24</v>
      </c>
      <c r="B86" t="s">
        <v>138</v>
      </c>
      <c r="C86">
        <v>89.10436729</v>
      </c>
      <c r="D86">
        <v>99</v>
      </c>
      <c r="E86">
        <v>618</v>
      </c>
      <c r="F86">
        <v>2048.2901</v>
      </c>
      <c r="G86" t="s">
        <v>38</v>
      </c>
      <c r="H86">
        <v>73</v>
      </c>
      <c r="I86">
        <v>26</v>
      </c>
      <c r="J86">
        <v>80</v>
      </c>
      <c r="K86">
        <v>10</v>
      </c>
      <c r="L86" t="s">
        <v>36</v>
      </c>
      <c r="M86">
        <v>8.381615625</v>
      </c>
      <c r="N86" t="s">
        <v>44</v>
      </c>
      <c r="O86" t="s">
        <v>62</v>
      </c>
      <c r="P86">
        <v>589</v>
      </c>
      <c r="Q86">
        <v>22</v>
      </c>
      <c r="R86">
        <v>33.80863651</v>
      </c>
      <c r="S86" t="s">
        <v>64</v>
      </c>
      <c r="T86">
        <v>0.04843456577</v>
      </c>
      <c r="U86" t="s">
        <v>40</v>
      </c>
      <c r="V86" t="s">
        <v>32</v>
      </c>
      <c r="W86">
        <v>465.457006</v>
      </c>
      <c r="X86" s="13">
        <f>((Table1[[#This Row],[Revenue generated]]-Table1[[#This Row],[Costs]])/Table1[[#This Row],[Revenue generated]])</f>
        <v>0.772758260170276</v>
      </c>
    </row>
    <row r="87" ht="14.25" customHeight="1" spans="1:24">
      <c r="A87" t="s">
        <v>57</v>
      </c>
      <c r="B87" t="s">
        <v>139</v>
      </c>
      <c r="C87">
        <v>76.96299442</v>
      </c>
      <c r="D87">
        <v>83</v>
      </c>
      <c r="E87">
        <v>25</v>
      </c>
      <c r="F87">
        <v>8684.613059</v>
      </c>
      <c r="G87" t="s">
        <v>35</v>
      </c>
      <c r="H87">
        <v>15</v>
      </c>
      <c r="I87">
        <v>18</v>
      </c>
      <c r="J87">
        <v>66</v>
      </c>
      <c r="K87">
        <v>2</v>
      </c>
      <c r="L87" t="s">
        <v>43</v>
      </c>
      <c r="M87">
        <v>8.249168705</v>
      </c>
      <c r="N87" t="s">
        <v>44</v>
      </c>
      <c r="O87" t="s">
        <v>62</v>
      </c>
      <c r="P87">
        <v>211</v>
      </c>
      <c r="Q87">
        <v>2</v>
      </c>
      <c r="R87">
        <v>69.92934552</v>
      </c>
      <c r="S87" t="s">
        <v>46</v>
      </c>
      <c r="T87">
        <v>0.01374429</v>
      </c>
      <c r="U87" t="s">
        <v>31</v>
      </c>
      <c r="V87" t="s">
        <v>32</v>
      </c>
      <c r="W87">
        <v>842.68683</v>
      </c>
      <c r="X87" s="13">
        <f>((Table1[[#This Row],[Revenue generated]]-Table1[[#This Row],[Costs]])/Table1[[#This Row],[Revenue generated]])</f>
        <v>0.902967832386417</v>
      </c>
    </row>
    <row r="88" ht="14.25" customHeight="1" spans="1:24">
      <c r="A88" t="s">
        <v>33</v>
      </c>
      <c r="B88" t="s">
        <v>140</v>
      </c>
      <c r="C88">
        <v>19.99817694</v>
      </c>
      <c r="D88">
        <v>18</v>
      </c>
      <c r="E88">
        <v>223</v>
      </c>
      <c r="F88">
        <v>1229.591029</v>
      </c>
      <c r="G88" t="s">
        <v>38</v>
      </c>
      <c r="H88">
        <v>32</v>
      </c>
      <c r="I88">
        <v>14</v>
      </c>
      <c r="J88">
        <v>22</v>
      </c>
      <c r="K88">
        <v>6</v>
      </c>
      <c r="L88" t="s">
        <v>27</v>
      </c>
      <c r="M88">
        <v>1.45430531</v>
      </c>
      <c r="N88" t="s">
        <v>39</v>
      </c>
      <c r="O88" t="s">
        <v>29</v>
      </c>
      <c r="P88">
        <v>569</v>
      </c>
      <c r="Q88">
        <v>18</v>
      </c>
      <c r="R88">
        <v>74.60897</v>
      </c>
      <c r="S88" t="s">
        <v>64</v>
      </c>
      <c r="T88">
        <v>0.02051512931</v>
      </c>
      <c r="U88" t="s">
        <v>47</v>
      </c>
      <c r="V88" t="s">
        <v>48</v>
      </c>
      <c r="W88">
        <v>264.2548898</v>
      </c>
      <c r="X88" s="13">
        <f>((Table1[[#This Row],[Revenue generated]]-Table1[[#This Row],[Costs]])/Table1[[#This Row],[Revenue generated]])</f>
        <v>0.785087168361245</v>
      </c>
    </row>
    <row r="89" ht="14.25" customHeight="1" spans="1:24">
      <c r="A89" t="s">
        <v>24</v>
      </c>
      <c r="B89" t="s">
        <v>141</v>
      </c>
      <c r="C89">
        <v>80.41403665</v>
      </c>
      <c r="D89">
        <v>24</v>
      </c>
      <c r="E89">
        <v>79</v>
      </c>
      <c r="F89">
        <v>5133.846701</v>
      </c>
      <c r="G89" t="s">
        <v>55</v>
      </c>
      <c r="H89">
        <v>5</v>
      </c>
      <c r="I89">
        <v>7</v>
      </c>
      <c r="J89">
        <v>55</v>
      </c>
      <c r="K89">
        <v>10</v>
      </c>
      <c r="L89" t="s">
        <v>36</v>
      </c>
      <c r="M89">
        <v>6.575803798</v>
      </c>
      <c r="N89" t="s">
        <v>28</v>
      </c>
      <c r="O89" t="s">
        <v>62</v>
      </c>
      <c r="P89">
        <v>523</v>
      </c>
      <c r="Q89">
        <v>17</v>
      </c>
      <c r="R89">
        <v>28.69699682</v>
      </c>
      <c r="S89" t="s">
        <v>46</v>
      </c>
      <c r="T89">
        <v>0.03693737788</v>
      </c>
      <c r="U89" t="s">
        <v>56</v>
      </c>
      <c r="V89" t="s">
        <v>32</v>
      </c>
      <c r="W89">
        <v>879.3592177</v>
      </c>
      <c r="X89" s="13">
        <f>((Table1[[#This Row],[Revenue generated]]-Table1[[#This Row],[Costs]])/Table1[[#This Row],[Revenue generated]])</f>
        <v>0.828713386099216</v>
      </c>
    </row>
    <row r="90" ht="14.25" customHeight="1" spans="1:24">
      <c r="A90" t="s">
        <v>57</v>
      </c>
      <c r="B90" t="s">
        <v>142</v>
      </c>
      <c r="C90">
        <v>75.27040698</v>
      </c>
      <c r="D90">
        <v>58</v>
      </c>
      <c r="E90">
        <v>737</v>
      </c>
      <c r="F90">
        <v>9444.742033</v>
      </c>
      <c r="G90" t="s">
        <v>55</v>
      </c>
      <c r="H90">
        <v>60</v>
      </c>
      <c r="I90">
        <v>18</v>
      </c>
      <c r="J90">
        <v>85</v>
      </c>
      <c r="K90">
        <v>7</v>
      </c>
      <c r="L90" t="s">
        <v>36</v>
      </c>
      <c r="M90">
        <v>3.801253133</v>
      </c>
      <c r="N90" t="s">
        <v>61</v>
      </c>
      <c r="O90" t="s">
        <v>29</v>
      </c>
      <c r="P90">
        <v>953</v>
      </c>
      <c r="Q90">
        <v>11</v>
      </c>
      <c r="R90">
        <v>68.18491906</v>
      </c>
      <c r="S90" t="s">
        <v>30</v>
      </c>
      <c r="T90">
        <v>0.00722204402</v>
      </c>
      <c r="U90" t="s">
        <v>56</v>
      </c>
      <c r="V90" t="s">
        <v>48</v>
      </c>
      <c r="W90">
        <v>103.916248</v>
      </c>
      <c r="X90" s="13">
        <f>((Table1[[#This Row],[Revenue generated]]-Table1[[#This Row],[Costs]])/Table1[[#This Row],[Revenue generated]])</f>
        <v>0.988997449836436</v>
      </c>
    </row>
    <row r="91" ht="14.25" customHeight="1" spans="1:24">
      <c r="A91" t="s">
        <v>57</v>
      </c>
      <c r="B91" t="s">
        <v>143</v>
      </c>
      <c r="C91">
        <v>97.76008558</v>
      </c>
      <c r="D91">
        <v>10</v>
      </c>
      <c r="E91">
        <v>134</v>
      </c>
      <c r="F91">
        <v>5924.682567</v>
      </c>
      <c r="G91" t="s">
        <v>38</v>
      </c>
      <c r="H91">
        <v>90</v>
      </c>
      <c r="I91">
        <v>1</v>
      </c>
      <c r="J91">
        <v>27</v>
      </c>
      <c r="K91">
        <v>8</v>
      </c>
      <c r="L91" t="s">
        <v>27</v>
      </c>
      <c r="M91">
        <v>9.929816245</v>
      </c>
      <c r="N91" t="s">
        <v>39</v>
      </c>
      <c r="O91" t="s">
        <v>45</v>
      </c>
      <c r="P91">
        <v>370</v>
      </c>
      <c r="Q91">
        <v>11</v>
      </c>
      <c r="R91">
        <v>46.60387338</v>
      </c>
      <c r="S91" t="s">
        <v>30</v>
      </c>
      <c r="T91">
        <v>0.01907665734</v>
      </c>
      <c r="U91" t="s">
        <v>47</v>
      </c>
      <c r="V91" t="s">
        <v>32</v>
      </c>
      <c r="W91">
        <v>517.4999739</v>
      </c>
      <c r="X91" s="13">
        <f>((Table1[[#This Row],[Revenue generated]]-Table1[[#This Row],[Costs]])/Table1[[#This Row],[Revenue generated]])</f>
        <v>0.912653552650663</v>
      </c>
    </row>
    <row r="92" ht="14.25" customHeight="1" spans="1:24">
      <c r="A92" t="s">
        <v>33</v>
      </c>
      <c r="B92" t="s">
        <v>144</v>
      </c>
      <c r="C92">
        <v>13.8819135</v>
      </c>
      <c r="D92">
        <v>56</v>
      </c>
      <c r="E92">
        <v>320</v>
      </c>
      <c r="F92">
        <v>9592.63357</v>
      </c>
      <c r="G92" t="s">
        <v>26</v>
      </c>
      <c r="H92">
        <v>66</v>
      </c>
      <c r="I92">
        <v>18</v>
      </c>
      <c r="J92">
        <v>96</v>
      </c>
      <c r="K92">
        <v>7</v>
      </c>
      <c r="L92" t="s">
        <v>27</v>
      </c>
      <c r="M92">
        <v>7.674430708</v>
      </c>
      <c r="N92" t="s">
        <v>28</v>
      </c>
      <c r="O92" t="s">
        <v>53</v>
      </c>
      <c r="P92">
        <v>585</v>
      </c>
      <c r="Q92">
        <v>8</v>
      </c>
      <c r="R92">
        <v>85.67596334</v>
      </c>
      <c r="S92" t="s">
        <v>64</v>
      </c>
      <c r="T92">
        <v>0.01219382224</v>
      </c>
      <c r="U92" t="s">
        <v>47</v>
      </c>
      <c r="V92" t="s">
        <v>32</v>
      </c>
      <c r="W92">
        <v>990.0784725</v>
      </c>
      <c r="X92" s="13">
        <f>((Table1[[#This Row],[Revenue generated]]-Table1[[#This Row],[Costs]])/Table1[[#This Row],[Revenue generated]])</f>
        <v>0.896787627164622</v>
      </c>
    </row>
    <row r="93" ht="14.25" customHeight="1" spans="1:24">
      <c r="A93" t="s">
        <v>57</v>
      </c>
      <c r="B93" t="s">
        <v>145</v>
      </c>
      <c r="C93">
        <v>62.11196546</v>
      </c>
      <c r="D93">
        <v>90</v>
      </c>
      <c r="E93">
        <v>916</v>
      </c>
      <c r="F93">
        <v>1935.206794</v>
      </c>
      <c r="G93" t="s">
        <v>55</v>
      </c>
      <c r="H93">
        <v>98</v>
      </c>
      <c r="I93">
        <v>22</v>
      </c>
      <c r="J93">
        <v>85</v>
      </c>
      <c r="K93">
        <v>7</v>
      </c>
      <c r="L93" t="s">
        <v>27</v>
      </c>
      <c r="M93">
        <v>7.471514084</v>
      </c>
      <c r="N93" t="s">
        <v>52</v>
      </c>
      <c r="O93" t="s">
        <v>50</v>
      </c>
      <c r="P93">
        <v>207</v>
      </c>
      <c r="Q93">
        <v>28</v>
      </c>
      <c r="R93">
        <v>39.7728825</v>
      </c>
      <c r="S93" t="s">
        <v>30</v>
      </c>
      <c r="T93">
        <v>0.00626001858</v>
      </c>
      <c r="U93" t="s">
        <v>47</v>
      </c>
      <c r="V93" t="s">
        <v>32</v>
      </c>
      <c r="W93">
        <v>996.778315</v>
      </c>
      <c r="X93" s="13">
        <f>((Table1[[#This Row],[Revenue generated]]-Table1[[#This Row],[Costs]])/Table1[[#This Row],[Revenue generated]])</f>
        <v>0.484924134159483</v>
      </c>
    </row>
    <row r="94" ht="14.25" customHeight="1" spans="1:24">
      <c r="A94" t="s">
        <v>57</v>
      </c>
      <c r="B94" t="s">
        <v>146</v>
      </c>
      <c r="C94">
        <v>47.71423308</v>
      </c>
      <c r="D94">
        <v>44</v>
      </c>
      <c r="E94">
        <v>276</v>
      </c>
      <c r="F94">
        <v>2100.129755</v>
      </c>
      <c r="G94" t="s">
        <v>55</v>
      </c>
      <c r="H94">
        <v>90</v>
      </c>
      <c r="I94">
        <v>25</v>
      </c>
      <c r="J94">
        <v>10</v>
      </c>
      <c r="K94">
        <v>8</v>
      </c>
      <c r="L94" t="s">
        <v>27</v>
      </c>
      <c r="M94">
        <v>4.469500026</v>
      </c>
      <c r="N94" t="s">
        <v>61</v>
      </c>
      <c r="O94" t="s">
        <v>29</v>
      </c>
      <c r="P94">
        <v>671</v>
      </c>
      <c r="Q94">
        <v>29</v>
      </c>
      <c r="R94">
        <v>62.6126904</v>
      </c>
      <c r="S94" t="s">
        <v>64</v>
      </c>
      <c r="T94">
        <v>0.00333431825</v>
      </c>
      <c r="U94" t="s">
        <v>47</v>
      </c>
      <c r="V94" t="s">
        <v>32</v>
      </c>
      <c r="W94">
        <v>230.0927825</v>
      </c>
      <c r="X94" s="13">
        <f>((Table1[[#This Row],[Revenue generated]]-Table1[[#This Row],[Costs]])/Table1[[#This Row],[Revenue generated]])</f>
        <v>0.890438777912558</v>
      </c>
    </row>
    <row r="95" ht="14.25" customHeight="1" spans="1:24">
      <c r="A95" t="s">
        <v>24</v>
      </c>
      <c r="B95" t="s">
        <v>147</v>
      </c>
      <c r="C95">
        <v>69.290831</v>
      </c>
      <c r="D95">
        <v>88</v>
      </c>
      <c r="E95">
        <v>114</v>
      </c>
      <c r="F95">
        <v>4531.402134</v>
      </c>
      <c r="G95" t="s">
        <v>38</v>
      </c>
      <c r="H95">
        <v>63</v>
      </c>
      <c r="I95">
        <v>17</v>
      </c>
      <c r="J95">
        <v>66</v>
      </c>
      <c r="K95">
        <v>1</v>
      </c>
      <c r="L95" t="s">
        <v>43</v>
      </c>
      <c r="M95">
        <v>7.006432059</v>
      </c>
      <c r="N95" t="s">
        <v>52</v>
      </c>
      <c r="O95" t="s">
        <v>62</v>
      </c>
      <c r="P95">
        <v>824</v>
      </c>
      <c r="Q95">
        <v>20</v>
      </c>
      <c r="R95">
        <v>35.63365234</v>
      </c>
      <c r="S95" t="s">
        <v>46</v>
      </c>
      <c r="T95">
        <v>0.04165781795</v>
      </c>
      <c r="U95" t="s">
        <v>40</v>
      </c>
      <c r="V95" t="s">
        <v>48</v>
      </c>
      <c r="W95">
        <v>823.5238459</v>
      </c>
      <c r="X95" s="13">
        <f>((Table1[[#This Row],[Revenue generated]]-Table1[[#This Row],[Costs]])/Table1[[#This Row],[Revenue generated]])</f>
        <v>0.818262908135886</v>
      </c>
    </row>
    <row r="96" ht="14.25" customHeight="1" spans="1:24">
      <c r="A96" t="s">
        <v>57</v>
      </c>
      <c r="B96" t="s">
        <v>148</v>
      </c>
      <c r="C96">
        <v>3.037688725</v>
      </c>
      <c r="D96">
        <v>97</v>
      </c>
      <c r="E96">
        <v>987</v>
      </c>
      <c r="F96">
        <v>7888.356547</v>
      </c>
      <c r="G96" t="s">
        <v>38</v>
      </c>
      <c r="H96">
        <v>77</v>
      </c>
      <c r="I96">
        <v>26</v>
      </c>
      <c r="J96">
        <v>72</v>
      </c>
      <c r="K96">
        <v>9</v>
      </c>
      <c r="L96" t="s">
        <v>27</v>
      </c>
      <c r="M96">
        <v>6.942945942</v>
      </c>
      <c r="N96" t="s">
        <v>61</v>
      </c>
      <c r="O96" t="s">
        <v>50</v>
      </c>
      <c r="P96">
        <v>908</v>
      </c>
      <c r="Q96">
        <v>14</v>
      </c>
      <c r="R96">
        <v>60.38737861</v>
      </c>
      <c r="S96" t="s">
        <v>64</v>
      </c>
      <c r="T96">
        <v>0.01463607498</v>
      </c>
      <c r="U96" t="s">
        <v>47</v>
      </c>
      <c r="V96" t="s">
        <v>32</v>
      </c>
      <c r="W96">
        <v>846.665257</v>
      </c>
      <c r="X96" s="13">
        <f>((Table1[[#This Row],[Revenue generated]]-Table1[[#This Row],[Costs]])/Table1[[#This Row],[Revenue generated]])</f>
        <v>0.892668992336307</v>
      </c>
    </row>
    <row r="97" ht="14.25" customHeight="1" spans="1:24">
      <c r="A97" t="s">
        <v>24</v>
      </c>
      <c r="B97" t="s">
        <v>149</v>
      </c>
      <c r="C97">
        <v>77.90392722</v>
      </c>
      <c r="D97">
        <v>65</v>
      </c>
      <c r="E97">
        <v>672</v>
      </c>
      <c r="F97">
        <v>7386.363944</v>
      </c>
      <c r="G97" t="s">
        <v>38</v>
      </c>
      <c r="H97">
        <v>15</v>
      </c>
      <c r="I97">
        <v>14</v>
      </c>
      <c r="J97">
        <v>26</v>
      </c>
      <c r="K97">
        <v>9</v>
      </c>
      <c r="L97" t="s">
        <v>27</v>
      </c>
      <c r="M97">
        <v>8.63033887</v>
      </c>
      <c r="N97" t="s">
        <v>52</v>
      </c>
      <c r="O97" t="s">
        <v>29</v>
      </c>
      <c r="P97">
        <v>450</v>
      </c>
      <c r="Q97">
        <v>26</v>
      </c>
      <c r="R97">
        <v>58.89068577</v>
      </c>
      <c r="S97" t="s">
        <v>30</v>
      </c>
      <c r="T97">
        <v>0.0121088213</v>
      </c>
      <c r="U97" t="s">
        <v>40</v>
      </c>
      <c r="V97" t="s">
        <v>48</v>
      </c>
      <c r="W97">
        <v>778.8642414</v>
      </c>
      <c r="X97" s="13">
        <f>((Table1[[#This Row],[Revenue generated]]-Table1[[#This Row],[Costs]])/Table1[[#This Row],[Revenue generated]])</f>
        <v>0.894553768632985</v>
      </c>
    </row>
    <row r="98" ht="14.25" customHeight="1" spans="1:24">
      <c r="A98" t="s">
        <v>57</v>
      </c>
      <c r="B98" t="s">
        <v>150</v>
      </c>
      <c r="C98">
        <v>24.42313142</v>
      </c>
      <c r="D98">
        <v>29</v>
      </c>
      <c r="E98">
        <v>324</v>
      </c>
      <c r="F98">
        <v>7698.424766</v>
      </c>
      <c r="G98" t="s">
        <v>26</v>
      </c>
      <c r="H98">
        <v>67</v>
      </c>
      <c r="I98">
        <v>2</v>
      </c>
      <c r="J98">
        <v>32</v>
      </c>
      <c r="K98">
        <v>3</v>
      </c>
      <c r="L98" t="s">
        <v>43</v>
      </c>
      <c r="M98">
        <v>5.352878044</v>
      </c>
      <c r="N98" t="s">
        <v>28</v>
      </c>
      <c r="O98" t="s">
        <v>29</v>
      </c>
      <c r="P98">
        <v>648</v>
      </c>
      <c r="Q98">
        <v>28</v>
      </c>
      <c r="R98">
        <v>17.80375633</v>
      </c>
      <c r="S98" t="s">
        <v>30</v>
      </c>
      <c r="T98">
        <v>0.03872047681</v>
      </c>
      <c r="U98" t="s">
        <v>31</v>
      </c>
      <c r="V98" t="s">
        <v>48</v>
      </c>
      <c r="W98">
        <v>188.7421411</v>
      </c>
      <c r="X98" s="13">
        <f>((Table1[[#This Row],[Revenue generated]]-Table1[[#This Row],[Costs]])/Table1[[#This Row],[Revenue generated]])</f>
        <v>0.975483018041096</v>
      </c>
    </row>
    <row r="99" ht="14.25" customHeight="1" spans="1:24">
      <c r="A99" t="s">
        <v>24</v>
      </c>
      <c r="B99" t="s">
        <v>151</v>
      </c>
      <c r="C99">
        <v>3.526111259</v>
      </c>
      <c r="D99">
        <v>56</v>
      </c>
      <c r="E99">
        <v>62</v>
      </c>
      <c r="F99">
        <v>4370.91658</v>
      </c>
      <c r="G99" t="s">
        <v>55</v>
      </c>
      <c r="H99">
        <v>46</v>
      </c>
      <c r="I99">
        <v>19</v>
      </c>
      <c r="J99">
        <v>4</v>
      </c>
      <c r="K99">
        <v>9</v>
      </c>
      <c r="L99" t="s">
        <v>36</v>
      </c>
      <c r="M99">
        <v>7.904845611</v>
      </c>
      <c r="N99" t="s">
        <v>52</v>
      </c>
      <c r="O99" t="s">
        <v>29</v>
      </c>
      <c r="P99">
        <v>535</v>
      </c>
      <c r="Q99">
        <v>13</v>
      </c>
      <c r="R99">
        <v>65.76515593</v>
      </c>
      <c r="S99" t="s">
        <v>46</v>
      </c>
      <c r="T99">
        <v>0.03376237835</v>
      </c>
      <c r="U99" t="s">
        <v>31</v>
      </c>
      <c r="V99" t="s">
        <v>48</v>
      </c>
      <c r="W99">
        <v>540.1324229</v>
      </c>
      <c r="X99" s="13">
        <f>((Table1[[#This Row],[Revenue generated]]-Table1[[#This Row],[Costs]])/Table1[[#This Row],[Revenue generated]])</f>
        <v>0.876425822132712</v>
      </c>
    </row>
    <row r="100" ht="14.25" customHeight="1" spans="1:24">
      <c r="A100" t="s">
        <v>33</v>
      </c>
      <c r="B100" t="s">
        <v>152</v>
      </c>
      <c r="C100">
        <v>19.75460487</v>
      </c>
      <c r="D100">
        <v>43</v>
      </c>
      <c r="E100">
        <v>913</v>
      </c>
      <c r="F100">
        <v>8525.95256</v>
      </c>
      <c r="G100" t="s">
        <v>35</v>
      </c>
      <c r="H100">
        <v>53</v>
      </c>
      <c r="I100">
        <v>1</v>
      </c>
      <c r="J100">
        <v>27</v>
      </c>
      <c r="K100">
        <v>7</v>
      </c>
      <c r="L100" t="s">
        <v>27</v>
      </c>
      <c r="M100">
        <v>1.409801095</v>
      </c>
      <c r="N100" t="s">
        <v>44</v>
      </c>
      <c r="O100" t="s">
        <v>62</v>
      </c>
      <c r="P100">
        <v>581</v>
      </c>
      <c r="Q100">
        <v>9</v>
      </c>
      <c r="R100">
        <v>5.604690864</v>
      </c>
      <c r="S100" t="s">
        <v>30</v>
      </c>
      <c r="T100">
        <v>0.02908122169</v>
      </c>
      <c r="U100" t="s">
        <v>47</v>
      </c>
      <c r="V100" t="s">
        <v>48</v>
      </c>
      <c r="W100">
        <v>882.1988635</v>
      </c>
      <c r="X100" s="13">
        <f>((Table1[[#This Row],[Revenue generated]]-Table1[[#This Row],[Costs]])/Table1[[#This Row],[Revenue generated]])</f>
        <v>0.896527824041751</v>
      </c>
    </row>
    <row r="101" ht="14.25" customHeight="1" spans="1:24">
      <c r="A101" t="s">
        <v>24</v>
      </c>
      <c r="B101" t="s">
        <v>153</v>
      </c>
      <c r="C101">
        <v>68.5178327</v>
      </c>
      <c r="D101">
        <v>17</v>
      </c>
      <c r="E101">
        <v>627</v>
      </c>
      <c r="F101">
        <v>9185.185829</v>
      </c>
      <c r="G101" t="s">
        <v>38</v>
      </c>
      <c r="H101">
        <v>55</v>
      </c>
      <c r="I101">
        <v>8</v>
      </c>
      <c r="J101">
        <v>59</v>
      </c>
      <c r="K101">
        <v>6</v>
      </c>
      <c r="L101" t="s">
        <v>27</v>
      </c>
      <c r="M101">
        <v>1.311023756</v>
      </c>
      <c r="N101" t="s">
        <v>61</v>
      </c>
      <c r="O101" t="s">
        <v>62</v>
      </c>
      <c r="P101">
        <v>921</v>
      </c>
      <c r="Q101">
        <v>2</v>
      </c>
      <c r="R101">
        <v>38.07289852</v>
      </c>
      <c r="S101" t="s">
        <v>46</v>
      </c>
      <c r="T101">
        <v>0.00346027291</v>
      </c>
      <c r="U101" t="s">
        <v>47</v>
      </c>
      <c r="V101" t="s">
        <v>32</v>
      </c>
      <c r="W101">
        <v>210.743009</v>
      </c>
      <c r="X101" s="13">
        <f>((Table1[[#This Row],[Revenue generated]]-Table1[[#This Row],[Costs]])/Table1[[#This Row],[Revenue generated]])</f>
        <v>0.977056206273516</v>
      </c>
    </row>
    <row r="102" ht="14.25" customHeight="1" spans="1:24">
      <c r="A102" t="s">
        <v>24</v>
      </c>
      <c r="B102" t="s">
        <v>154</v>
      </c>
      <c r="C102">
        <v>69.80800554</v>
      </c>
      <c r="D102">
        <v>55</v>
      </c>
      <c r="E102">
        <v>802</v>
      </c>
      <c r="F102">
        <v>8661.996792</v>
      </c>
      <c r="G102" t="s">
        <v>26</v>
      </c>
      <c r="H102">
        <v>58</v>
      </c>
      <c r="I102">
        <v>7</v>
      </c>
      <c r="J102">
        <v>96</v>
      </c>
      <c r="K102">
        <v>4</v>
      </c>
      <c r="L102" t="s">
        <v>27</v>
      </c>
      <c r="M102">
        <v>2.956572139</v>
      </c>
      <c r="N102" t="s">
        <v>28</v>
      </c>
      <c r="O102" t="s">
        <v>29</v>
      </c>
      <c r="P102">
        <v>215</v>
      </c>
      <c r="Q102">
        <v>29</v>
      </c>
      <c r="R102">
        <v>46.27987924</v>
      </c>
      <c r="S102" t="s">
        <v>30</v>
      </c>
      <c r="T102">
        <v>0.00226410361</v>
      </c>
      <c r="U102" t="s">
        <v>31</v>
      </c>
      <c r="V102" t="s">
        <v>32</v>
      </c>
      <c r="W102">
        <v>187.7520755</v>
      </c>
      <c r="X102" s="13">
        <f>((Table1[[#This Row],[Revenue generated]]-Table1[[#This Row],[Costs]])/Table1[[#This Row],[Revenue generated]])</f>
        <v>0.978324619598866</v>
      </c>
    </row>
    <row r="103" ht="14.25" customHeight="1" spans="1:24">
      <c r="A103" t="s">
        <v>33</v>
      </c>
      <c r="B103" t="s">
        <v>155</v>
      </c>
      <c r="C103">
        <v>14.84352328</v>
      </c>
      <c r="D103">
        <v>95</v>
      </c>
      <c r="E103">
        <v>736</v>
      </c>
      <c r="F103">
        <v>7460.900065</v>
      </c>
      <c r="G103" t="s">
        <v>35</v>
      </c>
      <c r="H103">
        <v>53</v>
      </c>
      <c r="I103">
        <v>30</v>
      </c>
      <c r="J103">
        <v>37</v>
      </c>
      <c r="K103">
        <v>2</v>
      </c>
      <c r="L103" t="s">
        <v>36</v>
      </c>
      <c r="M103">
        <v>9.716574771</v>
      </c>
      <c r="N103" t="s">
        <v>28</v>
      </c>
      <c r="O103" t="s">
        <v>29</v>
      </c>
      <c r="P103">
        <v>517</v>
      </c>
      <c r="Q103">
        <v>30</v>
      </c>
      <c r="R103">
        <v>33.61676895</v>
      </c>
      <c r="S103" t="s">
        <v>30</v>
      </c>
      <c r="T103">
        <v>0.04854068026</v>
      </c>
      <c r="U103" t="s">
        <v>31</v>
      </c>
      <c r="V103" t="s">
        <v>32</v>
      </c>
      <c r="W103">
        <v>503.0655791</v>
      </c>
      <c r="X103" s="13">
        <f>((Table1[[#This Row],[Revenue generated]]-Table1[[#This Row],[Costs]])/Table1[[#This Row],[Revenue generated]])</f>
        <v>0.932573070981081</v>
      </c>
    </row>
    <row r="104" ht="14.25" customHeight="1" spans="1:24">
      <c r="A104" t="s">
        <v>24</v>
      </c>
      <c r="B104" t="s">
        <v>156</v>
      </c>
      <c r="C104">
        <v>11.31968329</v>
      </c>
      <c r="D104">
        <v>34</v>
      </c>
      <c r="E104">
        <v>8</v>
      </c>
      <c r="F104">
        <v>9577.749626</v>
      </c>
      <c r="G104" t="s">
        <v>38</v>
      </c>
      <c r="H104">
        <v>1</v>
      </c>
      <c r="I104">
        <v>10</v>
      </c>
      <c r="J104">
        <v>88</v>
      </c>
      <c r="K104">
        <v>2</v>
      </c>
      <c r="L104" t="s">
        <v>27</v>
      </c>
      <c r="M104">
        <v>8.054479262</v>
      </c>
      <c r="N104" t="s">
        <v>39</v>
      </c>
      <c r="O104" t="s">
        <v>29</v>
      </c>
      <c r="P104">
        <v>971</v>
      </c>
      <c r="Q104">
        <v>27</v>
      </c>
      <c r="R104">
        <v>30.68801935</v>
      </c>
      <c r="S104" t="s">
        <v>30</v>
      </c>
      <c r="T104">
        <v>0.04580592619</v>
      </c>
      <c r="U104" t="s">
        <v>40</v>
      </c>
      <c r="V104" t="s">
        <v>41</v>
      </c>
      <c r="W104">
        <v>141.9202818</v>
      </c>
      <c r="X104" s="13">
        <f>((Table1[[#This Row],[Revenue generated]]-Table1[[#This Row],[Costs]])/Table1[[#This Row],[Revenue generated]])</f>
        <v>0.985182293613654</v>
      </c>
    </row>
    <row r="105" ht="14.25" customHeight="1" spans="1:24">
      <c r="A105" t="s">
        <v>33</v>
      </c>
      <c r="B105" t="s">
        <v>157</v>
      </c>
      <c r="C105">
        <v>61.16334302</v>
      </c>
      <c r="D105">
        <v>68</v>
      </c>
      <c r="E105">
        <v>83</v>
      </c>
      <c r="F105">
        <v>7766.836426</v>
      </c>
      <c r="G105" t="s">
        <v>26</v>
      </c>
      <c r="H105">
        <v>23</v>
      </c>
      <c r="I105">
        <v>13</v>
      </c>
      <c r="J105">
        <v>59</v>
      </c>
      <c r="K105">
        <v>6</v>
      </c>
      <c r="L105" t="s">
        <v>43</v>
      </c>
      <c r="M105">
        <v>1.729568564</v>
      </c>
      <c r="N105" t="s">
        <v>44</v>
      </c>
      <c r="O105" t="s">
        <v>45</v>
      </c>
      <c r="P105">
        <v>937</v>
      </c>
      <c r="Q105">
        <v>18</v>
      </c>
      <c r="R105">
        <v>35.6247414</v>
      </c>
      <c r="S105" t="s">
        <v>46</v>
      </c>
      <c r="T105">
        <v>0.04746648621</v>
      </c>
      <c r="U105" t="s">
        <v>47</v>
      </c>
      <c r="V105" t="s">
        <v>48</v>
      </c>
      <c r="W105">
        <v>254.7761592</v>
      </c>
      <c r="X105" s="13">
        <f>((Table1[[#This Row],[Revenue generated]]-Table1[[#This Row],[Costs]])/Table1[[#This Row],[Revenue generated]])</f>
        <v>0.967196919668976</v>
      </c>
    </row>
    <row r="106" ht="14.25" customHeight="1" spans="1:24">
      <c r="A106" t="s">
        <v>33</v>
      </c>
      <c r="B106" t="s">
        <v>158</v>
      </c>
      <c r="C106">
        <v>4.805496036</v>
      </c>
      <c r="D106">
        <v>26</v>
      </c>
      <c r="E106">
        <v>871</v>
      </c>
      <c r="F106">
        <v>2686.505152</v>
      </c>
      <c r="G106" t="s">
        <v>26</v>
      </c>
      <c r="H106">
        <v>5</v>
      </c>
      <c r="I106">
        <v>3</v>
      </c>
      <c r="J106">
        <v>56</v>
      </c>
      <c r="K106">
        <v>8</v>
      </c>
      <c r="L106" t="s">
        <v>36</v>
      </c>
      <c r="M106">
        <v>3.890547916</v>
      </c>
      <c r="N106" t="s">
        <v>39</v>
      </c>
      <c r="O106" t="s">
        <v>50</v>
      </c>
      <c r="P106">
        <v>414</v>
      </c>
      <c r="Q106">
        <v>3</v>
      </c>
      <c r="R106">
        <v>92.0651606</v>
      </c>
      <c r="S106" t="s">
        <v>46</v>
      </c>
      <c r="T106">
        <v>0.03145579523</v>
      </c>
      <c r="U106" t="s">
        <v>40</v>
      </c>
      <c r="V106" t="s">
        <v>48</v>
      </c>
      <c r="W106">
        <v>923.4406317</v>
      </c>
      <c r="X106" s="13">
        <f>((Table1[[#This Row],[Revenue generated]]-Table1[[#This Row],[Costs]])/Table1[[#This Row],[Revenue generated]])</f>
        <v>0.656266941824945</v>
      </c>
    </row>
    <row r="107" ht="14.25" customHeight="1" spans="1:24">
      <c r="A107" t="s">
        <v>24</v>
      </c>
      <c r="B107" t="s">
        <v>159</v>
      </c>
      <c r="C107">
        <v>1.699976014</v>
      </c>
      <c r="D107">
        <v>87</v>
      </c>
      <c r="E107">
        <v>147</v>
      </c>
      <c r="F107">
        <v>2828.348746</v>
      </c>
      <c r="G107" t="s">
        <v>26</v>
      </c>
      <c r="H107">
        <v>90</v>
      </c>
      <c r="I107">
        <v>27</v>
      </c>
      <c r="J107">
        <v>66</v>
      </c>
      <c r="K107">
        <v>3</v>
      </c>
      <c r="L107" t="s">
        <v>27</v>
      </c>
      <c r="M107">
        <v>4.444098864</v>
      </c>
      <c r="N107" t="s">
        <v>52</v>
      </c>
      <c r="O107" t="s">
        <v>53</v>
      </c>
      <c r="P107">
        <v>104</v>
      </c>
      <c r="Q107">
        <v>17</v>
      </c>
      <c r="R107">
        <v>56.76647556</v>
      </c>
      <c r="S107" t="s">
        <v>46</v>
      </c>
      <c r="T107">
        <v>0.02779193512</v>
      </c>
      <c r="U107" t="s">
        <v>31</v>
      </c>
      <c r="V107" t="s">
        <v>48</v>
      </c>
      <c r="W107">
        <v>235.4612367</v>
      </c>
      <c r="X107" s="13">
        <f>((Table1[[#This Row],[Revenue generated]]-Table1[[#This Row],[Costs]])/Table1[[#This Row],[Revenue generated]])</f>
        <v>0.916749574452938</v>
      </c>
    </row>
    <row r="108" ht="14.25" customHeight="1" spans="1:24">
      <c r="A108" t="s">
        <v>33</v>
      </c>
      <c r="B108" t="s">
        <v>160</v>
      </c>
      <c r="C108">
        <v>4.078332863</v>
      </c>
      <c r="D108">
        <v>48</v>
      </c>
      <c r="E108">
        <v>65</v>
      </c>
      <c r="F108">
        <v>7823.47656</v>
      </c>
      <c r="G108" t="s">
        <v>55</v>
      </c>
      <c r="H108">
        <v>11</v>
      </c>
      <c r="I108">
        <v>15</v>
      </c>
      <c r="J108">
        <v>58</v>
      </c>
      <c r="K108">
        <v>8</v>
      </c>
      <c r="L108" t="s">
        <v>43</v>
      </c>
      <c r="M108">
        <v>3.880763303</v>
      </c>
      <c r="N108" t="s">
        <v>28</v>
      </c>
      <c r="O108" t="s">
        <v>45</v>
      </c>
      <c r="P108">
        <v>314</v>
      </c>
      <c r="Q108">
        <v>24</v>
      </c>
      <c r="R108">
        <v>1.08506857</v>
      </c>
      <c r="S108" t="s">
        <v>30</v>
      </c>
      <c r="T108">
        <v>0.01000910619</v>
      </c>
      <c r="U108" t="s">
        <v>56</v>
      </c>
      <c r="V108" t="s">
        <v>48</v>
      </c>
      <c r="W108">
        <v>134.3690969</v>
      </c>
      <c r="X108" s="13">
        <f>((Table1[[#This Row],[Revenue generated]]-Table1[[#This Row],[Costs]])/Table1[[#This Row],[Revenue generated]])</f>
        <v>0.982824886625595</v>
      </c>
    </row>
    <row r="109" ht="14.25" customHeight="1" spans="1:24">
      <c r="A109" t="s">
        <v>57</v>
      </c>
      <c r="B109" t="s">
        <v>161</v>
      </c>
      <c r="C109">
        <v>42.95838438</v>
      </c>
      <c r="D109">
        <v>59</v>
      </c>
      <c r="E109">
        <v>426</v>
      </c>
      <c r="F109">
        <v>8496.103813</v>
      </c>
      <c r="G109" t="s">
        <v>35</v>
      </c>
      <c r="H109">
        <v>93</v>
      </c>
      <c r="I109">
        <v>17</v>
      </c>
      <c r="J109">
        <v>11</v>
      </c>
      <c r="K109">
        <v>1</v>
      </c>
      <c r="L109" t="s">
        <v>27</v>
      </c>
      <c r="M109">
        <v>2.348338784</v>
      </c>
      <c r="N109" t="s">
        <v>52</v>
      </c>
      <c r="O109" t="s">
        <v>53</v>
      </c>
      <c r="P109">
        <v>564</v>
      </c>
      <c r="Q109">
        <v>1</v>
      </c>
      <c r="R109">
        <v>99.4661086</v>
      </c>
      <c r="S109" t="s">
        <v>46</v>
      </c>
      <c r="T109">
        <v>0.00398177187</v>
      </c>
      <c r="U109" t="s">
        <v>31</v>
      </c>
      <c r="V109" t="s">
        <v>41</v>
      </c>
      <c r="W109">
        <v>802.0563118</v>
      </c>
      <c r="X109" s="13">
        <f>((Table1[[#This Row],[Revenue generated]]-Table1[[#This Row],[Costs]])/Table1[[#This Row],[Revenue generated]])</f>
        <v>0.905597162010572</v>
      </c>
    </row>
    <row r="110" ht="14.25" customHeight="1" spans="1:24">
      <c r="A110" t="s">
        <v>57</v>
      </c>
      <c r="B110" t="s">
        <v>162</v>
      </c>
      <c r="C110">
        <v>68.71759675</v>
      </c>
      <c r="D110">
        <v>78</v>
      </c>
      <c r="E110">
        <v>150</v>
      </c>
      <c r="F110">
        <v>7517.363211</v>
      </c>
      <c r="G110" t="s">
        <v>35</v>
      </c>
      <c r="H110">
        <v>5</v>
      </c>
      <c r="I110">
        <v>10</v>
      </c>
      <c r="J110">
        <v>15</v>
      </c>
      <c r="K110">
        <v>7</v>
      </c>
      <c r="L110" t="s">
        <v>43</v>
      </c>
      <c r="M110">
        <v>3.404733857</v>
      </c>
      <c r="N110" t="s">
        <v>52</v>
      </c>
      <c r="O110" t="s">
        <v>29</v>
      </c>
      <c r="P110">
        <v>769</v>
      </c>
      <c r="Q110">
        <v>8</v>
      </c>
      <c r="R110">
        <v>11.42302714</v>
      </c>
      <c r="S110" t="s">
        <v>30</v>
      </c>
      <c r="T110">
        <v>0.02709862691</v>
      </c>
      <c r="U110" t="s">
        <v>56</v>
      </c>
      <c r="V110" t="s">
        <v>32</v>
      </c>
      <c r="W110">
        <v>505.5571342</v>
      </c>
      <c r="X110" s="13">
        <f>((Table1[[#This Row],[Revenue generated]]-Table1[[#This Row],[Costs]])/Table1[[#This Row],[Revenue generated]])</f>
        <v>0.932748076684624</v>
      </c>
    </row>
    <row r="111" ht="14.25" customHeight="1" spans="1:24">
      <c r="A111" t="s">
        <v>33</v>
      </c>
      <c r="B111" t="s">
        <v>163</v>
      </c>
      <c r="C111">
        <v>64.01573294</v>
      </c>
      <c r="D111">
        <v>35</v>
      </c>
      <c r="E111">
        <v>980</v>
      </c>
      <c r="F111">
        <v>4971.145988</v>
      </c>
      <c r="G111" t="s">
        <v>38</v>
      </c>
      <c r="H111">
        <v>14</v>
      </c>
      <c r="I111">
        <v>27</v>
      </c>
      <c r="J111">
        <v>83</v>
      </c>
      <c r="K111">
        <v>1</v>
      </c>
      <c r="L111" t="s">
        <v>36</v>
      </c>
      <c r="M111">
        <v>7.166645291</v>
      </c>
      <c r="N111" t="s">
        <v>61</v>
      </c>
      <c r="O111" t="s">
        <v>62</v>
      </c>
      <c r="P111">
        <v>963</v>
      </c>
      <c r="Q111">
        <v>23</v>
      </c>
      <c r="R111">
        <v>47.95760163</v>
      </c>
      <c r="S111" t="s">
        <v>30</v>
      </c>
      <c r="T111">
        <v>0.03844614479</v>
      </c>
      <c r="U111" t="s">
        <v>47</v>
      </c>
      <c r="V111" t="s">
        <v>32</v>
      </c>
      <c r="W111">
        <v>995.9294615</v>
      </c>
      <c r="X111" s="13">
        <f>((Table1[[#This Row],[Revenue generated]]-Table1[[#This Row],[Costs]])/Table1[[#This Row],[Revenue generated]])</f>
        <v>0.799657973452378</v>
      </c>
    </row>
    <row r="112" ht="14.25" customHeight="1" spans="1:24">
      <c r="A112" t="s">
        <v>33</v>
      </c>
      <c r="B112" t="s">
        <v>164</v>
      </c>
      <c r="C112">
        <v>15.70779568</v>
      </c>
      <c r="D112">
        <v>11</v>
      </c>
      <c r="E112">
        <v>996</v>
      </c>
      <c r="F112">
        <v>2330.965802</v>
      </c>
      <c r="G112" t="s">
        <v>26</v>
      </c>
      <c r="H112">
        <v>51</v>
      </c>
      <c r="I112">
        <v>13</v>
      </c>
      <c r="J112">
        <v>80</v>
      </c>
      <c r="K112">
        <v>2</v>
      </c>
      <c r="L112" t="s">
        <v>43</v>
      </c>
      <c r="M112">
        <v>8.673211211</v>
      </c>
      <c r="N112" t="s">
        <v>44</v>
      </c>
      <c r="O112" t="s">
        <v>45</v>
      </c>
      <c r="P112">
        <v>830</v>
      </c>
      <c r="Q112">
        <v>5</v>
      </c>
      <c r="R112">
        <v>96.52735279</v>
      </c>
      <c r="S112" t="s">
        <v>64</v>
      </c>
      <c r="T112">
        <v>0.01727313928</v>
      </c>
      <c r="U112" t="s">
        <v>31</v>
      </c>
      <c r="V112" t="s">
        <v>32</v>
      </c>
      <c r="W112">
        <v>806.1031777</v>
      </c>
      <c r="X112" s="13">
        <f>((Table1[[#This Row],[Revenue generated]]-Table1[[#This Row],[Costs]])/Table1[[#This Row],[Revenue generated]])</f>
        <v>0.654176317383828</v>
      </c>
    </row>
    <row r="113" ht="14.25" customHeight="1" spans="1:24">
      <c r="A113" t="s">
        <v>33</v>
      </c>
      <c r="B113" t="s">
        <v>165</v>
      </c>
      <c r="C113">
        <v>90.63545998</v>
      </c>
      <c r="D113">
        <v>95</v>
      </c>
      <c r="E113">
        <v>960</v>
      </c>
      <c r="F113">
        <v>6099.944116</v>
      </c>
      <c r="G113" t="s">
        <v>35</v>
      </c>
      <c r="H113">
        <v>46</v>
      </c>
      <c r="I113">
        <v>23</v>
      </c>
      <c r="J113">
        <v>60</v>
      </c>
      <c r="K113">
        <v>1</v>
      </c>
      <c r="L113" t="s">
        <v>36</v>
      </c>
      <c r="M113">
        <v>4.523943124</v>
      </c>
      <c r="N113" t="s">
        <v>61</v>
      </c>
      <c r="O113" t="s">
        <v>45</v>
      </c>
      <c r="P113">
        <v>362</v>
      </c>
      <c r="Q113">
        <v>11</v>
      </c>
      <c r="R113">
        <v>27.59236309</v>
      </c>
      <c r="S113" t="s">
        <v>30</v>
      </c>
      <c r="T113">
        <v>0.00021169821</v>
      </c>
      <c r="U113" t="s">
        <v>40</v>
      </c>
      <c r="V113" t="s">
        <v>48</v>
      </c>
      <c r="W113">
        <v>126.7230334</v>
      </c>
      <c r="X113" s="13">
        <f>((Table1[[#This Row],[Revenue generated]]-Table1[[#This Row],[Costs]])/Table1[[#This Row],[Revenue generated]])</f>
        <v>0.979225541908227</v>
      </c>
    </row>
    <row r="114" ht="14.25" customHeight="1" spans="1:24">
      <c r="A114" t="s">
        <v>24</v>
      </c>
      <c r="B114" t="s">
        <v>166</v>
      </c>
      <c r="C114">
        <v>71.21338908</v>
      </c>
      <c r="D114">
        <v>41</v>
      </c>
      <c r="E114">
        <v>336</v>
      </c>
      <c r="F114">
        <v>2873.741446</v>
      </c>
      <c r="G114" t="s">
        <v>38</v>
      </c>
      <c r="H114">
        <v>100</v>
      </c>
      <c r="I114">
        <v>30</v>
      </c>
      <c r="J114">
        <v>85</v>
      </c>
      <c r="K114">
        <v>4</v>
      </c>
      <c r="L114" t="s">
        <v>36</v>
      </c>
      <c r="M114">
        <v>1.32527401</v>
      </c>
      <c r="N114" t="s">
        <v>52</v>
      </c>
      <c r="O114" t="s">
        <v>45</v>
      </c>
      <c r="P114">
        <v>563</v>
      </c>
      <c r="Q114">
        <v>3</v>
      </c>
      <c r="R114">
        <v>32.32128621</v>
      </c>
      <c r="S114" t="s">
        <v>46</v>
      </c>
      <c r="T114">
        <v>0.02161253748</v>
      </c>
      <c r="U114" t="s">
        <v>31</v>
      </c>
      <c r="V114" t="s">
        <v>32</v>
      </c>
      <c r="W114">
        <v>402.9687891</v>
      </c>
      <c r="X114" s="13">
        <f>((Table1[[#This Row],[Revenue generated]]-Table1[[#This Row],[Costs]])/Table1[[#This Row],[Revenue generated]])</f>
        <v>0.859775558562898</v>
      </c>
    </row>
    <row r="115" ht="14.25" customHeight="1" spans="1:24">
      <c r="A115" t="s">
        <v>33</v>
      </c>
      <c r="B115" t="s">
        <v>167</v>
      </c>
      <c r="C115">
        <v>16.16039332</v>
      </c>
      <c r="D115">
        <v>5</v>
      </c>
      <c r="E115">
        <v>249</v>
      </c>
      <c r="F115">
        <v>4052.738416</v>
      </c>
      <c r="G115" t="s">
        <v>55</v>
      </c>
      <c r="H115">
        <v>80</v>
      </c>
      <c r="I115">
        <v>8</v>
      </c>
      <c r="J115">
        <v>48</v>
      </c>
      <c r="K115">
        <v>9</v>
      </c>
      <c r="L115" t="s">
        <v>36</v>
      </c>
      <c r="M115">
        <v>9.537283061</v>
      </c>
      <c r="N115" t="s">
        <v>44</v>
      </c>
      <c r="O115" t="s">
        <v>53</v>
      </c>
      <c r="P115">
        <v>173</v>
      </c>
      <c r="Q115">
        <v>10</v>
      </c>
      <c r="R115">
        <v>97.82905011</v>
      </c>
      <c r="S115" t="s">
        <v>30</v>
      </c>
      <c r="T115">
        <v>0.0163107423</v>
      </c>
      <c r="U115" t="s">
        <v>31</v>
      </c>
      <c r="V115" t="s">
        <v>32</v>
      </c>
      <c r="W115">
        <v>547.2410052</v>
      </c>
      <c r="X115" s="13">
        <f>((Table1[[#This Row],[Revenue generated]]-Table1[[#This Row],[Costs]])/Table1[[#This Row],[Revenue generated]])</f>
        <v>0.864970064922147</v>
      </c>
    </row>
    <row r="116" ht="14.25" customHeight="1" spans="1:24">
      <c r="A116" t="s">
        <v>33</v>
      </c>
      <c r="B116" t="s">
        <v>168</v>
      </c>
      <c r="C116">
        <v>99.17132864</v>
      </c>
      <c r="D116">
        <v>26</v>
      </c>
      <c r="E116">
        <v>562</v>
      </c>
      <c r="F116">
        <v>8653.570926</v>
      </c>
      <c r="G116" t="s">
        <v>26</v>
      </c>
      <c r="H116">
        <v>54</v>
      </c>
      <c r="I116">
        <v>29</v>
      </c>
      <c r="J116">
        <v>78</v>
      </c>
      <c r="K116">
        <v>5</v>
      </c>
      <c r="L116" t="s">
        <v>27</v>
      </c>
      <c r="M116">
        <v>2.039770189</v>
      </c>
      <c r="N116" t="s">
        <v>39</v>
      </c>
      <c r="O116" t="s">
        <v>45</v>
      </c>
      <c r="P116">
        <v>558</v>
      </c>
      <c r="Q116">
        <v>14</v>
      </c>
      <c r="R116">
        <v>5.79143663</v>
      </c>
      <c r="S116" t="s">
        <v>30</v>
      </c>
      <c r="T116">
        <v>0.00100682852</v>
      </c>
      <c r="U116" t="s">
        <v>40</v>
      </c>
      <c r="V116" t="s">
        <v>32</v>
      </c>
      <c r="W116">
        <v>929.23529</v>
      </c>
      <c r="X116" s="13">
        <f>((Table1[[#This Row],[Revenue generated]]-Table1[[#This Row],[Costs]])/Table1[[#This Row],[Revenue generated]])</f>
        <v>0.892618284642693</v>
      </c>
    </row>
    <row r="117" ht="14.25" customHeight="1" spans="1:24">
      <c r="A117" t="s">
        <v>33</v>
      </c>
      <c r="B117" t="s">
        <v>169</v>
      </c>
      <c r="C117">
        <v>36.98924493</v>
      </c>
      <c r="D117">
        <v>94</v>
      </c>
      <c r="E117">
        <v>469</v>
      </c>
      <c r="F117">
        <v>5442.086785</v>
      </c>
      <c r="G117" t="s">
        <v>26</v>
      </c>
      <c r="H117">
        <v>9</v>
      </c>
      <c r="I117">
        <v>8</v>
      </c>
      <c r="J117">
        <v>69</v>
      </c>
      <c r="K117">
        <v>7</v>
      </c>
      <c r="L117" t="s">
        <v>27</v>
      </c>
      <c r="M117">
        <v>2.422039723</v>
      </c>
      <c r="N117" t="s">
        <v>39</v>
      </c>
      <c r="O117" t="s">
        <v>53</v>
      </c>
      <c r="P117">
        <v>580</v>
      </c>
      <c r="Q117">
        <v>7</v>
      </c>
      <c r="R117">
        <v>97.12128175</v>
      </c>
      <c r="S117" t="s">
        <v>64</v>
      </c>
      <c r="T117">
        <v>0.02264405761</v>
      </c>
      <c r="U117" t="s">
        <v>56</v>
      </c>
      <c r="V117" t="s">
        <v>32</v>
      </c>
      <c r="W117">
        <v>127.8618</v>
      </c>
      <c r="X117" s="13">
        <f>((Table1[[#This Row],[Revenue generated]]-Table1[[#This Row],[Costs]])/Table1[[#This Row],[Revenue generated]])</f>
        <v>0.976505005331333</v>
      </c>
    </row>
    <row r="118" ht="14.25" customHeight="1" spans="1:24">
      <c r="A118" t="s">
        <v>33</v>
      </c>
      <c r="B118" t="s">
        <v>170</v>
      </c>
      <c r="C118">
        <v>7.54717211</v>
      </c>
      <c r="D118">
        <v>74</v>
      </c>
      <c r="E118">
        <v>280</v>
      </c>
      <c r="F118">
        <v>6453.797968</v>
      </c>
      <c r="G118" t="s">
        <v>35</v>
      </c>
      <c r="H118">
        <v>2</v>
      </c>
      <c r="I118">
        <v>5</v>
      </c>
      <c r="J118">
        <v>78</v>
      </c>
      <c r="K118">
        <v>1</v>
      </c>
      <c r="L118" t="s">
        <v>27</v>
      </c>
      <c r="M118">
        <v>4.191324586</v>
      </c>
      <c r="N118" t="s">
        <v>39</v>
      </c>
      <c r="O118" t="s">
        <v>53</v>
      </c>
      <c r="P118">
        <v>399</v>
      </c>
      <c r="Q118">
        <v>21</v>
      </c>
      <c r="R118">
        <v>77.1063425</v>
      </c>
      <c r="S118" t="s">
        <v>64</v>
      </c>
      <c r="T118">
        <v>0.01012563089</v>
      </c>
      <c r="U118" t="s">
        <v>40</v>
      </c>
      <c r="V118" t="s">
        <v>48</v>
      </c>
      <c r="W118">
        <v>865.5257798</v>
      </c>
      <c r="X118" s="13">
        <f>((Table1[[#This Row],[Revenue generated]]-Table1[[#This Row],[Costs]])/Table1[[#This Row],[Revenue generated]])</f>
        <v>0.865888925545616</v>
      </c>
    </row>
    <row r="119" ht="14.25" customHeight="1" spans="1:24">
      <c r="A119" t="s">
        <v>57</v>
      </c>
      <c r="B119" t="s">
        <v>171</v>
      </c>
      <c r="C119">
        <v>81.46253437</v>
      </c>
      <c r="D119">
        <v>82</v>
      </c>
      <c r="E119">
        <v>126</v>
      </c>
      <c r="F119">
        <v>2629.396435</v>
      </c>
      <c r="G119" t="s">
        <v>35</v>
      </c>
      <c r="H119">
        <v>45</v>
      </c>
      <c r="I119">
        <v>17</v>
      </c>
      <c r="J119">
        <v>85</v>
      </c>
      <c r="K119">
        <v>9</v>
      </c>
      <c r="L119" t="s">
        <v>43</v>
      </c>
      <c r="M119">
        <v>3.585418958</v>
      </c>
      <c r="N119" t="s">
        <v>39</v>
      </c>
      <c r="O119" t="s">
        <v>62</v>
      </c>
      <c r="P119">
        <v>453</v>
      </c>
      <c r="Q119">
        <v>16</v>
      </c>
      <c r="R119">
        <v>47.67968037</v>
      </c>
      <c r="S119" t="s">
        <v>46</v>
      </c>
      <c r="T119">
        <v>0.00102020755</v>
      </c>
      <c r="U119" t="s">
        <v>40</v>
      </c>
      <c r="V119" t="s">
        <v>41</v>
      </c>
      <c r="W119">
        <v>670.9343908</v>
      </c>
      <c r="X119" s="13">
        <f>((Table1[[#This Row],[Revenue generated]]-Table1[[#This Row],[Costs]])/Table1[[#This Row],[Revenue generated]])</f>
        <v>0.744833307800541</v>
      </c>
    </row>
    <row r="120" ht="14.25" customHeight="1" spans="1:24">
      <c r="A120" t="s">
        <v>24</v>
      </c>
      <c r="B120" t="s">
        <v>172</v>
      </c>
      <c r="C120">
        <v>36.44362777</v>
      </c>
      <c r="D120">
        <v>23</v>
      </c>
      <c r="E120">
        <v>620</v>
      </c>
      <c r="F120">
        <v>9364.673505</v>
      </c>
      <c r="G120" t="s">
        <v>38</v>
      </c>
      <c r="H120">
        <v>10</v>
      </c>
      <c r="I120">
        <v>10</v>
      </c>
      <c r="J120">
        <v>46</v>
      </c>
      <c r="K120">
        <v>8</v>
      </c>
      <c r="L120" t="s">
        <v>43</v>
      </c>
      <c r="M120">
        <v>4.339224714</v>
      </c>
      <c r="N120" t="s">
        <v>61</v>
      </c>
      <c r="O120" t="s">
        <v>45</v>
      </c>
      <c r="P120">
        <v>374</v>
      </c>
      <c r="Q120">
        <v>17</v>
      </c>
      <c r="R120">
        <v>27.10798085</v>
      </c>
      <c r="S120" t="s">
        <v>30</v>
      </c>
      <c r="T120">
        <v>0.02231939111</v>
      </c>
      <c r="U120" t="s">
        <v>56</v>
      </c>
      <c r="V120" t="s">
        <v>48</v>
      </c>
      <c r="W120">
        <v>593.4802587</v>
      </c>
      <c r="X120" s="13">
        <f>((Table1[[#This Row],[Revenue generated]]-Table1[[#This Row],[Costs]])/Table1[[#This Row],[Revenue generated]])</f>
        <v>0.936625632662673</v>
      </c>
    </row>
    <row r="121" ht="14.25" customHeight="1" spans="1:24">
      <c r="A121" t="s">
        <v>33</v>
      </c>
      <c r="B121" t="s">
        <v>173</v>
      </c>
      <c r="C121">
        <v>51.12387009</v>
      </c>
      <c r="D121">
        <v>100</v>
      </c>
      <c r="E121">
        <v>187</v>
      </c>
      <c r="F121">
        <v>2553.495585</v>
      </c>
      <c r="G121" t="s">
        <v>38</v>
      </c>
      <c r="H121">
        <v>48</v>
      </c>
      <c r="I121">
        <v>11</v>
      </c>
      <c r="J121">
        <v>94</v>
      </c>
      <c r="K121">
        <v>3</v>
      </c>
      <c r="L121" t="s">
        <v>36</v>
      </c>
      <c r="M121">
        <v>4.742635883</v>
      </c>
      <c r="N121" t="s">
        <v>52</v>
      </c>
      <c r="O121" t="s">
        <v>62</v>
      </c>
      <c r="P121">
        <v>694</v>
      </c>
      <c r="Q121">
        <v>16</v>
      </c>
      <c r="R121">
        <v>82.37332059</v>
      </c>
      <c r="S121" t="s">
        <v>46</v>
      </c>
      <c r="T121">
        <v>0.03646450865</v>
      </c>
      <c r="U121" t="s">
        <v>31</v>
      </c>
      <c r="V121" t="s">
        <v>41</v>
      </c>
      <c r="W121">
        <v>477.3076311</v>
      </c>
      <c r="X121" s="13">
        <f>((Table1[[#This Row],[Revenue generated]]-Table1[[#This Row],[Costs]])/Table1[[#This Row],[Revenue generated]])</f>
        <v>0.813076774479718</v>
      </c>
    </row>
    <row r="122" ht="14.25" customHeight="1" spans="1:24">
      <c r="A122" t="s">
        <v>33</v>
      </c>
      <c r="B122" t="s">
        <v>174</v>
      </c>
      <c r="C122">
        <v>96.34107244</v>
      </c>
      <c r="D122">
        <v>22</v>
      </c>
      <c r="E122">
        <v>320</v>
      </c>
      <c r="F122">
        <v>8128.027697</v>
      </c>
      <c r="G122" t="s">
        <v>38</v>
      </c>
      <c r="H122">
        <v>27</v>
      </c>
      <c r="I122">
        <v>12</v>
      </c>
      <c r="J122">
        <v>68</v>
      </c>
      <c r="K122">
        <v>6</v>
      </c>
      <c r="L122" t="s">
        <v>36</v>
      </c>
      <c r="M122">
        <v>8.878334651</v>
      </c>
      <c r="N122" t="s">
        <v>39</v>
      </c>
      <c r="O122" t="s">
        <v>62</v>
      </c>
      <c r="P122">
        <v>309</v>
      </c>
      <c r="Q122">
        <v>6</v>
      </c>
      <c r="R122">
        <v>65.68625961</v>
      </c>
      <c r="S122" t="s">
        <v>64</v>
      </c>
      <c r="T122">
        <v>0.04231416574</v>
      </c>
      <c r="U122" t="s">
        <v>40</v>
      </c>
      <c r="V122" t="s">
        <v>32</v>
      </c>
      <c r="W122">
        <v>493.8712153</v>
      </c>
      <c r="X122" s="13">
        <f>((Table1[[#This Row],[Revenue generated]]-Table1[[#This Row],[Costs]])/Table1[[#This Row],[Revenue generated]])</f>
        <v>0.939238492570309</v>
      </c>
    </row>
    <row r="123" ht="14.25" customHeight="1" spans="1:24">
      <c r="A123" t="s">
        <v>57</v>
      </c>
      <c r="B123" t="s">
        <v>175</v>
      </c>
      <c r="C123">
        <v>84.89386898</v>
      </c>
      <c r="D123">
        <v>60</v>
      </c>
      <c r="E123">
        <v>601</v>
      </c>
      <c r="F123">
        <v>7087.052696</v>
      </c>
      <c r="G123" t="s">
        <v>38</v>
      </c>
      <c r="H123">
        <v>69</v>
      </c>
      <c r="I123">
        <v>25</v>
      </c>
      <c r="J123">
        <v>7</v>
      </c>
      <c r="K123">
        <v>6</v>
      </c>
      <c r="L123" t="s">
        <v>27</v>
      </c>
      <c r="M123">
        <v>6.037883769</v>
      </c>
      <c r="N123" t="s">
        <v>44</v>
      </c>
      <c r="O123" t="s">
        <v>62</v>
      </c>
      <c r="P123">
        <v>791</v>
      </c>
      <c r="Q123">
        <v>4</v>
      </c>
      <c r="R123">
        <v>61.73572895</v>
      </c>
      <c r="S123" t="s">
        <v>30</v>
      </c>
      <c r="T123">
        <v>0.00018607568</v>
      </c>
      <c r="U123" t="s">
        <v>40</v>
      </c>
      <c r="V123" t="s">
        <v>41</v>
      </c>
      <c r="W123">
        <v>523.3609147</v>
      </c>
      <c r="X123" s="13">
        <f>((Table1[[#This Row],[Revenue generated]]-Table1[[#This Row],[Costs]])/Table1[[#This Row],[Revenue generated]])</f>
        <v>0.926152529528193</v>
      </c>
    </row>
    <row r="124" ht="14.25" customHeight="1" spans="1:24">
      <c r="A124" t="s">
        <v>24</v>
      </c>
      <c r="B124" t="s">
        <v>176</v>
      </c>
      <c r="C124">
        <v>27.67978089</v>
      </c>
      <c r="D124">
        <v>55</v>
      </c>
      <c r="E124">
        <v>884</v>
      </c>
      <c r="F124">
        <v>2390.807867</v>
      </c>
      <c r="G124" t="s">
        <v>38</v>
      </c>
      <c r="H124">
        <v>71</v>
      </c>
      <c r="I124">
        <v>1</v>
      </c>
      <c r="J124">
        <v>63</v>
      </c>
      <c r="K124">
        <v>10</v>
      </c>
      <c r="L124" t="s">
        <v>36</v>
      </c>
      <c r="M124">
        <v>9.567648921</v>
      </c>
      <c r="N124" t="s">
        <v>52</v>
      </c>
      <c r="O124" t="s">
        <v>45</v>
      </c>
      <c r="P124">
        <v>780</v>
      </c>
      <c r="Q124">
        <v>28</v>
      </c>
      <c r="R124">
        <v>50.12083961</v>
      </c>
      <c r="S124" t="s">
        <v>46</v>
      </c>
      <c r="T124">
        <v>0.02591275473</v>
      </c>
      <c r="U124" t="s">
        <v>47</v>
      </c>
      <c r="V124" t="s">
        <v>41</v>
      </c>
      <c r="W124">
        <v>205.5719958</v>
      </c>
      <c r="X124" s="13">
        <f>((Table1[[#This Row],[Revenue generated]]-Table1[[#This Row],[Costs]])/Table1[[#This Row],[Revenue generated]])</f>
        <v>0.914015677028053</v>
      </c>
    </row>
    <row r="125" ht="14.25" customHeight="1" spans="1:24">
      <c r="A125" t="s">
        <v>57</v>
      </c>
      <c r="B125" t="s">
        <v>177</v>
      </c>
      <c r="C125">
        <v>4.324341186</v>
      </c>
      <c r="D125">
        <v>30</v>
      </c>
      <c r="E125">
        <v>391</v>
      </c>
      <c r="F125">
        <v>8858.367571</v>
      </c>
      <c r="G125" t="s">
        <v>38</v>
      </c>
      <c r="H125">
        <v>84</v>
      </c>
      <c r="I125">
        <v>5</v>
      </c>
      <c r="J125">
        <v>29</v>
      </c>
      <c r="K125">
        <v>7</v>
      </c>
      <c r="L125" t="s">
        <v>36</v>
      </c>
      <c r="M125">
        <v>2.924857601</v>
      </c>
      <c r="N125" t="s">
        <v>44</v>
      </c>
      <c r="O125" t="s">
        <v>45</v>
      </c>
      <c r="P125">
        <v>568</v>
      </c>
      <c r="Q125">
        <v>29</v>
      </c>
      <c r="R125">
        <v>98.60995724</v>
      </c>
      <c r="S125" t="s">
        <v>30</v>
      </c>
      <c r="T125">
        <v>0.01342291563</v>
      </c>
      <c r="U125" t="s">
        <v>47</v>
      </c>
      <c r="V125" t="s">
        <v>48</v>
      </c>
      <c r="W125">
        <v>196.3294461</v>
      </c>
      <c r="X125" s="13">
        <f>((Table1[[#This Row],[Revenue generated]]-Table1[[#This Row],[Costs]])/Table1[[#This Row],[Revenue generated]])</f>
        <v>0.977836836806961</v>
      </c>
    </row>
    <row r="126" ht="14.25" customHeight="1" spans="1:24">
      <c r="A126" t="s">
        <v>24</v>
      </c>
      <c r="B126" t="s">
        <v>178</v>
      </c>
      <c r="C126">
        <v>4.156308359</v>
      </c>
      <c r="D126">
        <v>32</v>
      </c>
      <c r="E126">
        <v>209</v>
      </c>
      <c r="F126">
        <v>9049.077861</v>
      </c>
      <c r="G126" t="s">
        <v>55</v>
      </c>
      <c r="H126">
        <v>4</v>
      </c>
      <c r="I126">
        <v>26</v>
      </c>
      <c r="J126">
        <v>2</v>
      </c>
      <c r="K126">
        <v>8</v>
      </c>
      <c r="L126" t="s">
        <v>43</v>
      </c>
      <c r="M126">
        <v>9.741291689</v>
      </c>
      <c r="N126" t="s">
        <v>61</v>
      </c>
      <c r="O126" t="s">
        <v>53</v>
      </c>
      <c r="P126">
        <v>447</v>
      </c>
      <c r="Q126">
        <v>3</v>
      </c>
      <c r="R126">
        <v>40.3823597</v>
      </c>
      <c r="S126" t="s">
        <v>30</v>
      </c>
      <c r="T126">
        <v>0.03691310293</v>
      </c>
      <c r="U126" t="s">
        <v>40</v>
      </c>
      <c r="V126" t="s">
        <v>48</v>
      </c>
      <c r="W126">
        <v>758.7247726</v>
      </c>
      <c r="X126" s="13">
        <f>((Table1[[#This Row],[Revenue generated]]-Table1[[#This Row],[Costs]])/Table1[[#This Row],[Revenue generated]])</f>
        <v>0.916154465211314</v>
      </c>
    </row>
    <row r="127" ht="14.25" customHeight="1" spans="1:24">
      <c r="A127" t="s">
        <v>24</v>
      </c>
      <c r="B127" t="s">
        <v>179</v>
      </c>
      <c r="C127">
        <v>39.62934399</v>
      </c>
      <c r="D127">
        <v>73</v>
      </c>
      <c r="E127">
        <v>142</v>
      </c>
      <c r="F127">
        <v>2174.777054</v>
      </c>
      <c r="G127" t="s">
        <v>55</v>
      </c>
      <c r="H127">
        <v>82</v>
      </c>
      <c r="I127">
        <v>11</v>
      </c>
      <c r="J127">
        <v>52</v>
      </c>
      <c r="K127">
        <v>3</v>
      </c>
      <c r="L127" t="s">
        <v>43</v>
      </c>
      <c r="M127">
        <v>2.231073681</v>
      </c>
      <c r="N127" t="s">
        <v>52</v>
      </c>
      <c r="O127" t="s">
        <v>45</v>
      </c>
      <c r="P127">
        <v>934</v>
      </c>
      <c r="Q127">
        <v>23</v>
      </c>
      <c r="R127">
        <v>78.28038312</v>
      </c>
      <c r="S127" t="s">
        <v>30</v>
      </c>
      <c r="T127">
        <v>0.03797231217</v>
      </c>
      <c r="U127" t="s">
        <v>31</v>
      </c>
      <c r="V127" t="s">
        <v>32</v>
      </c>
      <c r="W127">
        <v>458.5359457</v>
      </c>
      <c r="X127" s="13">
        <f>((Table1[[#This Row],[Revenue generated]]-Table1[[#This Row],[Costs]])/Table1[[#This Row],[Revenue generated]])</f>
        <v>0.789157263335739</v>
      </c>
    </row>
    <row r="128" ht="14.25" customHeight="1" spans="1:24">
      <c r="A128" t="s">
        <v>24</v>
      </c>
      <c r="B128" t="s">
        <v>180</v>
      </c>
      <c r="C128">
        <v>97.44694662</v>
      </c>
      <c r="D128">
        <v>9</v>
      </c>
      <c r="E128">
        <v>353</v>
      </c>
      <c r="F128">
        <v>3716.493326</v>
      </c>
      <c r="G128" t="s">
        <v>55</v>
      </c>
      <c r="H128">
        <v>59</v>
      </c>
      <c r="I128">
        <v>16</v>
      </c>
      <c r="J128">
        <v>48</v>
      </c>
      <c r="K128">
        <v>4</v>
      </c>
      <c r="L128" t="s">
        <v>27</v>
      </c>
      <c r="M128">
        <v>6.507548621</v>
      </c>
      <c r="N128" t="s">
        <v>61</v>
      </c>
      <c r="O128" t="s">
        <v>53</v>
      </c>
      <c r="P128">
        <v>171</v>
      </c>
      <c r="Q128">
        <v>4</v>
      </c>
      <c r="R128">
        <v>15.97222976</v>
      </c>
      <c r="S128" t="s">
        <v>64</v>
      </c>
      <c r="T128">
        <v>0.02119319737</v>
      </c>
      <c r="U128" t="s">
        <v>47</v>
      </c>
      <c r="V128" t="s">
        <v>48</v>
      </c>
      <c r="W128">
        <v>617.8669165</v>
      </c>
      <c r="X128" s="13">
        <f>((Table1[[#This Row],[Revenue generated]]-Table1[[#This Row],[Costs]])/Table1[[#This Row],[Revenue generated]])</f>
        <v>0.833750026623887</v>
      </c>
    </row>
    <row r="129" ht="14.25" customHeight="1" spans="1:24">
      <c r="A129" t="s">
        <v>57</v>
      </c>
      <c r="B129" t="s">
        <v>181</v>
      </c>
      <c r="C129">
        <v>92.55736081</v>
      </c>
      <c r="D129">
        <v>42</v>
      </c>
      <c r="E129">
        <v>352</v>
      </c>
      <c r="F129">
        <v>2686.457224</v>
      </c>
      <c r="G129" t="s">
        <v>38</v>
      </c>
      <c r="H129">
        <v>47</v>
      </c>
      <c r="I129">
        <v>9</v>
      </c>
      <c r="J129">
        <v>62</v>
      </c>
      <c r="K129">
        <v>8</v>
      </c>
      <c r="L129" t="s">
        <v>43</v>
      </c>
      <c r="M129">
        <v>7.406750953</v>
      </c>
      <c r="N129" t="s">
        <v>44</v>
      </c>
      <c r="O129" t="s">
        <v>29</v>
      </c>
      <c r="P129">
        <v>291</v>
      </c>
      <c r="Q129">
        <v>4</v>
      </c>
      <c r="R129">
        <v>10.52824507</v>
      </c>
      <c r="S129" t="s">
        <v>46</v>
      </c>
      <c r="T129">
        <v>0.02864667838</v>
      </c>
      <c r="U129" t="s">
        <v>56</v>
      </c>
      <c r="V129" t="s">
        <v>32</v>
      </c>
      <c r="W129">
        <v>762.4591822</v>
      </c>
      <c r="X129" s="13">
        <f>((Table1[[#This Row],[Revenue generated]]-Table1[[#This Row],[Costs]])/Table1[[#This Row],[Revenue generated]])</f>
        <v>0.716184134484473</v>
      </c>
    </row>
    <row r="130" ht="14.25" customHeight="1" spans="1:24">
      <c r="A130" t="s">
        <v>57</v>
      </c>
      <c r="B130" t="s">
        <v>182</v>
      </c>
      <c r="C130">
        <v>2.397274706</v>
      </c>
      <c r="D130">
        <v>12</v>
      </c>
      <c r="E130">
        <v>394</v>
      </c>
      <c r="F130">
        <v>6117.324615</v>
      </c>
      <c r="G130" t="s">
        <v>35</v>
      </c>
      <c r="H130">
        <v>48</v>
      </c>
      <c r="I130">
        <v>15</v>
      </c>
      <c r="J130">
        <v>24</v>
      </c>
      <c r="K130">
        <v>4</v>
      </c>
      <c r="L130" t="s">
        <v>27</v>
      </c>
      <c r="M130">
        <v>9.898140508</v>
      </c>
      <c r="N130" t="s">
        <v>39</v>
      </c>
      <c r="O130" t="s">
        <v>29</v>
      </c>
      <c r="P130">
        <v>171</v>
      </c>
      <c r="Q130">
        <v>7</v>
      </c>
      <c r="R130">
        <v>59.42938181</v>
      </c>
      <c r="S130" t="s">
        <v>46</v>
      </c>
      <c r="T130">
        <v>0.00815757079</v>
      </c>
      <c r="U130" t="s">
        <v>40</v>
      </c>
      <c r="V130" t="s">
        <v>48</v>
      </c>
      <c r="W130">
        <v>123.4370275</v>
      </c>
      <c r="X130" s="13">
        <f>((Table1[[#This Row],[Revenue generated]]-Table1[[#This Row],[Costs]])/Table1[[#This Row],[Revenue generated]])</f>
        <v>0.979821730042358</v>
      </c>
    </row>
    <row r="131" ht="14.25" customHeight="1" spans="1:24">
      <c r="A131" t="s">
        <v>57</v>
      </c>
      <c r="B131" t="s">
        <v>183</v>
      </c>
      <c r="C131">
        <v>63.44755919</v>
      </c>
      <c r="D131">
        <v>3</v>
      </c>
      <c r="E131">
        <v>253</v>
      </c>
      <c r="F131">
        <v>8318.903195</v>
      </c>
      <c r="G131" t="s">
        <v>35</v>
      </c>
      <c r="H131">
        <v>45</v>
      </c>
      <c r="I131">
        <v>5</v>
      </c>
      <c r="J131">
        <v>67</v>
      </c>
      <c r="K131">
        <v>7</v>
      </c>
      <c r="L131" t="s">
        <v>27</v>
      </c>
      <c r="M131">
        <v>8.100973145</v>
      </c>
      <c r="N131" t="s">
        <v>39</v>
      </c>
      <c r="O131" t="s">
        <v>45</v>
      </c>
      <c r="P131">
        <v>329</v>
      </c>
      <c r="Q131">
        <v>7</v>
      </c>
      <c r="R131">
        <v>39.29287559</v>
      </c>
      <c r="S131" t="s">
        <v>64</v>
      </c>
      <c r="T131">
        <v>0.03878098937</v>
      </c>
      <c r="U131" t="s">
        <v>31</v>
      </c>
      <c r="V131" t="s">
        <v>32</v>
      </c>
      <c r="W131">
        <v>764.9353759</v>
      </c>
      <c r="X131" s="13">
        <f>((Table1[[#This Row],[Revenue generated]]-Table1[[#This Row],[Costs]])/Table1[[#This Row],[Revenue generated]])</f>
        <v>0.908048530200501</v>
      </c>
    </row>
    <row r="132" ht="14.25" customHeight="1" spans="1:24">
      <c r="A132" t="s">
        <v>24</v>
      </c>
      <c r="B132" t="s">
        <v>184</v>
      </c>
      <c r="C132">
        <v>8.022859211</v>
      </c>
      <c r="D132">
        <v>10</v>
      </c>
      <c r="E132">
        <v>327</v>
      </c>
      <c r="F132">
        <v>2766.342367</v>
      </c>
      <c r="G132" t="s">
        <v>55</v>
      </c>
      <c r="H132">
        <v>60</v>
      </c>
      <c r="I132">
        <v>26</v>
      </c>
      <c r="J132">
        <v>35</v>
      </c>
      <c r="K132">
        <v>7</v>
      </c>
      <c r="L132" t="s">
        <v>27</v>
      </c>
      <c r="M132">
        <v>8.954528315</v>
      </c>
      <c r="N132" t="s">
        <v>52</v>
      </c>
      <c r="O132" t="s">
        <v>45</v>
      </c>
      <c r="P132">
        <v>806</v>
      </c>
      <c r="Q132">
        <v>30</v>
      </c>
      <c r="R132">
        <v>51.6348934</v>
      </c>
      <c r="S132" t="s">
        <v>30</v>
      </c>
      <c r="T132">
        <v>0.00965394705</v>
      </c>
      <c r="U132" t="s">
        <v>31</v>
      </c>
      <c r="V132" t="s">
        <v>41</v>
      </c>
      <c r="W132">
        <v>880.0809882</v>
      </c>
      <c r="X132" s="13">
        <f>((Table1[[#This Row],[Revenue generated]]-Table1[[#This Row],[Costs]])/Table1[[#This Row],[Revenue generated]])</f>
        <v>0.681861146798537</v>
      </c>
    </row>
    <row r="133" ht="14.25" customHeight="1" spans="1:24">
      <c r="A133" t="s">
        <v>33</v>
      </c>
      <c r="B133" t="s">
        <v>185</v>
      </c>
      <c r="C133">
        <v>50.84739305</v>
      </c>
      <c r="D133">
        <v>28</v>
      </c>
      <c r="E133">
        <v>168</v>
      </c>
      <c r="F133">
        <v>9655.135103</v>
      </c>
      <c r="G133" t="s">
        <v>55</v>
      </c>
      <c r="H133">
        <v>6</v>
      </c>
      <c r="I133">
        <v>17</v>
      </c>
      <c r="J133">
        <v>44</v>
      </c>
      <c r="K133">
        <v>4</v>
      </c>
      <c r="L133" t="s">
        <v>27</v>
      </c>
      <c r="M133">
        <v>2.679660965</v>
      </c>
      <c r="N133" t="s">
        <v>28</v>
      </c>
      <c r="O133" t="s">
        <v>62</v>
      </c>
      <c r="P133">
        <v>461</v>
      </c>
      <c r="Q133">
        <v>8</v>
      </c>
      <c r="R133">
        <v>60.25114566</v>
      </c>
      <c r="S133" t="s">
        <v>30</v>
      </c>
      <c r="T133">
        <v>0.02989000007</v>
      </c>
      <c r="U133" t="s">
        <v>47</v>
      </c>
      <c r="V133" t="s">
        <v>41</v>
      </c>
      <c r="W133">
        <v>609.3792066</v>
      </c>
      <c r="X133" s="13">
        <f>((Table1[[#This Row],[Revenue generated]]-Table1[[#This Row],[Costs]])/Table1[[#This Row],[Revenue generated]])</f>
        <v>0.93688548113525</v>
      </c>
    </row>
    <row r="134" ht="14.25" customHeight="1" spans="1:24">
      <c r="A134" t="s">
        <v>33</v>
      </c>
      <c r="B134" t="s">
        <v>186</v>
      </c>
      <c r="C134">
        <v>79.20993602</v>
      </c>
      <c r="D134">
        <v>43</v>
      </c>
      <c r="E134">
        <v>781</v>
      </c>
      <c r="F134">
        <v>9571.550487</v>
      </c>
      <c r="G134" t="s">
        <v>38</v>
      </c>
      <c r="H134">
        <v>89</v>
      </c>
      <c r="I134">
        <v>13</v>
      </c>
      <c r="J134">
        <v>64</v>
      </c>
      <c r="K134">
        <v>4</v>
      </c>
      <c r="L134" t="s">
        <v>43</v>
      </c>
      <c r="M134">
        <v>6.599104901</v>
      </c>
      <c r="N134" t="s">
        <v>28</v>
      </c>
      <c r="O134" t="s">
        <v>45</v>
      </c>
      <c r="P134">
        <v>737</v>
      </c>
      <c r="Q134">
        <v>7</v>
      </c>
      <c r="R134">
        <v>29.69246715</v>
      </c>
      <c r="S134" t="s">
        <v>64</v>
      </c>
      <c r="T134">
        <v>0.01946036119</v>
      </c>
      <c r="U134" t="s">
        <v>31</v>
      </c>
      <c r="V134" t="s">
        <v>48</v>
      </c>
      <c r="W134">
        <v>761.1739095</v>
      </c>
      <c r="X134" s="13">
        <f>((Table1[[#This Row],[Revenue generated]]-Table1[[#This Row],[Costs]])/Table1[[#This Row],[Revenue generated]])</f>
        <v>0.920475380604864</v>
      </c>
    </row>
    <row r="135" ht="14.25" customHeight="1" spans="1:24">
      <c r="A135" t="s">
        <v>57</v>
      </c>
      <c r="B135" t="s">
        <v>187</v>
      </c>
      <c r="C135">
        <v>64.795435</v>
      </c>
      <c r="D135">
        <v>63</v>
      </c>
      <c r="E135">
        <v>616</v>
      </c>
      <c r="F135">
        <v>5149.99835</v>
      </c>
      <c r="G135" t="s">
        <v>26</v>
      </c>
      <c r="H135">
        <v>4</v>
      </c>
      <c r="I135">
        <v>17</v>
      </c>
      <c r="J135">
        <v>95</v>
      </c>
      <c r="K135">
        <v>9</v>
      </c>
      <c r="L135" t="s">
        <v>43</v>
      </c>
      <c r="M135">
        <v>4.858270503</v>
      </c>
      <c r="N135" t="s">
        <v>44</v>
      </c>
      <c r="O135" t="s">
        <v>62</v>
      </c>
      <c r="P135">
        <v>251</v>
      </c>
      <c r="Q135">
        <v>23</v>
      </c>
      <c r="R135">
        <v>23.85342751</v>
      </c>
      <c r="S135" t="s">
        <v>46</v>
      </c>
      <c r="T135">
        <v>0.03541046012</v>
      </c>
      <c r="U135" t="s">
        <v>56</v>
      </c>
      <c r="V135" t="s">
        <v>48</v>
      </c>
      <c r="W135">
        <v>371.2552955</v>
      </c>
      <c r="X135" s="13">
        <f>((Table1[[#This Row],[Revenue generated]]-Table1[[#This Row],[Costs]])/Table1[[#This Row],[Revenue generated]])</f>
        <v>0.927911570010503</v>
      </c>
    </row>
    <row r="136" ht="14.25" customHeight="1" spans="1:24">
      <c r="A136" t="s">
        <v>33</v>
      </c>
      <c r="B136" t="s">
        <v>188</v>
      </c>
      <c r="C136">
        <v>37.46759233</v>
      </c>
      <c r="D136">
        <v>96</v>
      </c>
      <c r="E136">
        <v>602</v>
      </c>
      <c r="F136">
        <v>9061.710896</v>
      </c>
      <c r="G136" t="s">
        <v>38</v>
      </c>
      <c r="H136">
        <v>1</v>
      </c>
      <c r="I136">
        <v>26</v>
      </c>
      <c r="J136">
        <v>21</v>
      </c>
      <c r="K136">
        <v>7</v>
      </c>
      <c r="L136" t="s">
        <v>36</v>
      </c>
      <c r="M136">
        <v>1.019487571</v>
      </c>
      <c r="N136" t="s">
        <v>39</v>
      </c>
      <c r="O136" t="s">
        <v>62</v>
      </c>
      <c r="P136">
        <v>452</v>
      </c>
      <c r="Q136">
        <v>10</v>
      </c>
      <c r="R136">
        <v>10.75427282</v>
      </c>
      <c r="S136" t="s">
        <v>64</v>
      </c>
      <c r="T136">
        <v>0.00646604559</v>
      </c>
      <c r="U136" t="s">
        <v>31</v>
      </c>
      <c r="V136" t="s">
        <v>32</v>
      </c>
      <c r="W136">
        <v>510.3580004</v>
      </c>
      <c r="X136" s="13">
        <f>((Table1[[#This Row],[Revenue generated]]-Table1[[#This Row],[Costs]])/Table1[[#This Row],[Revenue generated]])</f>
        <v>0.943679730433104</v>
      </c>
    </row>
    <row r="137" ht="14.25" customHeight="1" spans="1:24">
      <c r="A137" t="s">
        <v>57</v>
      </c>
      <c r="B137" t="s">
        <v>189</v>
      </c>
      <c r="C137">
        <v>84.95778682</v>
      </c>
      <c r="D137">
        <v>11</v>
      </c>
      <c r="E137">
        <v>449</v>
      </c>
      <c r="F137">
        <v>6541.329345</v>
      </c>
      <c r="G137" t="s">
        <v>35</v>
      </c>
      <c r="H137">
        <v>42</v>
      </c>
      <c r="I137">
        <v>27</v>
      </c>
      <c r="J137">
        <v>85</v>
      </c>
      <c r="K137">
        <v>8</v>
      </c>
      <c r="L137" t="s">
        <v>43</v>
      </c>
      <c r="M137">
        <v>5.28818999</v>
      </c>
      <c r="N137" t="s">
        <v>39</v>
      </c>
      <c r="O137" t="s">
        <v>50</v>
      </c>
      <c r="P137">
        <v>367</v>
      </c>
      <c r="Q137">
        <v>2</v>
      </c>
      <c r="R137">
        <v>58.00478704</v>
      </c>
      <c r="S137" t="s">
        <v>64</v>
      </c>
      <c r="T137">
        <v>0.00541154098</v>
      </c>
      <c r="U137" t="s">
        <v>56</v>
      </c>
      <c r="V137" t="s">
        <v>41</v>
      </c>
      <c r="W137">
        <v>553.4204712</v>
      </c>
      <c r="X137" s="13">
        <f>((Table1[[#This Row],[Revenue generated]]-Table1[[#This Row],[Costs]])/Table1[[#This Row],[Revenue generated]])</f>
        <v>0.915396329704295</v>
      </c>
    </row>
    <row r="138" ht="14.25" customHeight="1" spans="1:24">
      <c r="A138" t="s">
        <v>33</v>
      </c>
      <c r="B138" t="s">
        <v>190</v>
      </c>
      <c r="C138">
        <v>9.813002579</v>
      </c>
      <c r="D138">
        <v>34</v>
      </c>
      <c r="E138">
        <v>963</v>
      </c>
      <c r="F138">
        <v>7573.402458</v>
      </c>
      <c r="G138" t="s">
        <v>35</v>
      </c>
      <c r="H138">
        <v>18</v>
      </c>
      <c r="I138">
        <v>23</v>
      </c>
      <c r="J138">
        <v>28</v>
      </c>
      <c r="K138">
        <v>3</v>
      </c>
      <c r="L138" t="s">
        <v>27</v>
      </c>
      <c r="M138">
        <v>2.107951267</v>
      </c>
      <c r="N138" t="s">
        <v>61</v>
      </c>
      <c r="O138" t="s">
        <v>50</v>
      </c>
      <c r="P138">
        <v>671</v>
      </c>
      <c r="Q138">
        <v>19</v>
      </c>
      <c r="R138">
        <v>45.53136424</v>
      </c>
      <c r="S138" t="s">
        <v>46</v>
      </c>
      <c r="T138">
        <v>0.03805533379</v>
      </c>
      <c r="U138" t="s">
        <v>40</v>
      </c>
      <c r="V138" t="s">
        <v>41</v>
      </c>
      <c r="W138">
        <v>403.8089742</v>
      </c>
      <c r="X138" s="13">
        <f>((Table1[[#This Row],[Revenue generated]]-Table1[[#This Row],[Costs]])/Table1[[#This Row],[Revenue generated]])</f>
        <v>0.946680639720467</v>
      </c>
    </row>
    <row r="139" ht="14.25" customHeight="1" spans="1:24">
      <c r="A139" t="s">
        <v>33</v>
      </c>
      <c r="B139" t="s">
        <v>191</v>
      </c>
      <c r="C139">
        <v>23.39984475</v>
      </c>
      <c r="D139">
        <v>5</v>
      </c>
      <c r="E139">
        <v>963</v>
      </c>
      <c r="F139">
        <v>2438.33993</v>
      </c>
      <c r="G139" t="s">
        <v>35</v>
      </c>
      <c r="H139">
        <v>25</v>
      </c>
      <c r="I139">
        <v>8</v>
      </c>
      <c r="J139">
        <v>21</v>
      </c>
      <c r="K139">
        <v>9</v>
      </c>
      <c r="L139" t="s">
        <v>36</v>
      </c>
      <c r="M139">
        <v>1.532655274</v>
      </c>
      <c r="N139" t="s">
        <v>28</v>
      </c>
      <c r="O139" t="s">
        <v>45</v>
      </c>
      <c r="P139">
        <v>867</v>
      </c>
      <c r="Q139">
        <v>15</v>
      </c>
      <c r="R139">
        <v>34.34327747</v>
      </c>
      <c r="S139" t="s">
        <v>30</v>
      </c>
      <c r="T139">
        <v>0.02610288085</v>
      </c>
      <c r="U139" t="s">
        <v>56</v>
      </c>
      <c r="V139" t="s">
        <v>48</v>
      </c>
      <c r="W139">
        <v>183.932968</v>
      </c>
      <c r="X139" s="13">
        <f>((Table1[[#This Row],[Revenue generated]]-Table1[[#This Row],[Costs]])/Table1[[#This Row],[Revenue generated]])</f>
        <v>0.924566314262835</v>
      </c>
    </row>
    <row r="140" ht="14.25" customHeight="1" spans="1:24">
      <c r="A140" t="s">
        <v>57</v>
      </c>
      <c r="B140" t="s">
        <v>192</v>
      </c>
      <c r="C140">
        <v>52.07593068</v>
      </c>
      <c r="D140">
        <v>75</v>
      </c>
      <c r="E140">
        <v>705</v>
      </c>
      <c r="F140">
        <v>9692.31804</v>
      </c>
      <c r="G140" t="s">
        <v>26</v>
      </c>
      <c r="H140">
        <v>69</v>
      </c>
      <c r="I140">
        <v>1</v>
      </c>
      <c r="J140">
        <v>88</v>
      </c>
      <c r="K140">
        <v>5</v>
      </c>
      <c r="L140" t="s">
        <v>27</v>
      </c>
      <c r="M140">
        <v>9.235931437</v>
      </c>
      <c r="N140" t="s">
        <v>44</v>
      </c>
      <c r="O140" t="s">
        <v>29</v>
      </c>
      <c r="P140">
        <v>841</v>
      </c>
      <c r="Q140">
        <v>12</v>
      </c>
      <c r="R140">
        <v>5.930693646</v>
      </c>
      <c r="S140" t="s">
        <v>30</v>
      </c>
      <c r="T140">
        <v>0.00613326899</v>
      </c>
      <c r="U140" t="s">
        <v>40</v>
      </c>
      <c r="V140" t="s">
        <v>32</v>
      </c>
      <c r="W140">
        <v>339.6728699</v>
      </c>
      <c r="X140" s="13">
        <f>((Table1[[#This Row],[Revenue generated]]-Table1[[#This Row],[Costs]])/Table1[[#This Row],[Revenue generated]])</f>
        <v>0.964954423854214</v>
      </c>
    </row>
    <row r="141" ht="14.25" customHeight="1" spans="1:24">
      <c r="A141" t="s">
        <v>33</v>
      </c>
      <c r="B141" t="s">
        <v>193</v>
      </c>
      <c r="C141">
        <v>19.12747727</v>
      </c>
      <c r="D141">
        <v>26</v>
      </c>
      <c r="E141">
        <v>176</v>
      </c>
      <c r="F141">
        <v>1912.465663</v>
      </c>
      <c r="G141" t="s">
        <v>35</v>
      </c>
      <c r="H141">
        <v>78</v>
      </c>
      <c r="I141">
        <v>29</v>
      </c>
      <c r="J141">
        <v>34</v>
      </c>
      <c r="K141">
        <v>3</v>
      </c>
      <c r="L141" t="s">
        <v>36</v>
      </c>
      <c r="M141">
        <v>5.562503779</v>
      </c>
      <c r="N141" t="s">
        <v>61</v>
      </c>
      <c r="O141" t="s">
        <v>45</v>
      </c>
      <c r="P141">
        <v>791</v>
      </c>
      <c r="Q141">
        <v>6</v>
      </c>
      <c r="R141">
        <v>9.005807429</v>
      </c>
      <c r="S141" t="s">
        <v>46</v>
      </c>
      <c r="T141">
        <v>0.01451972204</v>
      </c>
      <c r="U141" t="s">
        <v>40</v>
      </c>
      <c r="V141" t="s">
        <v>32</v>
      </c>
      <c r="W141">
        <v>653.6729946</v>
      </c>
      <c r="X141" s="13">
        <f>((Table1[[#This Row],[Revenue generated]]-Table1[[#This Row],[Costs]])/Table1[[#This Row],[Revenue generated]])</f>
        <v>0.658204062302163</v>
      </c>
    </row>
    <row r="142" ht="14.25" customHeight="1" spans="1:24">
      <c r="A142" t="s">
        <v>33</v>
      </c>
      <c r="B142" t="s">
        <v>194</v>
      </c>
      <c r="C142">
        <v>80.54142417</v>
      </c>
      <c r="D142">
        <v>97</v>
      </c>
      <c r="E142">
        <v>933</v>
      </c>
      <c r="F142">
        <v>5724.95935</v>
      </c>
      <c r="G142" t="s">
        <v>35</v>
      </c>
      <c r="H142">
        <v>90</v>
      </c>
      <c r="I142">
        <v>20</v>
      </c>
      <c r="J142">
        <v>39</v>
      </c>
      <c r="K142">
        <v>8</v>
      </c>
      <c r="L142" t="s">
        <v>43</v>
      </c>
      <c r="M142">
        <v>7.22959514</v>
      </c>
      <c r="N142" t="s">
        <v>39</v>
      </c>
      <c r="O142" t="s">
        <v>45</v>
      </c>
      <c r="P142">
        <v>793</v>
      </c>
      <c r="Q142">
        <v>1</v>
      </c>
      <c r="R142">
        <v>88.1794071</v>
      </c>
      <c r="S142" t="s">
        <v>30</v>
      </c>
      <c r="T142">
        <v>0.04213269431</v>
      </c>
      <c r="U142" t="s">
        <v>31</v>
      </c>
      <c r="V142" t="s">
        <v>48</v>
      </c>
      <c r="W142">
        <v>529.808724</v>
      </c>
      <c r="X142" s="13">
        <f>((Table1[[#This Row],[Revenue generated]]-Table1[[#This Row],[Costs]])/Table1[[#This Row],[Revenue generated]])</f>
        <v>0.90745633434061</v>
      </c>
    </row>
    <row r="143" ht="14.25" customHeight="1" spans="1:24">
      <c r="A143" t="s">
        <v>33</v>
      </c>
      <c r="B143" t="s">
        <v>195</v>
      </c>
      <c r="C143">
        <v>99.11329162</v>
      </c>
      <c r="D143">
        <v>35</v>
      </c>
      <c r="E143">
        <v>556</v>
      </c>
      <c r="F143">
        <v>5521.205259</v>
      </c>
      <c r="G143" t="s">
        <v>35</v>
      </c>
      <c r="H143">
        <v>64</v>
      </c>
      <c r="I143">
        <v>19</v>
      </c>
      <c r="J143">
        <v>38</v>
      </c>
      <c r="K143">
        <v>8</v>
      </c>
      <c r="L143" t="s">
        <v>27</v>
      </c>
      <c r="M143">
        <v>5.773263744</v>
      </c>
      <c r="N143" t="s">
        <v>52</v>
      </c>
      <c r="O143" t="s">
        <v>62</v>
      </c>
      <c r="P143">
        <v>892</v>
      </c>
      <c r="Q143">
        <v>7</v>
      </c>
      <c r="R143">
        <v>95.33206455</v>
      </c>
      <c r="S143" t="s">
        <v>46</v>
      </c>
      <c r="T143">
        <v>0.00045302262</v>
      </c>
      <c r="U143" t="s">
        <v>56</v>
      </c>
      <c r="V143" t="s">
        <v>48</v>
      </c>
      <c r="W143">
        <v>275.5243711</v>
      </c>
      <c r="X143" s="13">
        <f>((Table1[[#This Row],[Revenue generated]]-Table1[[#This Row],[Costs]])/Table1[[#This Row],[Revenue generated]])</f>
        <v>0.950097060664268</v>
      </c>
    </row>
    <row r="144" ht="14.25" customHeight="1" spans="1:24">
      <c r="A144" t="s">
        <v>33</v>
      </c>
      <c r="B144" t="s">
        <v>196</v>
      </c>
      <c r="C144">
        <v>46.52916761</v>
      </c>
      <c r="D144">
        <v>98</v>
      </c>
      <c r="E144">
        <v>155</v>
      </c>
      <c r="F144">
        <v>1839.609426</v>
      </c>
      <c r="G144" t="s">
        <v>35</v>
      </c>
      <c r="H144">
        <v>22</v>
      </c>
      <c r="I144">
        <v>27</v>
      </c>
      <c r="J144">
        <v>57</v>
      </c>
      <c r="K144">
        <v>4</v>
      </c>
      <c r="L144" t="s">
        <v>43</v>
      </c>
      <c r="M144">
        <v>7.526248327</v>
      </c>
      <c r="N144" t="s">
        <v>44</v>
      </c>
      <c r="O144" t="s">
        <v>53</v>
      </c>
      <c r="P144">
        <v>179</v>
      </c>
      <c r="Q144">
        <v>7</v>
      </c>
      <c r="R144">
        <v>96.42282064</v>
      </c>
      <c r="S144" t="s">
        <v>46</v>
      </c>
      <c r="T144">
        <v>0.04939255289</v>
      </c>
      <c r="U144" t="s">
        <v>31</v>
      </c>
      <c r="V144" t="s">
        <v>48</v>
      </c>
      <c r="W144">
        <v>635.6571205</v>
      </c>
      <c r="X144" s="13">
        <f>((Table1[[#This Row],[Revenue generated]]-Table1[[#This Row],[Costs]])/Table1[[#This Row],[Revenue generated]])</f>
        <v>0.65446082656678</v>
      </c>
    </row>
    <row r="145" ht="14.25" customHeight="1" spans="1:24">
      <c r="A145" t="s">
        <v>24</v>
      </c>
      <c r="B145" t="s">
        <v>197</v>
      </c>
      <c r="C145">
        <v>11.74327178</v>
      </c>
      <c r="D145">
        <v>6</v>
      </c>
      <c r="E145">
        <v>598</v>
      </c>
      <c r="F145">
        <v>5737.425599</v>
      </c>
      <c r="G145" t="s">
        <v>38</v>
      </c>
      <c r="H145">
        <v>36</v>
      </c>
      <c r="I145">
        <v>29</v>
      </c>
      <c r="J145">
        <v>85</v>
      </c>
      <c r="K145">
        <v>9</v>
      </c>
      <c r="L145" t="s">
        <v>27</v>
      </c>
      <c r="M145">
        <v>3.694021268</v>
      </c>
      <c r="N145" t="s">
        <v>44</v>
      </c>
      <c r="O145" t="s">
        <v>29</v>
      </c>
      <c r="P145">
        <v>206</v>
      </c>
      <c r="Q145">
        <v>23</v>
      </c>
      <c r="R145">
        <v>26.27736596</v>
      </c>
      <c r="S145" t="s">
        <v>30</v>
      </c>
      <c r="T145">
        <v>0.00372304768</v>
      </c>
      <c r="U145" t="s">
        <v>40</v>
      </c>
      <c r="V145" t="s">
        <v>48</v>
      </c>
      <c r="W145">
        <v>716.0441198</v>
      </c>
      <c r="X145" s="13">
        <f>((Table1[[#This Row],[Revenue generated]]-Table1[[#This Row],[Costs]])/Table1[[#This Row],[Revenue generated]])</f>
        <v>0.875197663578452</v>
      </c>
    </row>
    <row r="146" ht="14.25" customHeight="1" spans="1:24">
      <c r="A146" t="s">
        <v>57</v>
      </c>
      <c r="B146" t="s">
        <v>198</v>
      </c>
      <c r="C146">
        <v>51.35579091</v>
      </c>
      <c r="D146">
        <v>34</v>
      </c>
      <c r="E146">
        <v>919</v>
      </c>
      <c r="F146">
        <v>7152.286049</v>
      </c>
      <c r="G146" t="s">
        <v>35</v>
      </c>
      <c r="H146">
        <v>13</v>
      </c>
      <c r="I146">
        <v>19</v>
      </c>
      <c r="J146">
        <v>72</v>
      </c>
      <c r="K146">
        <v>6</v>
      </c>
      <c r="L146" t="s">
        <v>43</v>
      </c>
      <c r="M146">
        <v>7.577449657</v>
      </c>
      <c r="N146" t="s">
        <v>61</v>
      </c>
      <c r="O146" t="s">
        <v>50</v>
      </c>
      <c r="P146">
        <v>834</v>
      </c>
      <c r="Q146">
        <v>18</v>
      </c>
      <c r="R146">
        <v>22.55410662</v>
      </c>
      <c r="S146" t="s">
        <v>46</v>
      </c>
      <c r="T146">
        <v>0.0296262632</v>
      </c>
      <c r="U146" t="s">
        <v>47</v>
      </c>
      <c r="V146" t="s">
        <v>48</v>
      </c>
      <c r="W146">
        <v>610.4532696</v>
      </c>
      <c r="X146" s="13">
        <f>((Table1[[#This Row],[Revenue generated]]-Table1[[#This Row],[Costs]])/Table1[[#This Row],[Revenue generated]])</f>
        <v>0.914649209299263</v>
      </c>
    </row>
    <row r="147" ht="14.25" customHeight="1" spans="1:24">
      <c r="A147" t="s">
        <v>24</v>
      </c>
      <c r="B147" t="s">
        <v>199</v>
      </c>
      <c r="C147">
        <v>33.78413803</v>
      </c>
      <c r="D147">
        <v>1</v>
      </c>
      <c r="E147">
        <v>24</v>
      </c>
      <c r="F147">
        <v>5267.956808</v>
      </c>
      <c r="G147" t="s">
        <v>55</v>
      </c>
      <c r="H147">
        <v>93</v>
      </c>
      <c r="I147">
        <v>7</v>
      </c>
      <c r="J147">
        <v>52</v>
      </c>
      <c r="K147">
        <v>6</v>
      </c>
      <c r="L147" t="s">
        <v>27</v>
      </c>
      <c r="M147">
        <v>5.215155009</v>
      </c>
      <c r="N147" t="s">
        <v>61</v>
      </c>
      <c r="O147" t="s">
        <v>62</v>
      </c>
      <c r="P147">
        <v>794</v>
      </c>
      <c r="Q147">
        <v>25</v>
      </c>
      <c r="R147">
        <v>66.31254444</v>
      </c>
      <c r="S147" t="s">
        <v>64</v>
      </c>
      <c r="T147">
        <v>0.03219604612</v>
      </c>
      <c r="U147" t="s">
        <v>47</v>
      </c>
      <c r="V147" t="s">
        <v>48</v>
      </c>
      <c r="W147">
        <v>495.305697</v>
      </c>
      <c r="X147" s="13">
        <f>((Table1[[#This Row],[Revenue generated]]-Table1[[#This Row],[Costs]])/Table1[[#This Row],[Revenue generated]])</f>
        <v>0.905977646542618</v>
      </c>
    </row>
    <row r="148" ht="14.25" customHeight="1" spans="1:24">
      <c r="A148" t="s">
        <v>24</v>
      </c>
      <c r="B148" t="s">
        <v>200</v>
      </c>
      <c r="C148">
        <v>27.0822072</v>
      </c>
      <c r="D148">
        <v>75</v>
      </c>
      <c r="E148">
        <v>859</v>
      </c>
      <c r="F148">
        <v>2556.767361</v>
      </c>
      <c r="G148" t="s">
        <v>26</v>
      </c>
      <c r="H148">
        <v>92</v>
      </c>
      <c r="I148">
        <v>29</v>
      </c>
      <c r="J148">
        <v>6</v>
      </c>
      <c r="K148">
        <v>8</v>
      </c>
      <c r="L148" t="s">
        <v>27</v>
      </c>
      <c r="M148">
        <v>4.070955837</v>
      </c>
      <c r="N148" t="s">
        <v>28</v>
      </c>
      <c r="O148" t="s">
        <v>62</v>
      </c>
      <c r="P148">
        <v>870</v>
      </c>
      <c r="Q148">
        <v>23</v>
      </c>
      <c r="R148">
        <v>77.32235321</v>
      </c>
      <c r="S148" t="s">
        <v>30</v>
      </c>
      <c r="T148">
        <v>0.03648610593</v>
      </c>
      <c r="U148" t="s">
        <v>31</v>
      </c>
      <c r="V148" t="s">
        <v>32</v>
      </c>
      <c r="W148">
        <v>380.4359371</v>
      </c>
      <c r="X148" s="13">
        <f>((Table1[[#This Row],[Revenue generated]]-Table1[[#This Row],[Costs]])/Table1[[#This Row],[Revenue generated]])</f>
        <v>0.851204320384001</v>
      </c>
    </row>
    <row r="149" ht="14.25" customHeight="1" spans="1:24">
      <c r="A149" t="s">
        <v>33</v>
      </c>
      <c r="B149" t="s">
        <v>201</v>
      </c>
      <c r="C149">
        <v>95.71213588</v>
      </c>
      <c r="D149">
        <v>93</v>
      </c>
      <c r="E149">
        <v>910</v>
      </c>
      <c r="F149">
        <v>7089.47425</v>
      </c>
      <c r="G149" t="s">
        <v>55</v>
      </c>
      <c r="H149">
        <v>4</v>
      </c>
      <c r="I149">
        <v>15</v>
      </c>
      <c r="J149">
        <v>51</v>
      </c>
      <c r="K149">
        <v>9</v>
      </c>
      <c r="L149" t="s">
        <v>27</v>
      </c>
      <c r="M149">
        <v>8.978750756</v>
      </c>
      <c r="N149" t="s">
        <v>39</v>
      </c>
      <c r="O149" t="s">
        <v>45</v>
      </c>
      <c r="P149">
        <v>964</v>
      </c>
      <c r="Q149">
        <v>20</v>
      </c>
      <c r="R149">
        <v>19.71299291</v>
      </c>
      <c r="S149" t="s">
        <v>30</v>
      </c>
      <c r="T149">
        <v>0.00380573587</v>
      </c>
      <c r="U149" t="s">
        <v>47</v>
      </c>
      <c r="V149" t="s">
        <v>48</v>
      </c>
      <c r="W149">
        <v>581.6023551</v>
      </c>
      <c r="X149" s="13">
        <f>((Table1[[#This Row],[Revenue generated]]-Table1[[#This Row],[Costs]])/Table1[[#This Row],[Revenue generated]])</f>
        <v>0.917962554825557</v>
      </c>
    </row>
    <row r="150" ht="14.25" customHeight="1" spans="1:24">
      <c r="A150" t="s">
        <v>24</v>
      </c>
      <c r="B150" t="s">
        <v>202</v>
      </c>
      <c r="C150">
        <v>76.03554443</v>
      </c>
      <c r="D150">
        <v>28</v>
      </c>
      <c r="E150">
        <v>29</v>
      </c>
      <c r="F150">
        <v>7397.071005</v>
      </c>
      <c r="G150" t="s">
        <v>26</v>
      </c>
      <c r="H150">
        <v>30</v>
      </c>
      <c r="I150">
        <v>16</v>
      </c>
      <c r="J150">
        <v>9</v>
      </c>
      <c r="K150">
        <v>3</v>
      </c>
      <c r="L150" t="s">
        <v>43</v>
      </c>
      <c r="M150">
        <v>7.095833157</v>
      </c>
      <c r="N150" t="s">
        <v>61</v>
      </c>
      <c r="O150" t="s">
        <v>29</v>
      </c>
      <c r="P150">
        <v>109</v>
      </c>
      <c r="Q150">
        <v>18</v>
      </c>
      <c r="R150">
        <v>23.12636358</v>
      </c>
      <c r="S150" t="s">
        <v>46</v>
      </c>
      <c r="T150">
        <v>0.01698112541</v>
      </c>
      <c r="U150" t="s">
        <v>47</v>
      </c>
      <c r="V150" t="s">
        <v>32</v>
      </c>
      <c r="W150">
        <v>768.651914</v>
      </c>
      <c r="X150" s="13">
        <f>((Table1[[#This Row],[Revenue generated]]-Table1[[#This Row],[Costs]])/Table1[[#This Row],[Revenue generated]])</f>
        <v>0.896086989907163</v>
      </c>
    </row>
    <row r="151" ht="14.25" customHeight="1" spans="1:24">
      <c r="A151" t="s">
        <v>57</v>
      </c>
      <c r="B151" t="s">
        <v>203</v>
      </c>
      <c r="C151">
        <v>78.89791321</v>
      </c>
      <c r="D151">
        <v>19</v>
      </c>
      <c r="E151">
        <v>99</v>
      </c>
      <c r="F151">
        <v>8001.613207</v>
      </c>
      <c r="G151" t="s">
        <v>38</v>
      </c>
      <c r="H151">
        <v>97</v>
      </c>
      <c r="I151">
        <v>24</v>
      </c>
      <c r="J151">
        <v>9</v>
      </c>
      <c r="K151">
        <v>6</v>
      </c>
      <c r="L151" t="s">
        <v>43</v>
      </c>
      <c r="M151">
        <v>2.505621033</v>
      </c>
      <c r="N151" t="s">
        <v>44</v>
      </c>
      <c r="O151" t="s">
        <v>50</v>
      </c>
      <c r="P151">
        <v>177</v>
      </c>
      <c r="Q151">
        <v>28</v>
      </c>
      <c r="R151">
        <v>14.14781544</v>
      </c>
      <c r="S151" t="s">
        <v>64</v>
      </c>
      <c r="T151">
        <v>0.02825813985</v>
      </c>
      <c r="U151" t="s">
        <v>47</v>
      </c>
      <c r="V151" t="s">
        <v>48</v>
      </c>
      <c r="W151">
        <v>336.8901685</v>
      </c>
      <c r="X151" s="13">
        <f>((Table1[[#This Row],[Revenue generated]]-Table1[[#This Row],[Costs]])/Table1[[#This Row],[Revenue generated]])</f>
        <v>0.957897219000129</v>
      </c>
    </row>
    <row r="152" ht="14.25" customHeight="1" spans="1:24">
      <c r="A152" t="s">
        <v>57</v>
      </c>
      <c r="B152" t="s">
        <v>204</v>
      </c>
      <c r="C152">
        <v>14.20348426</v>
      </c>
      <c r="D152">
        <v>91</v>
      </c>
      <c r="E152">
        <v>633</v>
      </c>
      <c r="F152">
        <v>5910.88539</v>
      </c>
      <c r="G152" t="s">
        <v>35</v>
      </c>
      <c r="H152">
        <v>31</v>
      </c>
      <c r="I152">
        <v>23</v>
      </c>
      <c r="J152">
        <v>82</v>
      </c>
      <c r="K152">
        <v>10</v>
      </c>
      <c r="L152" t="s">
        <v>36</v>
      </c>
      <c r="M152">
        <v>6.247860915</v>
      </c>
      <c r="N152" t="s">
        <v>61</v>
      </c>
      <c r="O152" t="s">
        <v>50</v>
      </c>
      <c r="P152">
        <v>306</v>
      </c>
      <c r="Q152">
        <v>21</v>
      </c>
      <c r="R152">
        <v>45.17875792</v>
      </c>
      <c r="S152" t="s">
        <v>46</v>
      </c>
      <c r="T152">
        <v>0.04754800805</v>
      </c>
      <c r="U152" t="s">
        <v>47</v>
      </c>
      <c r="V152" t="s">
        <v>32</v>
      </c>
      <c r="W152">
        <v>496.2486503</v>
      </c>
      <c r="X152" s="13">
        <f>((Table1[[#This Row],[Revenue generated]]-Table1[[#This Row],[Costs]])/Table1[[#This Row],[Revenue generated]])</f>
        <v>0.916044954764383</v>
      </c>
    </row>
    <row r="153" ht="14.25" customHeight="1" spans="1:24">
      <c r="A153" t="s">
        <v>24</v>
      </c>
      <c r="B153" t="s">
        <v>205</v>
      </c>
      <c r="C153">
        <v>26.70076097</v>
      </c>
      <c r="D153">
        <v>61</v>
      </c>
      <c r="E153">
        <v>154</v>
      </c>
      <c r="F153">
        <v>9866.465458</v>
      </c>
      <c r="G153" t="s">
        <v>55</v>
      </c>
      <c r="H153">
        <v>100</v>
      </c>
      <c r="I153">
        <v>4</v>
      </c>
      <c r="J153">
        <v>52</v>
      </c>
      <c r="K153">
        <v>1</v>
      </c>
      <c r="L153" t="s">
        <v>36</v>
      </c>
      <c r="M153">
        <v>4.783000558</v>
      </c>
      <c r="N153" t="s">
        <v>44</v>
      </c>
      <c r="O153" t="s">
        <v>53</v>
      </c>
      <c r="P153">
        <v>673</v>
      </c>
      <c r="Q153">
        <v>28</v>
      </c>
      <c r="R153">
        <v>14.19032834</v>
      </c>
      <c r="S153" t="s">
        <v>30</v>
      </c>
      <c r="T153">
        <v>0.01772951172</v>
      </c>
      <c r="U153" t="s">
        <v>31</v>
      </c>
      <c r="V153" t="s">
        <v>48</v>
      </c>
      <c r="W153">
        <v>694.9823176</v>
      </c>
      <c r="X153" s="13">
        <f>((Table1[[#This Row],[Revenue generated]]-Table1[[#This Row],[Costs]])/Table1[[#This Row],[Revenue generated]])</f>
        <v>0.929561166502996</v>
      </c>
    </row>
    <row r="154" ht="14.25" customHeight="1" spans="1:24">
      <c r="A154" t="s">
        <v>33</v>
      </c>
      <c r="B154" t="s">
        <v>206</v>
      </c>
      <c r="C154">
        <v>98.03182966</v>
      </c>
      <c r="D154">
        <v>1</v>
      </c>
      <c r="E154">
        <v>820</v>
      </c>
      <c r="F154">
        <v>9435.762609</v>
      </c>
      <c r="G154" t="s">
        <v>55</v>
      </c>
      <c r="H154">
        <v>64</v>
      </c>
      <c r="I154">
        <v>11</v>
      </c>
      <c r="J154">
        <v>11</v>
      </c>
      <c r="K154">
        <v>1</v>
      </c>
      <c r="L154" t="s">
        <v>27</v>
      </c>
      <c r="M154">
        <v>8.63105218</v>
      </c>
      <c r="N154" t="s">
        <v>39</v>
      </c>
      <c r="O154" t="s">
        <v>29</v>
      </c>
      <c r="P154">
        <v>727</v>
      </c>
      <c r="Q154">
        <v>27</v>
      </c>
      <c r="R154">
        <v>9.166849149</v>
      </c>
      <c r="S154" t="s">
        <v>30</v>
      </c>
      <c r="T154">
        <v>0.02122471619</v>
      </c>
      <c r="U154" t="s">
        <v>40</v>
      </c>
      <c r="V154" t="s">
        <v>41</v>
      </c>
      <c r="W154">
        <v>602.8984988</v>
      </c>
      <c r="X154" s="13">
        <f>((Table1[[#This Row],[Revenue generated]]-Table1[[#This Row],[Costs]])/Table1[[#This Row],[Revenue generated]])</f>
        <v>0.936104952637856</v>
      </c>
    </row>
    <row r="155" ht="14.25" customHeight="1" spans="1:24">
      <c r="A155" t="s">
        <v>33</v>
      </c>
      <c r="B155" t="s">
        <v>207</v>
      </c>
      <c r="C155">
        <v>30.34147071</v>
      </c>
      <c r="D155">
        <v>93</v>
      </c>
      <c r="E155">
        <v>242</v>
      </c>
      <c r="F155">
        <v>8232.334829</v>
      </c>
      <c r="G155" t="s">
        <v>55</v>
      </c>
      <c r="H155">
        <v>96</v>
      </c>
      <c r="I155">
        <v>25</v>
      </c>
      <c r="J155">
        <v>54</v>
      </c>
      <c r="K155">
        <v>3</v>
      </c>
      <c r="L155" t="s">
        <v>27</v>
      </c>
      <c r="M155">
        <v>1.013486566</v>
      </c>
      <c r="N155" t="s">
        <v>39</v>
      </c>
      <c r="O155" t="s">
        <v>50</v>
      </c>
      <c r="P155">
        <v>631</v>
      </c>
      <c r="Q155">
        <v>17</v>
      </c>
      <c r="R155">
        <v>83.34405899</v>
      </c>
      <c r="S155" t="s">
        <v>30</v>
      </c>
      <c r="T155">
        <v>0.01410347576</v>
      </c>
      <c r="U155" t="s">
        <v>40</v>
      </c>
      <c r="V155" t="s">
        <v>32</v>
      </c>
      <c r="W155">
        <v>750.7378407</v>
      </c>
      <c r="X155" s="13">
        <f>((Table1[[#This Row],[Revenue generated]]-Table1[[#This Row],[Costs]])/Table1[[#This Row],[Revenue generated]])</f>
        <v>0.908806206708772</v>
      </c>
    </row>
    <row r="156" ht="14.25" customHeight="1" spans="1:24">
      <c r="A156" t="s">
        <v>24</v>
      </c>
      <c r="B156" t="s">
        <v>208</v>
      </c>
      <c r="C156">
        <v>31.14624316</v>
      </c>
      <c r="D156">
        <v>11</v>
      </c>
      <c r="E156">
        <v>622</v>
      </c>
      <c r="F156">
        <v>6088.02148</v>
      </c>
      <c r="G156" t="s">
        <v>26</v>
      </c>
      <c r="H156">
        <v>33</v>
      </c>
      <c r="I156">
        <v>22</v>
      </c>
      <c r="J156">
        <v>61</v>
      </c>
      <c r="K156">
        <v>3</v>
      </c>
      <c r="L156" t="s">
        <v>27</v>
      </c>
      <c r="M156">
        <v>4.305103471</v>
      </c>
      <c r="N156" t="s">
        <v>39</v>
      </c>
      <c r="O156" t="s">
        <v>45</v>
      </c>
      <c r="P156">
        <v>497</v>
      </c>
      <c r="Q156">
        <v>29</v>
      </c>
      <c r="R156">
        <v>30.18602338</v>
      </c>
      <c r="S156" t="s">
        <v>64</v>
      </c>
      <c r="T156">
        <v>0.02478771976</v>
      </c>
      <c r="U156" t="s">
        <v>31</v>
      </c>
      <c r="V156" t="s">
        <v>32</v>
      </c>
      <c r="W156">
        <v>814.0699966</v>
      </c>
      <c r="X156" s="13">
        <f>((Table1[[#This Row],[Revenue generated]]-Table1[[#This Row],[Costs]])/Table1[[#This Row],[Revenue generated]])</f>
        <v>0.866283323855815</v>
      </c>
    </row>
    <row r="157" ht="14.25" customHeight="1" spans="1:24">
      <c r="A157" t="s">
        <v>24</v>
      </c>
      <c r="B157" t="s">
        <v>209</v>
      </c>
      <c r="C157">
        <v>79.85505834</v>
      </c>
      <c r="D157">
        <v>16</v>
      </c>
      <c r="E157">
        <v>701</v>
      </c>
      <c r="F157">
        <v>2925.67517</v>
      </c>
      <c r="G157" t="s">
        <v>55</v>
      </c>
      <c r="H157">
        <v>97</v>
      </c>
      <c r="I157">
        <v>11</v>
      </c>
      <c r="J157">
        <v>11</v>
      </c>
      <c r="K157">
        <v>5</v>
      </c>
      <c r="L157" t="s">
        <v>36</v>
      </c>
      <c r="M157">
        <v>5.014364955</v>
      </c>
      <c r="N157" t="s">
        <v>61</v>
      </c>
      <c r="O157" t="s">
        <v>50</v>
      </c>
      <c r="P157">
        <v>918</v>
      </c>
      <c r="Q157">
        <v>5</v>
      </c>
      <c r="R157">
        <v>30.32354526</v>
      </c>
      <c r="S157" t="s">
        <v>46</v>
      </c>
      <c r="T157">
        <v>0.04548919659</v>
      </c>
      <c r="U157" t="s">
        <v>56</v>
      </c>
      <c r="V157" t="s">
        <v>32</v>
      </c>
      <c r="W157">
        <v>323.012928</v>
      </c>
      <c r="X157" s="13">
        <f>((Table1[[#This Row],[Revenue generated]]-Table1[[#This Row],[Costs]])/Table1[[#This Row],[Revenue generated]])</f>
        <v>0.889593714533934</v>
      </c>
    </row>
    <row r="158" ht="14.25" customHeight="1" spans="1:24">
      <c r="A158" t="s">
        <v>33</v>
      </c>
      <c r="B158" t="s">
        <v>210</v>
      </c>
      <c r="C158">
        <v>20.98638604</v>
      </c>
      <c r="D158">
        <v>90</v>
      </c>
      <c r="E158">
        <v>93</v>
      </c>
      <c r="F158">
        <v>4767.020484</v>
      </c>
      <c r="G158" t="s">
        <v>26</v>
      </c>
      <c r="H158">
        <v>25</v>
      </c>
      <c r="I158">
        <v>23</v>
      </c>
      <c r="J158">
        <v>83</v>
      </c>
      <c r="K158">
        <v>5</v>
      </c>
      <c r="L158" t="s">
        <v>43</v>
      </c>
      <c r="M158">
        <v>1.774429714</v>
      </c>
      <c r="N158" t="s">
        <v>39</v>
      </c>
      <c r="O158" t="s">
        <v>29</v>
      </c>
      <c r="P158">
        <v>826</v>
      </c>
      <c r="Q158">
        <v>28</v>
      </c>
      <c r="R158">
        <v>12.83628457</v>
      </c>
      <c r="S158" t="s">
        <v>64</v>
      </c>
      <c r="T158">
        <v>0.01173755495</v>
      </c>
      <c r="U158" t="s">
        <v>40</v>
      </c>
      <c r="V158" t="s">
        <v>32</v>
      </c>
      <c r="W158">
        <v>832.2108087</v>
      </c>
      <c r="X158" s="13">
        <f>((Table1[[#This Row],[Revenue generated]]-Table1[[#This Row],[Costs]])/Table1[[#This Row],[Revenue generated]])</f>
        <v>0.825423278231502</v>
      </c>
    </row>
    <row r="159" ht="14.25" customHeight="1" spans="1:24">
      <c r="A159" t="s">
        <v>24</v>
      </c>
      <c r="B159" t="s">
        <v>211</v>
      </c>
      <c r="C159">
        <v>49.26320535</v>
      </c>
      <c r="D159">
        <v>65</v>
      </c>
      <c r="E159">
        <v>227</v>
      </c>
      <c r="F159">
        <v>1605.8669</v>
      </c>
      <c r="G159" t="s">
        <v>38</v>
      </c>
      <c r="H159">
        <v>5</v>
      </c>
      <c r="I159">
        <v>18</v>
      </c>
      <c r="J159">
        <v>51</v>
      </c>
      <c r="K159">
        <v>1</v>
      </c>
      <c r="L159" t="s">
        <v>27</v>
      </c>
      <c r="M159">
        <v>9.160558535</v>
      </c>
      <c r="N159" t="s">
        <v>61</v>
      </c>
      <c r="O159" t="s">
        <v>50</v>
      </c>
      <c r="P159">
        <v>588</v>
      </c>
      <c r="Q159">
        <v>25</v>
      </c>
      <c r="R159">
        <v>67.77962299</v>
      </c>
      <c r="S159" t="s">
        <v>30</v>
      </c>
      <c r="T159">
        <v>0.0251117483</v>
      </c>
      <c r="U159" t="s">
        <v>47</v>
      </c>
      <c r="V159" t="s">
        <v>48</v>
      </c>
      <c r="W159">
        <v>482.1912386</v>
      </c>
      <c r="X159" s="13">
        <f>((Table1[[#This Row],[Revenue generated]]-Table1[[#This Row],[Costs]])/Table1[[#This Row],[Revenue generated]])</f>
        <v>0.699731504148943</v>
      </c>
    </row>
    <row r="160" ht="14.25" customHeight="1" spans="1:24">
      <c r="A160" t="s">
        <v>33</v>
      </c>
      <c r="B160" t="s">
        <v>212</v>
      </c>
      <c r="C160">
        <v>59.84156138</v>
      </c>
      <c r="D160">
        <v>81</v>
      </c>
      <c r="E160">
        <v>896</v>
      </c>
      <c r="F160">
        <v>2021.14981</v>
      </c>
      <c r="G160" t="s">
        <v>26</v>
      </c>
      <c r="H160">
        <v>10</v>
      </c>
      <c r="I160">
        <v>5</v>
      </c>
      <c r="J160">
        <v>44</v>
      </c>
      <c r="K160">
        <v>7</v>
      </c>
      <c r="L160" t="s">
        <v>36</v>
      </c>
      <c r="M160">
        <v>4.938438565</v>
      </c>
      <c r="N160" t="s">
        <v>28</v>
      </c>
      <c r="O160" t="s">
        <v>50</v>
      </c>
      <c r="P160">
        <v>396</v>
      </c>
      <c r="Q160">
        <v>7</v>
      </c>
      <c r="R160">
        <v>65.04741509</v>
      </c>
      <c r="S160" t="s">
        <v>46</v>
      </c>
      <c r="T160">
        <v>0.0173037472</v>
      </c>
      <c r="U160" t="s">
        <v>31</v>
      </c>
      <c r="V160" t="s">
        <v>32</v>
      </c>
      <c r="W160">
        <v>110.3643352</v>
      </c>
      <c r="X160" s="13">
        <f>((Table1[[#This Row],[Revenue generated]]-Table1[[#This Row],[Costs]])/Table1[[#This Row],[Revenue generated]])</f>
        <v>0.945395272208941</v>
      </c>
    </row>
    <row r="161" ht="14.25" customHeight="1" spans="1:24">
      <c r="A161" t="s">
        <v>57</v>
      </c>
      <c r="B161" t="s">
        <v>213</v>
      </c>
      <c r="C161">
        <v>63.82839835</v>
      </c>
      <c r="D161">
        <v>30</v>
      </c>
      <c r="E161">
        <v>484</v>
      </c>
      <c r="F161">
        <v>1061.618523</v>
      </c>
      <c r="G161" t="s">
        <v>26</v>
      </c>
      <c r="H161">
        <v>100</v>
      </c>
      <c r="I161">
        <v>16</v>
      </c>
      <c r="J161">
        <v>26</v>
      </c>
      <c r="K161">
        <v>7</v>
      </c>
      <c r="L161" t="s">
        <v>27</v>
      </c>
      <c r="M161">
        <v>7.293722597</v>
      </c>
      <c r="N161" t="s">
        <v>39</v>
      </c>
      <c r="O161" t="s">
        <v>45</v>
      </c>
      <c r="P161">
        <v>176</v>
      </c>
      <c r="Q161">
        <v>4</v>
      </c>
      <c r="R161">
        <v>1.900762244</v>
      </c>
      <c r="S161" t="s">
        <v>46</v>
      </c>
      <c r="T161">
        <v>0.00447194015</v>
      </c>
      <c r="U161" t="s">
        <v>40</v>
      </c>
      <c r="V161" t="s">
        <v>48</v>
      </c>
      <c r="W161">
        <v>312.5742736</v>
      </c>
      <c r="X161" s="13">
        <f>((Table1[[#This Row],[Revenue generated]]-Table1[[#This Row],[Costs]])/Table1[[#This Row],[Revenue generated]])</f>
        <v>0.70556818025678</v>
      </c>
    </row>
    <row r="162" ht="14.25" customHeight="1" spans="1:24">
      <c r="A162" t="s">
        <v>33</v>
      </c>
      <c r="B162" t="s">
        <v>214</v>
      </c>
      <c r="C162">
        <v>17.02802792</v>
      </c>
      <c r="D162">
        <v>16</v>
      </c>
      <c r="E162">
        <v>380</v>
      </c>
      <c r="F162">
        <v>8864.08435</v>
      </c>
      <c r="G162" t="s">
        <v>35</v>
      </c>
      <c r="H162">
        <v>41</v>
      </c>
      <c r="I162">
        <v>27</v>
      </c>
      <c r="J162">
        <v>72</v>
      </c>
      <c r="K162">
        <v>8</v>
      </c>
      <c r="L162" t="s">
        <v>43</v>
      </c>
      <c r="M162">
        <v>4.381368158</v>
      </c>
      <c r="N162" t="s">
        <v>52</v>
      </c>
      <c r="O162" t="s">
        <v>29</v>
      </c>
      <c r="P162">
        <v>929</v>
      </c>
      <c r="Q162">
        <v>24</v>
      </c>
      <c r="R162">
        <v>87.21305782</v>
      </c>
      <c r="S162" t="s">
        <v>46</v>
      </c>
      <c r="T162">
        <v>0.02853090617</v>
      </c>
      <c r="U162" t="s">
        <v>47</v>
      </c>
      <c r="V162" t="s">
        <v>48</v>
      </c>
      <c r="W162">
        <v>430.169097</v>
      </c>
      <c r="X162" s="13">
        <f>((Table1[[#This Row],[Revenue generated]]-Table1[[#This Row],[Costs]])/Table1[[#This Row],[Revenue generated]])</f>
        <v>0.951470554654638</v>
      </c>
    </row>
    <row r="163" ht="14.25" customHeight="1" spans="1:24">
      <c r="A163" t="s">
        <v>24</v>
      </c>
      <c r="B163" t="s">
        <v>215</v>
      </c>
      <c r="C163">
        <v>52.0287499</v>
      </c>
      <c r="D163">
        <v>23</v>
      </c>
      <c r="E163">
        <v>117</v>
      </c>
      <c r="F163">
        <v>6885.589351</v>
      </c>
      <c r="G163" t="s">
        <v>38</v>
      </c>
      <c r="H163">
        <v>32</v>
      </c>
      <c r="I163">
        <v>23</v>
      </c>
      <c r="J163">
        <v>36</v>
      </c>
      <c r="K163">
        <v>7</v>
      </c>
      <c r="L163" t="s">
        <v>43</v>
      </c>
      <c r="M163">
        <v>9.030340423</v>
      </c>
      <c r="N163" t="s">
        <v>52</v>
      </c>
      <c r="O163" t="s">
        <v>45</v>
      </c>
      <c r="P163">
        <v>480</v>
      </c>
      <c r="Q163">
        <v>12</v>
      </c>
      <c r="R163">
        <v>78.70239397</v>
      </c>
      <c r="S163" t="s">
        <v>46</v>
      </c>
      <c r="T163">
        <v>0.04367470538</v>
      </c>
      <c r="U163" t="s">
        <v>40</v>
      </c>
      <c r="V163" t="s">
        <v>48</v>
      </c>
      <c r="W163">
        <v>164.3665282</v>
      </c>
      <c r="X163" s="13">
        <f>((Table1[[#This Row],[Revenue generated]]-Table1[[#This Row],[Costs]])/Table1[[#This Row],[Revenue generated]])</f>
        <v>0.976128909259433</v>
      </c>
    </row>
    <row r="164" ht="14.25" customHeight="1" spans="1:24">
      <c r="A164" t="s">
        <v>57</v>
      </c>
      <c r="B164" t="s">
        <v>216</v>
      </c>
      <c r="C164">
        <v>72.79635396</v>
      </c>
      <c r="D164">
        <v>89</v>
      </c>
      <c r="E164">
        <v>270</v>
      </c>
      <c r="F164">
        <v>3899.746834</v>
      </c>
      <c r="G164" t="s">
        <v>38</v>
      </c>
      <c r="H164">
        <v>86</v>
      </c>
      <c r="I164">
        <v>2</v>
      </c>
      <c r="J164">
        <v>40</v>
      </c>
      <c r="K164">
        <v>7</v>
      </c>
      <c r="L164" t="s">
        <v>43</v>
      </c>
      <c r="M164">
        <v>7.291701389</v>
      </c>
      <c r="N164" t="s">
        <v>61</v>
      </c>
      <c r="O164" t="s">
        <v>29</v>
      </c>
      <c r="P164">
        <v>751</v>
      </c>
      <c r="Q164">
        <v>14</v>
      </c>
      <c r="R164">
        <v>21.04864273</v>
      </c>
      <c r="S164" t="s">
        <v>64</v>
      </c>
      <c r="T164">
        <v>0.01874001404</v>
      </c>
      <c r="U164" t="s">
        <v>56</v>
      </c>
      <c r="V164" t="s">
        <v>41</v>
      </c>
      <c r="W164">
        <v>320.8465158</v>
      </c>
      <c r="X164" s="13">
        <f>((Table1[[#This Row],[Revenue generated]]-Table1[[#This Row],[Costs]])/Table1[[#This Row],[Revenue generated]])</f>
        <v>0.917726321872309</v>
      </c>
    </row>
    <row r="165" ht="14.25" customHeight="1" spans="1:24">
      <c r="A165" t="s">
        <v>33</v>
      </c>
      <c r="B165" t="s">
        <v>217</v>
      </c>
      <c r="C165">
        <v>13.01737679</v>
      </c>
      <c r="D165">
        <v>55</v>
      </c>
      <c r="E165">
        <v>246</v>
      </c>
      <c r="F165">
        <v>4256.949141</v>
      </c>
      <c r="G165" t="s">
        <v>26</v>
      </c>
      <c r="H165">
        <v>54</v>
      </c>
      <c r="I165">
        <v>19</v>
      </c>
      <c r="J165">
        <v>10</v>
      </c>
      <c r="K165">
        <v>4</v>
      </c>
      <c r="L165" t="s">
        <v>36</v>
      </c>
      <c r="M165">
        <v>2.457933528</v>
      </c>
      <c r="N165" t="s">
        <v>28</v>
      </c>
      <c r="O165" t="s">
        <v>53</v>
      </c>
      <c r="P165">
        <v>736</v>
      </c>
      <c r="Q165">
        <v>10</v>
      </c>
      <c r="R165">
        <v>20.07500398</v>
      </c>
      <c r="S165" t="s">
        <v>30</v>
      </c>
      <c r="T165">
        <v>0.0363284329</v>
      </c>
      <c r="U165" t="s">
        <v>56</v>
      </c>
      <c r="V165" t="s">
        <v>48</v>
      </c>
      <c r="W165">
        <v>687.2861779</v>
      </c>
      <c r="X165" s="13">
        <f>((Table1[[#This Row],[Revenue generated]]-Table1[[#This Row],[Costs]])/Table1[[#This Row],[Revenue generated]])</f>
        <v>0.838549591471382</v>
      </c>
    </row>
    <row r="166" ht="14.25" customHeight="1" spans="1:24">
      <c r="A166" t="s">
        <v>33</v>
      </c>
      <c r="B166" t="s">
        <v>218</v>
      </c>
      <c r="C166">
        <v>89.63409561</v>
      </c>
      <c r="D166">
        <v>11</v>
      </c>
      <c r="E166">
        <v>134</v>
      </c>
      <c r="F166">
        <v>8458.730878</v>
      </c>
      <c r="G166" t="s">
        <v>35</v>
      </c>
      <c r="H166">
        <v>73</v>
      </c>
      <c r="I166">
        <v>27</v>
      </c>
      <c r="J166">
        <v>75</v>
      </c>
      <c r="K166">
        <v>6</v>
      </c>
      <c r="L166" t="s">
        <v>43</v>
      </c>
      <c r="M166">
        <v>4.585353468</v>
      </c>
      <c r="N166" t="s">
        <v>39</v>
      </c>
      <c r="O166" t="s">
        <v>50</v>
      </c>
      <c r="P166">
        <v>328</v>
      </c>
      <c r="Q166">
        <v>6</v>
      </c>
      <c r="R166">
        <v>8.693042426</v>
      </c>
      <c r="S166" t="s">
        <v>46</v>
      </c>
      <c r="T166">
        <v>0.00159486315</v>
      </c>
      <c r="U166" t="s">
        <v>40</v>
      </c>
      <c r="V166" t="s">
        <v>41</v>
      </c>
      <c r="W166">
        <v>771.2250847</v>
      </c>
      <c r="X166" s="13">
        <f>((Table1[[#This Row],[Revenue generated]]-Table1[[#This Row],[Costs]])/Table1[[#This Row],[Revenue generated]])</f>
        <v>0.908824964900367</v>
      </c>
    </row>
    <row r="167" ht="14.25" customHeight="1" spans="1:24">
      <c r="A167" t="s">
        <v>33</v>
      </c>
      <c r="B167" t="s">
        <v>219</v>
      </c>
      <c r="C167">
        <v>33.69771721</v>
      </c>
      <c r="D167">
        <v>72</v>
      </c>
      <c r="E167">
        <v>457</v>
      </c>
      <c r="F167">
        <v>8354.579686</v>
      </c>
      <c r="G167" t="s">
        <v>55</v>
      </c>
      <c r="H167">
        <v>57</v>
      </c>
      <c r="I167">
        <v>24</v>
      </c>
      <c r="J167">
        <v>54</v>
      </c>
      <c r="K167">
        <v>8</v>
      </c>
      <c r="L167" t="s">
        <v>43</v>
      </c>
      <c r="M167">
        <v>6.580541348</v>
      </c>
      <c r="N167" t="s">
        <v>44</v>
      </c>
      <c r="O167" t="s">
        <v>45</v>
      </c>
      <c r="P167">
        <v>358</v>
      </c>
      <c r="Q167">
        <v>21</v>
      </c>
      <c r="R167">
        <v>1.597222743</v>
      </c>
      <c r="S167" t="s">
        <v>46</v>
      </c>
      <c r="T167">
        <v>0.04911095955</v>
      </c>
      <c r="U167" t="s">
        <v>47</v>
      </c>
      <c r="V167" t="s">
        <v>41</v>
      </c>
      <c r="W167">
        <v>555.8591037</v>
      </c>
      <c r="X167" s="13">
        <f>((Table1[[#This Row],[Revenue generated]]-Table1[[#This Row],[Costs]])/Table1[[#This Row],[Revenue generated]])</f>
        <v>0.933466538761792</v>
      </c>
    </row>
    <row r="168" ht="14.25" customHeight="1" spans="1:24">
      <c r="A168" t="s">
        <v>33</v>
      </c>
      <c r="B168" t="s">
        <v>220</v>
      </c>
      <c r="C168">
        <v>26.03486977</v>
      </c>
      <c r="D168">
        <v>52</v>
      </c>
      <c r="E168">
        <v>704</v>
      </c>
      <c r="F168">
        <v>8367.721618</v>
      </c>
      <c r="G168" t="s">
        <v>35</v>
      </c>
      <c r="H168">
        <v>13</v>
      </c>
      <c r="I168">
        <v>17</v>
      </c>
      <c r="J168">
        <v>19</v>
      </c>
      <c r="K168">
        <v>8</v>
      </c>
      <c r="L168" t="s">
        <v>36</v>
      </c>
      <c r="M168">
        <v>2.216142729</v>
      </c>
      <c r="N168" t="s">
        <v>44</v>
      </c>
      <c r="O168" t="s">
        <v>45</v>
      </c>
      <c r="P168">
        <v>867</v>
      </c>
      <c r="Q168">
        <v>28</v>
      </c>
      <c r="R168">
        <v>42.08443674</v>
      </c>
      <c r="S168" t="s">
        <v>46</v>
      </c>
      <c r="T168">
        <v>0.03448063288</v>
      </c>
      <c r="U168" t="s">
        <v>31</v>
      </c>
      <c r="V168" t="s">
        <v>48</v>
      </c>
      <c r="W168">
        <v>393.8433486</v>
      </c>
      <c r="X168" s="13">
        <f>((Table1[[#This Row],[Revenue generated]]-Table1[[#This Row],[Costs]])/Table1[[#This Row],[Revenue generated]])</f>
        <v>0.952933024474333</v>
      </c>
    </row>
    <row r="169" ht="14.25" customHeight="1" spans="1:24">
      <c r="A169" t="s">
        <v>33</v>
      </c>
      <c r="B169" t="s">
        <v>221</v>
      </c>
      <c r="C169">
        <v>87.75543235</v>
      </c>
      <c r="D169">
        <v>16</v>
      </c>
      <c r="E169">
        <v>513</v>
      </c>
      <c r="F169">
        <v>9473.798033</v>
      </c>
      <c r="G169" t="s">
        <v>38</v>
      </c>
      <c r="H169">
        <v>12</v>
      </c>
      <c r="I169">
        <v>9</v>
      </c>
      <c r="J169">
        <v>71</v>
      </c>
      <c r="K169">
        <v>9</v>
      </c>
      <c r="L169" t="s">
        <v>43</v>
      </c>
      <c r="M169">
        <v>9.147811545</v>
      </c>
      <c r="N169" t="s">
        <v>39</v>
      </c>
      <c r="O169" t="s">
        <v>29</v>
      </c>
      <c r="P169">
        <v>198</v>
      </c>
      <c r="Q169">
        <v>11</v>
      </c>
      <c r="R169">
        <v>7.057876147</v>
      </c>
      <c r="S169" t="s">
        <v>64</v>
      </c>
      <c r="T169">
        <v>0.00131955444</v>
      </c>
      <c r="U169" t="s">
        <v>56</v>
      </c>
      <c r="V169" t="s">
        <v>41</v>
      </c>
      <c r="W169">
        <v>169.2718014</v>
      </c>
      <c r="X169" s="13">
        <f>((Table1[[#This Row],[Revenue generated]]-Table1[[#This Row],[Costs]])/Table1[[#This Row],[Revenue generated]])</f>
        <v>0.98213263563247</v>
      </c>
    </row>
    <row r="170" ht="14.25" customHeight="1" spans="1:24">
      <c r="A170" t="s">
        <v>24</v>
      </c>
      <c r="B170" t="s">
        <v>222</v>
      </c>
      <c r="C170">
        <v>37.93181238</v>
      </c>
      <c r="D170">
        <v>29</v>
      </c>
      <c r="E170">
        <v>163</v>
      </c>
      <c r="F170">
        <v>3550.218433</v>
      </c>
      <c r="G170" t="s">
        <v>26</v>
      </c>
      <c r="H170">
        <v>0</v>
      </c>
      <c r="I170">
        <v>8</v>
      </c>
      <c r="J170">
        <v>58</v>
      </c>
      <c r="K170">
        <v>8</v>
      </c>
      <c r="L170" t="s">
        <v>27</v>
      </c>
      <c r="M170">
        <v>1.194251865</v>
      </c>
      <c r="N170" t="s">
        <v>61</v>
      </c>
      <c r="O170" t="s">
        <v>53</v>
      </c>
      <c r="P170">
        <v>375</v>
      </c>
      <c r="Q170">
        <v>18</v>
      </c>
      <c r="R170">
        <v>97.11358156</v>
      </c>
      <c r="S170" t="s">
        <v>46</v>
      </c>
      <c r="T170">
        <v>0.01983467872</v>
      </c>
      <c r="U170" t="s">
        <v>47</v>
      </c>
      <c r="V170" t="s">
        <v>48</v>
      </c>
      <c r="W170">
        <v>299.7063031</v>
      </c>
      <c r="X170" s="13">
        <f>((Table1[[#This Row],[Revenue generated]]-Table1[[#This Row],[Costs]])/Table1[[#This Row],[Revenue generated]])</f>
        <v>0.915580883611507</v>
      </c>
    </row>
    <row r="171" ht="14.25" customHeight="1" spans="1:24">
      <c r="A171" t="s">
        <v>33</v>
      </c>
      <c r="B171" t="s">
        <v>223</v>
      </c>
      <c r="C171">
        <v>54.86552852</v>
      </c>
      <c r="D171">
        <v>62</v>
      </c>
      <c r="E171">
        <v>511</v>
      </c>
      <c r="F171">
        <v>1752.381087</v>
      </c>
      <c r="G171" t="s">
        <v>26</v>
      </c>
      <c r="H171">
        <v>95</v>
      </c>
      <c r="I171">
        <v>1</v>
      </c>
      <c r="J171">
        <v>27</v>
      </c>
      <c r="K171">
        <v>3</v>
      </c>
      <c r="L171" t="s">
        <v>27</v>
      </c>
      <c r="M171">
        <v>9.70528679</v>
      </c>
      <c r="N171" t="s">
        <v>52</v>
      </c>
      <c r="O171" t="s">
        <v>45</v>
      </c>
      <c r="P171">
        <v>862</v>
      </c>
      <c r="Q171">
        <v>7</v>
      </c>
      <c r="R171">
        <v>77.62776581</v>
      </c>
      <c r="S171" t="s">
        <v>30</v>
      </c>
      <c r="T171">
        <v>0.01362387989</v>
      </c>
      <c r="U171" t="s">
        <v>40</v>
      </c>
      <c r="V171" t="s">
        <v>48</v>
      </c>
      <c r="W171">
        <v>207.6632062</v>
      </c>
      <c r="X171" s="13">
        <f>((Table1[[#This Row],[Revenue generated]]-Table1[[#This Row],[Costs]])/Table1[[#This Row],[Revenue generated]])</f>
        <v>0.88149654904373</v>
      </c>
    </row>
    <row r="172" ht="14.25" customHeight="1" spans="1:24">
      <c r="A172" t="s">
        <v>24</v>
      </c>
      <c r="B172" t="s">
        <v>224</v>
      </c>
      <c r="C172">
        <v>47.91454182</v>
      </c>
      <c r="D172">
        <v>90</v>
      </c>
      <c r="E172">
        <v>32</v>
      </c>
      <c r="F172">
        <v>7014.887987</v>
      </c>
      <c r="G172" t="s">
        <v>35</v>
      </c>
      <c r="H172">
        <v>10</v>
      </c>
      <c r="I172">
        <v>12</v>
      </c>
      <c r="J172">
        <v>22</v>
      </c>
      <c r="K172">
        <v>4</v>
      </c>
      <c r="L172" t="s">
        <v>27</v>
      </c>
      <c r="M172">
        <v>6.315717755</v>
      </c>
      <c r="N172" t="s">
        <v>39</v>
      </c>
      <c r="O172" t="s">
        <v>53</v>
      </c>
      <c r="P172">
        <v>775</v>
      </c>
      <c r="Q172">
        <v>16</v>
      </c>
      <c r="R172">
        <v>11.44078182</v>
      </c>
      <c r="S172" t="s">
        <v>64</v>
      </c>
      <c r="T172">
        <v>0.01830575599</v>
      </c>
      <c r="U172" t="s">
        <v>31</v>
      </c>
      <c r="V172" t="s">
        <v>41</v>
      </c>
      <c r="W172">
        <v>183.2728987</v>
      </c>
      <c r="X172" s="13">
        <f>((Table1[[#This Row],[Revenue generated]]-Table1[[#This Row],[Costs]])/Table1[[#This Row],[Revenue generated]])</f>
        <v>0.973873724136488</v>
      </c>
    </row>
    <row r="173" ht="14.25" customHeight="1" spans="1:24">
      <c r="A173" t="s">
        <v>57</v>
      </c>
      <c r="B173" t="s">
        <v>225</v>
      </c>
      <c r="C173">
        <v>6.381533163</v>
      </c>
      <c r="D173">
        <v>14</v>
      </c>
      <c r="E173">
        <v>637</v>
      </c>
      <c r="F173">
        <v>8180.337085</v>
      </c>
      <c r="G173" t="s">
        <v>35</v>
      </c>
      <c r="H173">
        <v>76</v>
      </c>
      <c r="I173">
        <v>2</v>
      </c>
      <c r="J173">
        <v>26</v>
      </c>
      <c r="K173">
        <v>6</v>
      </c>
      <c r="L173" t="s">
        <v>36</v>
      </c>
      <c r="M173">
        <v>9.228190317</v>
      </c>
      <c r="N173" t="s">
        <v>61</v>
      </c>
      <c r="O173" t="s">
        <v>53</v>
      </c>
      <c r="P173">
        <v>258</v>
      </c>
      <c r="Q173">
        <v>10</v>
      </c>
      <c r="R173">
        <v>30.66167748</v>
      </c>
      <c r="S173" t="s">
        <v>30</v>
      </c>
      <c r="T173">
        <v>0.02078750608</v>
      </c>
      <c r="U173" t="s">
        <v>31</v>
      </c>
      <c r="V173" t="s">
        <v>48</v>
      </c>
      <c r="W173">
        <v>405.1670679</v>
      </c>
      <c r="X173" s="13">
        <f>((Table1[[#This Row],[Revenue generated]]-Table1[[#This Row],[Costs]])/Table1[[#This Row],[Revenue generated]])</f>
        <v>0.950470614634825</v>
      </c>
    </row>
    <row r="174" ht="14.25" customHeight="1" spans="1:24">
      <c r="A174" t="s">
        <v>57</v>
      </c>
      <c r="B174" t="s">
        <v>226</v>
      </c>
      <c r="C174">
        <v>90.20442752</v>
      </c>
      <c r="D174">
        <v>88</v>
      </c>
      <c r="E174">
        <v>478</v>
      </c>
      <c r="F174">
        <v>2633.121981</v>
      </c>
      <c r="G174" t="s">
        <v>26</v>
      </c>
      <c r="H174">
        <v>57</v>
      </c>
      <c r="I174">
        <v>29</v>
      </c>
      <c r="J174">
        <v>77</v>
      </c>
      <c r="K174">
        <v>9</v>
      </c>
      <c r="L174" t="s">
        <v>36</v>
      </c>
      <c r="M174">
        <v>6.59961416</v>
      </c>
      <c r="N174" t="s">
        <v>39</v>
      </c>
      <c r="O174" t="s">
        <v>53</v>
      </c>
      <c r="P174">
        <v>152</v>
      </c>
      <c r="Q174">
        <v>11</v>
      </c>
      <c r="R174">
        <v>55.7604929</v>
      </c>
      <c r="S174" t="s">
        <v>30</v>
      </c>
      <c r="T174">
        <v>0.03213329607</v>
      </c>
      <c r="U174" t="s">
        <v>47</v>
      </c>
      <c r="V174" t="s">
        <v>32</v>
      </c>
      <c r="W174">
        <v>677.9445698</v>
      </c>
      <c r="X174" s="13">
        <f>((Table1[[#This Row],[Revenue generated]]-Table1[[#This Row],[Costs]])/Table1[[#This Row],[Revenue generated]])</f>
        <v>0.742532030535656</v>
      </c>
    </row>
    <row r="175" ht="14.25" customHeight="1" spans="1:24">
      <c r="A175" t="s">
        <v>57</v>
      </c>
      <c r="B175" t="s">
        <v>227</v>
      </c>
      <c r="C175">
        <v>83.85101768</v>
      </c>
      <c r="D175">
        <v>41</v>
      </c>
      <c r="E175">
        <v>375</v>
      </c>
      <c r="F175">
        <v>7910.886916</v>
      </c>
      <c r="G175" t="s">
        <v>55</v>
      </c>
      <c r="H175">
        <v>17</v>
      </c>
      <c r="I175">
        <v>25</v>
      </c>
      <c r="J175">
        <v>66</v>
      </c>
      <c r="K175">
        <v>5</v>
      </c>
      <c r="L175" t="s">
        <v>27</v>
      </c>
      <c r="M175">
        <v>1.512936837</v>
      </c>
      <c r="N175" t="s">
        <v>52</v>
      </c>
      <c r="O175" t="s">
        <v>62</v>
      </c>
      <c r="P175">
        <v>444</v>
      </c>
      <c r="Q175">
        <v>4</v>
      </c>
      <c r="R175">
        <v>46.8702388</v>
      </c>
      <c r="S175" t="s">
        <v>46</v>
      </c>
      <c r="T175">
        <v>0.04620546065</v>
      </c>
      <c r="U175" t="s">
        <v>31</v>
      </c>
      <c r="V175" t="s">
        <v>48</v>
      </c>
      <c r="W175">
        <v>866.4728001</v>
      </c>
      <c r="X175" s="13">
        <f>((Table1[[#This Row],[Revenue generated]]-Table1[[#This Row],[Costs]])/Table1[[#This Row],[Revenue generated]])</f>
        <v>0.890470839831178</v>
      </c>
    </row>
    <row r="176" ht="14.25" customHeight="1" spans="1:24">
      <c r="A176" t="s">
        <v>24</v>
      </c>
      <c r="B176" t="s">
        <v>228</v>
      </c>
      <c r="C176">
        <v>3.170011414</v>
      </c>
      <c r="D176">
        <v>64</v>
      </c>
      <c r="E176">
        <v>904</v>
      </c>
      <c r="F176">
        <v>5709.945296</v>
      </c>
      <c r="G176" t="s">
        <v>35</v>
      </c>
      <c r="H176">
        <v>41</v>
      </c>
      <c r="I176">
        <v>6</v>
      </c>
      <c r="J176">
        <v>1</v>
      </c>
      <c r="K176">
        <v>5</v>
      </c>
      <c r="L176" t="s">
        <v>36</v>
      </c>
      <c r="M176">
        <v>5.23765465</v>
      </c>
      <c r="N176" t="s">
        <v>52</v>
      </c>
      <c r="O176" t="s">
        <v>50</v>
      </c>
      <c r="P176">
        <v>919</v>
      </c>
      <c r="Q176">
        <v>9</v>
      </c>
      <c r="R176">
        <v>80.58085216</v>
      </c>
      <c r="S176" t="s">
        <v>46</v>
      </c>
      <c r="T176">
        <v>0.00396612724</v>
      </c>
      <c r="U176" t="s">
        <v>47</v>
      </c>
      <c r="V176" t="s">
        <v>48</v>
      </c>
      <c r="W176">
        <v>341.5526568</v>
      </c>
      <c r="X176" s="13">
        <f>((Table1[[#This Row],[Revenue generated]]-Table1[[#This Row],[Costs]])/Table1[[#This Row],[Revenue generated]])</f>
        <v>0.940182849555622</v>
      </c>
    </row>
    <row r="177" ht="14.25" customHeight="1" spans="1:24">
      <c r="A177" t="s">
        <v>33</v>
      </c>
      <c r="B177" t="s">
        <v>229</v>
      </c>
      <c r="C177">
        <v>92.99688423</v>
      </c>
      <c r="D177">
        <v>29</v>
      </c>
      <c r="E177">
        <v>106</v>
      </c>
      <c r="F177">
        <v>1889.07359</v>
      </c>
      <c r="G177" t="s">
        <v>26</v>
      </c>
      <c r="H177">
        <v>16</v>
      </c>
      <c r="I177">
        <v>20</v>
      </c>
      <c r="J177">
        <v>56</v>
      </c>
      <c r="K177">
        <v>10</v>
      </c>
      <c r="L177" t="s">
        <v>43</v>
      </c>
      <c r="M177">
        <v>2.473897761</v>
      </c>
      <c r="N177" t="s">
        <v>39</v>
      </c>
      <c r="O177" t="s">
        <v>62</v>
      </c>
      <c r="P177">
        <v>759</v>
      </c>
      <c r="Q177">
        <v>11</v>
      </c>
      <c r="R177">
        <v>48.06478264</v>
      </c>
      <c r="S177" t="s">
        <v>64</v>
      </c>
      <c r="T177">
        <v>0.02030069089</v>
      </c>
      <c r="U177" t="s">
        <v>40</v>
      </c>
      <c r="V177" t="s">
        <v>41</v>
      </c>
      <c r="W177">
        <v>873.129648</v>
      </c>
      <c r="X177" s="13">
        <f>((Table1[[#This Row],[Revenue generated]]-Table1[[#This Row],[Costs]])/Table1[[#This Row],[Revenue generated]])</f>
        <v>0.53780008750215</v>
      </c>
    </row>
    <row r="178" ht="14.25" customHeight="1" spans="1:24">
      <c r="A178" t="s">
        <v>24</v>
      </c>
      <c r="B178" t="s">
        <v>230</v>
      </c>
      <c r="C178">
        <v>69.10879955</v>
      </c>
      <c r="D178">
        <v>23</v>
      </c>
      <c r="E178">
        <v>241</v>
      </c>
      <c r="F178">
        <v>5328.375984</v>
      </c>
      <c r="G178" t="s">
        <v>55</v>
      </c>
      <c r="H178">
        <v>38</v>
      </c>
      <c r="I178">
        <v>1</v>
      </c>
      <c r="J178">
        <v>22</v>
      </c>
      <c r="K178">
        <v>10</v>
      </c>
      <c r="L178" t="s">
        <v>36</v>
      </c>
      <c r="M178">
        <v>7.054538337</v>
      </c>
      <c r="N178" t="s">
        <v>61</v>
      </c>
      <c r="O178" t="s">
        <v>53</v>
      </c>
      <c r="P178">
        <v>985</v>
      </c>
      <c r="Q178">
        <v>24</v>
      </c>
      <c r="R178">
        <v>64.3235978</v>
      </c>
      <c r="S178" t="s">
        <v>30</v>
      </c>
      <c r="T178">
        <v>0.02180037452</v>
      </c>
      <c r="U178" t="s">
        <v>47</v>
      </c>
      <c r="V178" t="s">
        <v>48</v>
      </c>
      <c r="W178">
        <v>997.4134501</v>
      </c>
      <c r="X178" s="13">
        <f>((Table1[[#This Row],[Revenue generated]]-Table1[[#This Row],[Costs]])/Table1[[#This Row],[Revenue generated]])</f>
        <v>0.812810985355571</v>
      </c>
    </row>
    <row r="179" ht="14.25" customHeight="1" spans="1:24">
      <c r="A179" t="s">
        <v>24</v>
      </c>
      <c r="B179" t="s">
        <v>231</v>
      </c>
      <c r="C179">
        <v>57.44974296</v>
      </c>
      <c r="D179">
        <v>14</v>
      </c>
      <c r="E179">
        <v>359</v>
      </c>
      <c r="F179">
        <v>2483.760178</v>
      </c>
      <c r="G179" t="s">
        <v>38</v>
      </c>
      <c r="H179">
        <v>96</v>
      </c>
      <c r="I179">
        <v>28</v>
      </c>
      <c r="J179">
        <v>57</v>
      </c>
      <c r="K179">
        <v>4</v>
      </c>
      <c r="L179" t="s">
        <v>27</v>
      </c>
      <c r="M179">
        <v>6.780946626</v>
      </c>
      <c r="N179" t="s">
        <v>39</v>
      </c>
      <c r="O179" t="s">
        <v>45</v>
      </c>
      <c r="P179">
        <v>334</v>
      </c>
      <c r="Q179">
        <v>5</v>
      </c>
      <c r="R179">
        <v>42.95244475</v>
      </c>
      <c r="S179" t="s">
        <v>64</v>
      </c>
      <c r="T179">
        <v>0.03055141818</v>
      </c>
      <c r="U179" t="s">
        <v>31</v>
      </c>
      <c r="V179" t="s">
        <v>32</v>
      </c>
      <c r="W179">
        <v>852.5680989</v>
      </c>
      <c r="X179" s="13">
        <f>((Table1[[#This Row],[Revenue generated]]-Table1[[#This Row],[Costs]])/Table1[[#This Row],[Revenue generated]])</f>
        <v>0.656742987325566</v>
      </c>
    </row>
    <row r="180" ht="14.25" customHeight="1" spans="1:24">
      <c r="A180" t="s">
        <v>24</v>
      </c>
      <c r="B180" t="s">
        <v>232</v>
      </c>
      <c r="C180">
        <v>6.306883176</v>
      </c>
      <c r="D180">
        <v>50</v>
      </c>
      <c r="E180">
        <v>946</v>
      </c>
      <c r="F180">
        <v>1292.458418</v>
      </c>
      <c r="G180" t="s">
        <v>38</v>
      </c>
      <c r="H180">
        <v>5</v>
      </c>
      <c r="I180">
        <v>4</v>
      </c>
      <c r="J180">
        <v>51</v>
      </c>
      <c r="K180">
        <v>5</v>
      </c>
      <c r="L180" t="s">
        <v>27</v>
      </c>
      <c r="M180">
        <v>8.467049771</v>
      </c>
      <c r="N180" t="s">
        <v>44</v>
      </c>
      <c r="O180" t="s">
        <v>29</v>
      </c>
      <c r="P180">
        <v>858</v>
      </c>
      <c r="Q180">
        <v>21</v>
      </c>
      <c r="R180">
        <v>71.12651472</v>
      </c>
      <c r="S180" t="s">
        <v>30</v>
      </c>
      <c r="T180">
        <v>0.04096881332</v>
      </c>
      <c r="U180" t="s">
        <v>56</v>
      </c>
      <c r="V180" t="s">
        <v>41</v>
      </c>
      <c r="W180">
        <v>323.5922034</v>
      </c>
      <c r="X180" s="13">
        <f>((Table1[[#This Row],[Revenue generated]]-Table1[[#This Row],[Costs]])/Table1[[#This Row],[Revenue generated]])</f>
        <v>0.749630472521709</v>
      </c>
    </row>
    <row r="181" ht="14.25" customHeight="1" spans="1:24">
      <c r="A181" t="s">
        <v>24</v>
      </c>
      <c r="B181" t="s">
        <v>233</v>
      </c>
      <c r="C181">
        <v>57.05703122</v>
      </c>
      <c r="D181">
        <v>56</v>
      </c>
      <c r="E181">
        <v>198</v>
      </c>
      <c r="F181">
        <v>7888.723268</v>
      </c>
      <c r="G181" t="s">
        <v>26</v>
      </c>
      <c r="H181">
        <v>31</v>
      </c>
      <c r="I181">
        <v>25</v>
      </c>
      <c r="J181">
        <v>20</v>
      </c>
      <c r="K181">
        <v>1</v>
      </c>
      <c r="L181" t="s">
        <v>27</v>
      </c>
      <c r="M181">
        <v>6.496325364</v>
      </c>
      <c r="N181" t="s">
        <v>28</v>
      </c>
      <c r="O181" t="s">
        <v>53</v>
      </c>
      <c r="P181">
        <v>228</v>
      </c>
      <c r="Q181">
        <v>12</v>
      </c>
      <c r="R181">
        <v>57.87090292</v>
      </c>
      <c r="S181" t="s">
        <v>30</v>
      </c>
      <c r="T181">
        <v>0.00165871627</v>
      </c>
      <c r="U181" t="s">
        <v>40</v>
      </c>
      <c r="V181" t="s">
        <v>41</v>
      </c>
      <c r="W181">
        <v>351.5042193</v>
      </c>
      <c r="X181" s="13">
        <f>((Table1[[#This Row],[Revenue generated]]-Table1[[#This Row],[Costs]])/Table1[[#This Row],[Revenue generated]])</f>
        <v>0.955442191675572</v>
      </c>
    </row>
    <row r="182" ht="14.25" customHeight="1" spans="1:24">
      <c r="A182" t="s">
        <v>33</v>
      </c>
      <c r="B182" t="s">
        <v>234</v>
      </c>
      <c r="C182">
        <v>91.12831835</v>
      </c>
      <c r="D182">
        <v>75</v>
      </c>
      <c r="E182">
        <v>872</v>
      </c>
      <c r="F182">
        <v>8651.672683</v>
      </c>
      <c r="G182" t="s">
        <v>38</v>
      </c>
      <c r="H182">
        <v>39</v>
      </c>
      <c r="I182">
        <v>14</v>
      </c>
      <c r="J182">
        <v>41</v>
      </c>
      <c r="K182">
        <v>2</v>
      </c>
      <c r="L182" t="s">
        <v>43</v>
      </c>
      <c r="M182">
        <v>2.833184679</v>
      </c>
      <c r="N182" t="s">
        <v>28</v>
      </c>
      <c r="O182" t="s">
        <v>62</v>
      </c>
      <c r="P182">
        <v>202</v>
      </c>
      <c r="Q182">
        <v>5</v>
      </c>
      <c r="R182">
        <v>76.96122802</v>
      </c>
      <c r="S182" t="s">
        <v>46</v>
      </c>
      <c r="T182">
        <v>0.02849662199</v>
      </c>
      <c r="U182" t="s">
        <v>56</v>
      </c>
      <c r="V182" t="s">
        <v>32</v>
      </c>
      <c r="W182">
        <v>787.7798505</v>
      </c>
      <c r="X182" s="13">
        <f>((Table1[[#This Row],[Revenue generated]]-Table1[[#This Row],[Costs]])/Table1[[#This Row],[Revenue generated]])</f>
        <v>0.908944792600864</v>
      </c>
    </row>
    <row r="183" ht="14.25" customHeight="1" spans="1:24">
      <c r="A183" t="s">
        <v>24</v>
      </c>
      <c r="B183" t="s">
        <v>235</v>
      </c>
      <c r="C183">
        <v>72.81920693</v>
      </c>
      <c r="D183">
        <v>9</v>
      </c>
      <c r="E183">
        <v>774</v>
      </c>
      <c r="F183">
        <v>4384.4134</v>
      </c>
      <c r="G183" t="s">
        <v>38</v>
      </c>
      <c r="H183">
        <v>48</v>
      </c>
      <c r="I183">
        <v>6</v>
      </c>
      <c r="J183">
        <v>8</v>
      </c>
      <c r="K183">
        <v>5</v>
      </c>
      <c r="L183" t="s">
        <v>27</v>
      </c>
      <c r="M183">
        <v>4.066277502</v>
      </c>
      <c r="N183" t="s">
        <v>28</v>
      </c>
      <c r="O183" t="s">
        <v>50</v>
      </c>
      <c r="P183">
        <v>698</v>
      </c>
      <c r="Q183">
        <v>1</v>
      </c>
      <c r="R183">
        <v>19.78959294</v>
      </c>
      <c r="S183" t="s">
        <v>30</v>
      </c>
      <c r="T183">
        <v>0.02547547122</v>
      </c>
      <c r="U183" t="s">
        <v>47</v>
      </c>
      <c r="V183" t="s">
        <v>32</v>
      </c>
      <c r="W183">
        <v>276.7783359</v>
      </c>
      <c r="X183" s="13">
        <f>((Table1[[#This Row],[Revenue generated]]-Table1[[#This Row],[Costs]])/Table1[[#This Row],[Revenue generated]])</f>
        <v>0.936872208286746</v>
      </c>
    </row>
    <row r="184" ht="14.25" customHeight="1" spans="1:24">
      <c r="A184" t="s">
        <v>33</v>
      </c>
      <c r="B184" t="s">
        <v>236</v>
      </c>
      <c r="C184">
        <v>17.03493074</v>
      </c>
      <c r="D184">
        <v>13</v>
      </c>
      <c r="E184">
        <v>336</v>
      </c>
      <c r="F184">
        <v>2943.381868</v>
      </c>
      <c r="G184" t="s">
        <v>38</v>
      </c>
      <c r="H184">
        <v>42</v>
      </c>
      <c r="I184">
        <v>19</v>
      </c>
      <c r="J184">
        <v>72</v>
      </c>
      <c r="K184">
        <v>1</v>
      </c>
      <c r="L184" t="s">
        <v>36</v>
      </c>
      <c r="M184">
        <v>4.708181874</v>
      </c>
      <c r="N184" t="s">
        <v>61</v>
      </c>
      <c r="O184" t="s">
        <v>29</v>
      </c>
      <c r="P184">
        <v>955</v>
      </c>
      <c r="Q184">
        <v>26</v>
      </c>
      <c r="R184">
        <v>4.465278435</v>
      </c>
      <c r="S184" t="s">
        <v>30</v>
      </c>
      <c r="T184">
        <v>0.04137877049</v>
      </c>
      <c r="U184" t="s">
        <v>31</v>
      </c>
      <c r="V184" t="s">
        <v>41</v>
      </c>
      <c r="W184">
        <v>589.9785556</v>
      </c>
      <c r="X184" s="13">
        <f>((Table1[[#This Row],[Revenue generated]]-Table1[[#This Row],[Costs]])/Table1[[#This Row],[Revenue generated]])</f>
        <v>0.799557589854664</v>
      </c>
    </row>
    <row r="185" ht="14.25" customHeight="1" spans="1:24">
      <c r="A185" t="s">
        <v>24</v>
      </c>
      <c r="B185" t="s">
        <v>237</v>
      </c>
      <c r="C185">
        <v>68.91124621</v>
      </c>
      <c r="D185">
        <v>82</v>
      </c>
      <c r="E185">
        <v>663</v>
      </c>
      <c r="F185">
        <v>2411.754632</v>
      </c>
      <c r="G185" t="s">
        <v>38</v>
      </c>
      <c r="H185">
        <v>65</v>
      </c>
      <c r="I185">
        <v>24</v>
      </c>
      <c r="J185">
        <v>7</v>
      </c>
      <c r="K185">
        <v>8</v>
      </c>
      <c r="L185" t="s">
        <v>27</v>
      </c>
      <c r="M185">
        <v>4.949839578</v>
      </c>
      <c r="N185" t="s">
        <v>39</v>
      </c>
      <c r="O185" t="s">
        <v>53</v>
      </c>
      <c r="P185">
        <v>443</v>
      </c>
      <c r="Q185">
        <v>5</v>
      </c>
      <c r="R185">
        <v>97.7305938</v>
      </c>
      <c r="S185" t="s">
        <v>46</v>
      </c>
      <c r="T185">
        <v>0.00773006134</v>
      </c>
      <c r="U185" t="s">
        <v>31</v>
      </c>
      <c r="V185" t="s">
        <v>48</v>
      </c>
      <c r="W185">
        <v>682.9710182</v>
      </c>
      <c r="X185" s="13">
        <f>((Table1[[#This Row],[Revenue generated]]-Table1[[#This Row],[Costs]])/Table1[[#This Row],[Revenue generated]])</f>
        <v>0.716815712038819</v>
      </c>
    </row>
    <row r="186" ht="14.25" customHeight="1" spans="1:24">
      <c r="A186" t="s">
        <v>24</v>
      </c>
      <c r="B186" t="s">
        <v>238</v>
      </c>
      <c r="C186">
        <v>89.10436729</v>
      </c>
      <c r="D186">
        <v>99</v>
      </c>
      <c r="E186">
        <v>618</v>
      </c>
      <c r="F186">
        <v>2048.2901</v>
      </c>
      <c r="G186" t="s">
        <v>38</v>
      </c>
      <c r="H186">
        <v>73</v>
      </c>
      <c r="I186">
        <v>26</v>
      </c>
      <c r="J186">
        <v>80</v>
      </c>
      <c r="K186">
        <v>10</v>
      </c>
      <c r="L186" t="s">
        <v>36</v>
      </c>
      <c r="M186">
        <v>8.381615625</v>
      </c>
      <c r="N186" t="s">
        <v>44</v>
      </c>
      <c r="O186" t="s">
        <v>62</v>
      </c>
      <c r="P186">
        <v>589</v>
      </c>
      <c r="Q186">
        <v>22</v>
      </c>
      <c r="R186">
        <v>33.80863651</v>
      </c>
      <c r="S186" t="s">
        <v>64</v>
      </c>
      <c r="T186">
        <v>0.04843456577</v>
      </c>
      <c r="U186" t="s">
        <v>40</v>
      </c>
      <c r="V186" t="s">
        <v>32</v>
      </c>
      <c r="W186">
        <v>465.457006</v>
      </c>
      <c r="X186" s="13">
        <f>((Table1[[#This Row],[Revenue generated]]-Table1[[#This Row],[Costs]])/Table1[[#This Row],[Revenue generated]])</f>
        <v>0.772758260170276</v>
      </c>
    </row>
    <row r="187" ht="14.25" customHeight="1" spans="1:24">
      <c r="A187" t="s">
        <v>57</v>
      </c>
      <c r="B187" t="s">
        <v>239</v>
      </c>
      <c r="C187">
        <v>76.96299442</v>
      </c>
      <c r="D187">
        <v>83</v>
      </c>
      <c r="E187">
        <v>25</v>
      </c>
      <c r="F187">
        <v>8684.613059</v>
      </c>
      <c r="G187" t="s">
        <v>35</v>
      </c>
      <c r="H187">
        <v>15</v>
      </c>
      <c r="I187">
        <v>18</v>
      </c>
      <c r="J187">
        <v>66</v>
      </c>
      <c r="K187">
        <v>2</v>
      </c>
      <c r="L187" t="s">
        <v>43</v>
      </c>
      <c r="M187">
        <v>8.249168705</v>
      </c>
      <c r="N187" t="s">
        <v>44</v>
      </c>
      <c r="O187" t="s">
        <v>62</v>
      </c>
      <c r="P187">
        <v>211</v>
      </c>
      <c r="Q187">
        <v>2</v>
      </c>
      <c r="R187">
        <v>69.92934552</v>
      </c>
      <c r="S187" t="s">
        <v>46</v>
      </c>
      <c r="T187">
        <v>0.01374429</v>
      </c>
      <c r="U187" t="s">
        <v>31</v>
      </c>
      <c r="V187" t="s">
        <v>32</v>
      </c>
      <c r="W187">
        <v>842.68683</v>
      </c>
      <c r="X187" s="13">
        <f>((Table1[[#This Row],[Revenue generated]]-Table1[[#This Row],[Costs]])/Table1[[#This Row],[Revenue generated]])</f>
        <v>0.902967832386417</v>
      </c>
    </row>
    <row r="188" ht="14.25" customHeight="1" spans="1:24">
      <c r="A188" t="s">
        <v>33</v>
      </c>
      <c r="B188" t="s">
        <v>240</v>
      </c>
      <c r="C188">
        <v>19.99817694</v>
      </c>
      <c r="D188">
        <v>18</v>
      </c>
      <c r="E188">
        <v>223</v>
      </c>
      <c r="F188">
        <v>1229.591029</v>
      </c>
      <c r="G188" t="s">
        <v>38</v>
      </c>
      <c r="H188">
        <v>32</v>
      </c>
      <c r="I188">
        <v>14</v>
      </c>
      <c r="J188">
        <v>22</v>
      </c>
      <c r="K188">
        <v>6</v>
      </c>
      <c r="L188" t="s">
        <v>27</v>
      </c>
      <c r="M188">
        <v>1.45430531</v>
      </c>
      <c r="N188" t="s">
        <v>39</v>
      </c>
      <c r="O188" t="s">
        <v>29</v>
      </c>
      <c r="P188">
        <v>569</v>
      </c>
      <c r="Q188">
        <v>18</v>
      </c>
      <c r="R188">
        <v>74.60897</v>
      </c>
      <c r="S188" t="s">
        <v>64</v>
      </c>
      <c r="T188">
        <v>0.02051512931</v>
      </c>
      <c r="U188" t="s">
        <v>47</v>
      </c>
      <c r="V188" t="s">
        <v>48</v>
      </c>
      <c r="W188">
        <v>264.2548898</v>
      </c>
      <c r="X188" s="13">
        <f>((Table1[[#This Row],[Revenue generated]]-Table1[[#This Row],[Costs]])/Table1[[#This Row],[Revenue generated]])</f>
        <v>0.785087168361245</v>
      </c>
    </row>
    <row r="189" ht="14.25" customHeight="1" spans="1:24">
      <c r="A189" t="s">
        <v>24</v>
      </c>
      <c r="B189" t="s">
        <v>241</v>
      </c>
      <c r="C189">
        <v>80.41403665</v>
      </c>
      <c r="D189">
        <v>24</v>
      </c>
      <c r="E189">
        <v>79</v>
      </c>
      <c r="F189">
        <v>5133.846701</v>
      </c>
      <c r="G189" t="s">
        <v>55</v>
      </c>
      <c r="H189">
        <v>5</v>
      </c>
      <c r="I189">
        <v>7</v>
      </c>
      <c r="J189">
        <v>55</v>
      </c>
      <c r="K189">
        <v>10</v>
      </c>
      <c r="L189" t="s">
        <v>36</v>
      </c>
      <c r="M189">
        <v>6.575803798</v>
      </c>
      <c r="N189" t="s">
        <v>28</v>
      </c>
      <c r="O189" t="s">
        <v>62</v>
      </c>
      <c r="P189">
        <v>523</v>
      </c>
      <c r="Q189">
        <v>17</v>
      </c>
      <c r="R189">
        <v>28.69699682</v>
      </c>
      <c r="S189" t="s">
        <v>46</v>
      </c>
      <c r="T189">
        <v>0.03693737788</v>
      </c>
      <c r="U189" t="s">
        <v>56</v>
      </c>
      <c r="V189" t="s">
        <v>32</v>
      </c>
      <c r="W189">
        <v>879.3592177</v>
      </c>
      <c r="X189" s="13">
        <f>((Table1[[#This Row],[Revenue generated]]-Table1[[#This Row],[Costs]])/Table1[[#This Row],[Revenue generated]])</f>
        <v>0.828713386099216</v>
      </c>
    </row>
    <row r="190" ht="14.25" customHeight="1" spans="1:24">
      <c r="A190" t="s">
        <v>57</v>
      </c>
      <c r="B190" t="s">
        <v>242</v>
      </c>
      <c r="C190">
        <v>75.27040698</v>
      </c>
      <c r="D190">
        <v>58</v>
      </c>
      <c r="E190">
        <v>737</v>
      </c>
      <c r="F190">
        <v>9444.742033</v>
      </c>
      <c r="G190" t="s">
        <v>55</v>
      </c>
      <c r="H190">
        <v>60</v>
      </c>
      <c r="I190">
        <v>18</v>
      </c>
      <c r="J190">
        <v>85</v>
      </c>
      <c r="K190">
        <v>7</v>
      </c>
      <c r="L190" t="s">
        <v>36</v>
      </c>
      <c r="M190">
        <v>3.801253133</v>
      </c>
      <c r="N190" t="s">
        <v>61</v>
      </c>
      <c r="O190" t="s">
        <v>29</v>
      </c>
      <c r="P190">
        <v>953</v>
      </c>
      <c r="Q190">
        <v>11</v>
      </c>
      <c r="R190">
        <v>68.18491906</v>
      </c>
      <c r="S190" t="s">
        <v>30</v>
      </c>
      <c r="T190">
        <v>0.00722204402</v>
      </c>
      <c r="U190" t="s">
        <v>56</v>
      </c>
      <c r="V190" t="s">
        <v>48</v>
      </c>
      <c r="W190">
        <v>103.916248</v>
      </c>
      <c r="X190" s="13">
        <f>((Table1[[#This Row],[Revenue generated]]-Table1[[#This Row],[Costs]])/Table1[[#This Row],[Revenue generated]])</f>
        <v>0.988997449836436</v>
      </c>
    </row>
    <row r="191" ht="14.25" customHeight="1" spans="1:24">
      <c r="A191" t="s">
        <v>57</v>
      </c>
      <c r="B191" t="s">
        <v>243</v>
      </c>
      <c r="C191">
        <v>97.76008558</v>
      </c>
      <c r="D191">
        <v>10</v>
      </c>
      <c r="E191">
        <v>134</v>
      </c>
      <c r="F191">
        <v>5924.682567</v>
      </c>
      <c r="G191" t="s">
        <v>38</v>
      </c>
      <c r="H191">
        <v>90</v>
      </c>
      <c r="I191">
        <v>1</v>
      </c>
      <c r="J191">
        <v>27</v>
      </c>
      <c r="K191">
        <v>8</v>
      </c>
      <c r="L191" t="s">
        <v>27</v>
      </c>
      <c r="M191">
        <v>9.929816245</v>
      </c>
      <c r="N191" t="s">
        <v>39</v>
      </c>
      <c r="O191" t="s">
        <v>45</v>
      </c>
      <c r="P191">
        <v>370</v>
      </c>
      <c r="Q191">
        <v>11</v>
      </c>
      <c r="R191">
        <v>46.60387338</v>
      </c>
      <c r="S191" t="s">
        <v>30</v>
      </c>
      <c r="T191">
        <v>0.01907665734</v>
      </c>
      <c r="U191" t="s">
        <v>47</v>
      </c>
      <c r="V191" t="s">
        <v>32</v>
      </c>
      <c r="W191">
        <v>517.4999739</v>
      </c>
      <c r="X191" s="13">
        <f>((Table1[[#This Row],[Revenue generated]]-Table1[[#This Row],[Costs]])/Table1[[#This Row],[Revenue generated]])</f>
        <v>0.912653552650663</v>
      </c>
    </row>
    <row r="192" ht="14.25" customHeight="1" spans="1:24">
      <c r="A192" t="s">
        <v>33</v>
      </c>
      <c r="B192" t="s">
        <v>244</v>
      </c>
      <c r="C192">
        <v>13.8819135</v>
      </c>
      <c r="D192">
        <v>56</v>
      </c>
      <c r="E192">
        <v>320</v>
      </c>
      <c r="F192">
        <v>9592.63357</v>
      </c>
      <c r="G192" t="s">
        <v>26</v>
      </c>
      <c r="H192">
        <v>66</v>
      </c>
      <c r="I192">
        <v>18</v>
      </c>
      <c r="J192">
        <v>96</v>
      </c>
      <c r="K192">
        <v>7</v>
      </c>
      <c r="L192" t="s">
        <v>27</v>
      </c>
      <c r="M192">
        <v>7.674430708</v>
      </c>
      <c r="N192" t="s">
        <v>28</v>
      </c>
      <c r="O192" t="s">
        <v>53</v>
      </c>
      <c r="P192">
        <v>585</v>
      </c>
      <c r="Q192">
        <v>8</v>
      </c>
      <c r="R192">
        <v>85.67596334</v>
      </c>
      <c r="S192" t="s">
        <v>64</v>
      </c>
      <c r="T192">
        <v>0.01219382224</v>
      </c>
      <c r="U192" t="s">
        <v>47</v>
      </c>
      <c r="V192" t="s">
        <v>32</v>
      </c>
      <c r="W192">
        <v>990.0784725</v>
      </c>
      <c r="X192" s="13">
        <f>((Table1[[#This Row],[Revenue generated]]-Table1[[#This Row],[Costs]])/Table1[[#This Row],[Revenue generated]])</f>
        <v>0.896787627164622</v>
      </c>
    </row>
    <row r="193" ht="14.25" customHeight="1" spans="1:24">
      <c r="A193" t="s">
        <v>57</v>
      </c>
      <c r="B193" t="s">
        <v>245</v>
      </c>
      <c r="C193">
        <v>62.11196546</v>
      </c>
      <c r="D193">
        <v>90</v>
      </c>
      <c r="E193">
        <v>916</v>
      </c>
      <c r="F193">
        <v>1935.206794</v>
      </c>
      <c r="G193" t="s">
        <v>55</v>
      </c>
      <c r="H193">
        <v>98</v>
      </c>
      <c r="I193">
        <v>22</v>
      </c>
      <c r="J193">
        <v>85</v>
      </c>
      <c r="K193">
        <v>7</v>
      </c>
      <c r="L193" t="s">
        <v>27</v>
      </c>
      <c r="M193">
        <v>7.471514084</v>
      </c>
      <c r="N193" t="s">
        <v>52</v>
      </c>
      <c r="O193" t="s">
        <v>50</v>
      </c>
      <c r="P193">
        <v>207</v>
      </c>
      <c r="Q193">
        <v>28</v>
      </c>
      <c r="R193">
        <v>39.7728825</v>
      </c>
      <c r="S193" t="s">
        <v>30</v>
      </c>
      <c r="T193">
        <v>0.00626001858</v>
      </c>
      <c r="U193" t="s">
        <v>47</v>
      </c>
      <c r="V193" t="s">
        <v>32</v>
      </c>
      <c r="W193">
        <v>996.778315</v>
      </c>
      <c r="X193" s="13">
        <f>((Table1[[#This Row],[Revenue generated]]-Table1[[#This Row],[Costs]])/Table1[[#This Row],[Revenue generated]])</f>
        <v>0.484924134159483</v>
      </c>
    </row>
    <row r="194" ht="14.25" customHeight="1" spans="1:24">
      <c r="A194" t="s">
        <v>57</v>
      </c>
      <c r="B194" t="s">
        <v>246</v>
      </c>
      <c r="C194">
        <v>47.71423308</v>
      </c>
      <c r="D194">
        <v>44</v>
      </c>
      <c r="E194">
        <v>276</v>
      </c>
      <c r="F194">
        <v>2100.129755</v>
      </c>
      <c r="G194" t="s">
        <v>55</v>
      </c>
      <c r="H194">
        <v>90</v>
      </c>
      <c r="I194">
        <v>25</v>
      </c>
      <c r="J194">
        <v>10</v>
      </c>
      <c r="K194">
        <v>8</v>
      </c>
      <c r="L194" t="s">
        <v>27</v>
      </c>
      <c r="M194">
        <v>4.469500026</v>
      </c>
      <c r="N194" t="s">
        <v>61</v>
      </c>
      <c r="O194" t="s">
        <v>29</v>
      </c>
      <c r="P194">
        <v>671</v>
      </c>
      <c r="Q194">
        <v>29</v>
      </c>
      <c r="R194">
        <v>62.6126904</v>
      </c>
      <c r="S194" t="s">
        <v>64</v>
      </c>
      <c r="T194">
        <v>0.00333431825</v>
      </c>
      <c r="U194" t="s">
        <v>47</v>
      </c>
      <c r="V194" t="s">
        <v>32</v>
      </c>
      <c r="W194">
        <v>230.0927825</v>
      </c>
      <c r="X194" s="13">
        <f>((Table1[[#This Row],[Revenue generated]]-Table1[[#This Row],[Costs]])/Table1[[#This Row],[Revenue generated]])</f>
        <v>0.890438777912558</v>
      </c>
    </row>
    <row r="195" ht="14.25" customHeight="1" spans="1:24">
      <c r="A195" t="s">
        <v>24</v>
      </c>
      <c r="B195" t="s">
        <v>247</v>
      </c>
      <c r="C195">
        <v>69.290831</v>
      </c>
      <c r="D195">
        <v>88</v>
      </c>
      <c r="E195">
        <v>114</v>
      </c>
      <c r="F195">
        <v>4531.402134</v>
      </c>
      <c r="G195" t="s">
        <v>38</v>
      </c>
      <c r="H195">
        <v>63</v>
      </c>
      <c r="I195">
        <v>17</v>
      </c>
      <c r="J195">
        <v>66</v>
      </c>
      <c r="K195">
        <v>1</v>
      </c>
      <c r="L195" t="s">
        <v>43</v>
      </c>
      <c r="M195">
        <v>7.006432059</v>
      </c>
      <c r="N195" t="s">
        <v>52</v>
      </c>
      <c r="O195" t="s">
        <v>62</v>
      </c>
      <c r="P195">
        <v>824</v>
      </c>
      <c r="Q195">
        <v>20</v>
      </c>
      <c r="R195">
        <v>35.63365234</v>
      </c>
      <c r="S195" t="s">
        <v>46</v>
      </c>
      <c r="T195">
        <v>0.04165781795</v>
      </c>
      <c r="U195" t="s">
        <v>40</v>
      </c>
      <c r="V195" t="s">
        <v>48</v>
      </c>
      <c r="W195">
        <v>823.5238459</v>
      </c>
      <c r="X195" s="13">
        <f>((Table1[[#This Row],[Revenue generated]]-Table1[[#This Row],[Costs]])/Table1[[#This Row],[Revenue generated]])</f>
        <v>0.818262908135886</v>
      </c>
    </row>
    <row r="196" ht="14.25" customHeight="1" spans="1:24">
      <c r="A196" t="s">
        <v>57</v>
      </c>
      <c r="B196" t="s">
        <v>248</v>
      </c>
      <c r="C196">
        <v>3.037688725</v>
      </c>
      <c r="D196">
        <v>97</v>
      </c>
      <c r="E196">
        <v>987</v>
      </c>
      <c r="F196">
        <v>7888.356547</v>
      </c>
      <c r="G196" t="s">
        <v>38</v>
      </c>
      <c r="H196">
        <v>77</v>
      </c>
      <c r="I196">
        <v>26</v>
      </c>
      <c r="J196">
        <v>72</v>
      </c>
      <c r="K196">
        <v>9</v>
      </c>
      <c r="L196" t="s">
        <v>27</v>
      </c>
      <c r="M196">
        <v>6.942945942</v>
      </c>
      <c r="N196" t="s">
        <v>61</v>
      </c>
      <c r="O196" t="s">
        <v>50</v>
      </c>
      <c r="P196">
        <v>908</v>
      </c>
      <c r="Q196">
        <v>14</v>
      </c>
      <c r="R196">
        <v>60.38737861</v>
      </c>
      <c r="S196" t="s">
        <v>64</v>
      </c>
      <c r="T196">
        <v>0.01463607498</v>
      </c>
      <c r="U196" t="s">
        <v>47</v>
      </c>
      <c r="V196" t="s">
        <v>32</v>
      </c>
      <c r="W196">
        <v>846.665257</v>
      </c>
      <c r="X196" s="13">
        <f>((Table1[[#This Row],[Revenue generated]]-Table1[[#This Row],[Costs]])/Table1[[#This Row],[Revenue generated]])</f>
        <v>0.892668992336307</v>
      </c>
    </row>
    <row r="197" ht="14.25" customHeight="1" spans="1:24">
      <c r="A197" t="s">
        <v>24</v>
      </c>
      <c r="B197" t="s">
        <v>249</v>
      </c>
      <c r="C197">
        <v>77.90392722</v>
      </c>
      <c r="D197">
        <v>65</v>
      </c>
      <c r="E197">
        <v>672</v>
      </c>
      <c r="F197">
        <v>7386.363944</v>
      </c>
      <c r="G197" t="s">
        <v>38</v>
      </c>
      <c r="H197">
        <v>15</v>
      </c>
      <c r="I197">
        <v>14</v>
      </c>
      <c r="J197">
        <v>26</v>
      </c>
      <c r="K197">
        <v>9</v>
      </c>
      <c r="L197" t="s">
        <v>27</v>
      </c>
      <c r="M197">
        <v>8.63033887</v>
      </c>
      <c r="N197" t="s">
        <v>52</v>
      </c>
      <c r="O197" t="s">
        <v>29</v>
      </c>
      <c r="P197">
        <v>450</v>
      </c>
      <c r="Q197">
        <v>26</v>
      </c>
      <c r="R197">
        <v>58.89068577</v>
      </c>
      <c r="S197" t="s">
        <v>30</v>
      </c>
      <c r="T197">
        <v>0.0121088213</v>
      </c>
      <c r="U197" t="s">
        <v>40</v>
      </c>
      <c r="V197" t="s">
        <v>48</v>
      </c>
      <c r="W197">
        <v>778.8642414</v>
      </c>
      <c r="X197" s="13">
        <f>((Table1[[#This Row],[Revenue generated]]-Table1[[#This Row],[Costs]])/Table1[[#This Row],[Revenue generated]])</f>
        <v>0.894553768632985</v>
      </c>
    </row>
    <row r="198" ht="14.25" customHeight="1" spans="1:24">
      <c r="A198" t="s">
        <v>57</v>
      </c>
      <c r="B198" t="s">
        <v>250</v>
      </c>
      <c r="C198">
        <v>24.42313142</v>
      </c>
      <c r="D198">
        <v>29</v>
      </c>
      <c r="E198">
        <v>324</v>
      </c>
      <c r="F198">
        <v>7698.424766</v>
      </c>
      <c r="G198" t="s">
        <v>26</v>
      </c>
      <c r="H198">
        <v>67</v>
      </c>
      <c r="I198">
        <v>2</v>
      </c>
      <c r="J198">
        <v>32</v>
      </c>
      <c r="K198">
        <v>3</v>
      </c>
      <c r="L198" t="s">
        <v>43</v>
      </c>
      <c r="M198">
        <v>5.352878044</v>
      </c>
      <c r="N198" t="s">
        <v>28</v>
      </c>
      <c r="O198" t="s">
        <v>29</v>
      </c>
      <c r="P198">
        <v>648</v>
      </c>
      <c r="Q198">
        <v>28</v>
      </c>
      <c r="R198">
        <v>17.80375633</v>
      </c>
      <c r="S198" t="s">
        <v>30</v>
      </c>
      <c r="T198">
        <v>0.03872047681</v>
      </c>
      <c r="U198" t="s">
        <v>31</v>
      </c>
      <c r="V198" t="s">
        <v>48</v>
      </c>
      <c r="W198">
        <v>188.7421411</v>
      </c>
      <c r="X198" s="13">
        <f>((Table1[[#This Row],[Revenue generated]]-Table1[[#This Row],[Costs]])/Table1[[#This Row],[Revenue generated]])</f>
        <v>0.975483018041096</v>
      </c>
    </row>
    <row r="199" ht="14.25" customHeight="1" spans="1:24">
      <c r="A199" t="s">
        <v>24</v>
      </c>
      <c r="B199" t="s">
        <v>251</v>
      </c>
      <c r="C199">
        <v>3.526111259</v>
      </c>
      <c r="D199">
        <v>56</v>
      </c>
      <c r="E199">
        <v>62</v>
      </c>
      <c r="F199">
        <v>4370.91658</v>
      </c>
      <c r="G199" t="s">
        <v>55</v>
      </c>
      <c r="H199">
        <v>46</v>
      </c>
      <c r="I199">
        <v>19</v>
      </c>
      <c r="J199">
        <v>4</v>
      </c>
      <c r="K199">
        <v>9</v>
      </c>
      <c r="L199" t="s">
        <v>36</v>
      </c>
      <c r="M199">
        <v>7.904845611</v>
      </c>
      <c r="N199" t="s">
        <v>52</v>
      </c>
      <c r="O199" t="s">
        <v>29</v>
      </c>
      <c r="P199">
        <v>535</v>
      </c>
      <c r="Q199">
        <v>13</v>
      </c>
      <c r="R199">
        <v>65.76515593</v>
      </c>
      <c r="S199" t="s">
        <v>46</v>
      </c>
      <c r="T199">
        <v>0.03376237835</v>
      </c>
      <c r="U199" t="s">
        <v>31</v>
      </c>
      <c r="V199" t="s">
        <v>48</v>
      </c>
      <c r="W199">
        <v>540.1324229</v>
      </c>
      <c r="X199" s="13">
        <f>((Table1[[#This Row],[Revenue generated]]-Table1[[#This Row],[Costs]])/Table1[[#This Row],[Revenue generated]])</f>
        <v>0.876425822132712</v>
      </c>
    </row>
    <row r="200" ht="14.25" customHeight="1" spans="1:24">
      <c r="A200" t="s">
        <v>33</v>
      </c>
      <c r="B200" t="s">
        <v>252</v>
      </c>
      <c r="C200">
        <v>19.75460487</v>
      </c>
      <c r="D200">
        <v>43</v>
      </c>
      <c r="E200">
        <v>913</v>
      </c>
      <c r="F200">
        <v>8525.95256</v>
      </c>
      <c r="G200" t="s">
        <v>35</v>
      </c>
      <c r="H200">
        <v>53</v>
      </c>
      <c r="I200">
        <v>1</v>
      </c>
      <c r="J200">
        <v>27</v>
      </c>
      <c r="K200">
        <v>7</v>
      </c>
      <c r="L200" t="s">
        <v>27</v>
      </c>
      <c r="M200">
        <v>1.409801095</v>
      </c>
      <c r="N200" t="s">
        <v>44</v>
      </c>
      <c r="O200" t="s">
        <v>62</v>
      </c>
      <c r="P200">
        <v>581</v>
      </c>
      <c r="Q200">
        <v>9</v>
      </c>
      <c r="R200">
        <v>5.604690864</v>
      </c>
      <c r="S200" t="s">
        <v>30</v>
      </c>
      <c r="T200">
        <v>0.02908122169</v>
      </c>
      <c r="U200" t="s">
        <v>47</v>
      </c>
      <c r="V200" t="s">
        <v>48</v>
      </c>
      <c r="W200">
        <v>882.1988635</v>
      </c>
      <c r="X200" s="13">
        <f>((Table1[[#This Row],[Revenue generated]]-Table1[[#This Row],[Costs]])/Table1[[#This Row],[Revenue generated]])</f>
        <v>0.896527824041751</v>
      </c>
    </row>
    <row r="201" ht="14.25" customHeight="1" spans="1:24">
      <c r="A201" t="s">
        <v>24</v>
      </c>
      <c r="B201" t="s">
        <v>253</v>
      </c>
      <c r="C201">
        <v>68.5178327</v>
      </c>
      <c r="D201">
        <v>17</v>
      </c>
      <c r="E201">
        <v>627</v>
      </c>
      <c r="F201">
        <v>9185.185829</v>
      </c>
      <c r="G201" t="s">
        <v>38</v>
      </c>
      <c r="H201">
        <v>55</v>
      </c>
      <c r="I201">
        <v>8</v>
      </c>
      <c r="J201">
        <v>59</v>
      </c>
      <c r="K201">
        <v>6</v>
      </c>
      <c r="L201" t="s">
        <v>27</v>
      </c>
      <c r="M201">
        <v>1.311023756</v>
      </c>
      <c r="N201" t="s">
        <v>61</v>
      </c>
      <c r="O201" t="s">
        <v>62</v>
      </c>
      <c r="P201">
        <v>921</v>
      </c>
      <c r="Q201">
        <v>2</v>
      </c>
      <c r="R201">
        <v>38.07289852</v>
      </c>
      <c r="S201" t="s">
        <v>46</v>
      </c>
      <c r="T201">
        <v>0.00346027291</v>
      </c>
      <c r="U201" t="s">
        <v>47</v>
      </c>
      <c r="V201" t="s">
        <v>32</v>
      </c>
      <c r="W201">
        <v>210.743009</v>
      </c>
      <c r="X201" s="13">
        <f>((Table1[[#This Row],[Revenue generated]]-Table1[[#This Row],[Costs]])/Table1[[#This Row],[Revenue generated]])</f>
        <v>0.977056206273516</v>
      </c>
    </row>
    <row r="202" ht="14.25" customHeight="1" spans="1:24">
      <c r="A202" t="s">
        <v>24</v>
      </c>
      <c r="B202" t="s">
        <v>254</v>
      </c>
      <c r="C202">
        <v>69.80800554</v>
      </c>
      <c r="D202">
        <v>55</v>
      </c>
      <c r="E202">
        <v>802</v>
      </c>
      <c r="F202">
        <v>8661.996792</v>
      </c>
      <c r="G202" t="s">
        <v>26</v>
      </c>
      <c r="H202">
        <v>58</v>
      </c>
      <c r="I202">
        <v>7</v>
      </c>
      <c r="J202">
        <v>96</v>
      </c>
      <c r="K202">
        <v>4</v>
      </c>
      <c r="L202" t="s">
        <v>27</v>
      </c>
      <c r="M202">
        <v>2.956572139</v>
      </c>
      <c r="N202" t="s">
        <v>28</v>
      </c>
      <c r="O202" t="s">
        <v>29</v>
      </c>
      <c r="P202">
        <v>215</v>
      </c>
      <c r="Q202">
        <v>29</v>
      </c>
      <c r="R202">
        <v>46.27987924</v>
      </c>
      <c r="S202" t="s">
        <v>30</v>
      </c>
      <c r="T202">
        <v>0.00226410361</v>
      </c>
      <c r="U202" t="s">
        <v>31</v>
      </c>
      <c r="V202" t="s">
        <v>32</v>
      </c>
      <c r="W202">
        <v>187.7520755</v>
      </c>
      <c r="X202" s="13">
        <f>((Table1[[#This Row],[Revenue generated]]-Table1[[#This Row],[Costs]])/Table1[[#This Row],[Revenue generated]])</f>
        <v>0.978324619598866</v>
      </c>
    </row>
    <row r="203" ht="14.25" customHeight="1" spans="1:24">
      <c r="A203" t="s">
        <v>33</v>
      </c>
      <c r="B203" t="s">
        <v>255</v>
      </c>
      <c r="C203">
        <v>14.84352328</v>
      </c>
      <c r="D203">
        <v>95</v>
      </c>
      <c r="E203">
        <v>736</v>
      </c>
      <c r="F203">
        <v>7460.900065</v>
      </c>
      <c r="G203" t="s">
        <v>35</v>
      </c>
      <c r="H203">
        <v>53</v>
      </c>
      <c r="I203">
        <v>30</v>
      </c>
      <c r="J203">
        <v>37</v>
      </c>
      <c r="K203">
        <v>2</v>
      </c>
      <c r="L203" t="s">
        <v>36</v>
      </c>
      <c r="M203">
        <v>9.716574771</v>
      </c>
      <c r="N203" t="s">
        <v>28</v>
      </c>
      <c r="O203" t="s">
        <v>29</v>
      </c>
      <c r="P203">
        <v>517</v>
      </c>
      <c r="Q203">
        <v>30</v>
      </c>
      <c r="R203">
        <v>33.61676895</v>
      </c>
      <c r="S203" t="s">
        <v>30</v>
      </c>
      <c r="T203">
        <v>0.04854068026</v>
      </c>
      <c r="U203" t="s">
        <v>31</v>
      </c>
      <c r="V203" t="s">
        <v>32</v>
      </c>
      <c r="W203">
        <v>503.0655791</v>
      </c>
      <c r="X203" s="13">
        <f>((Table1[[#This Row],[Revenue generated]]-Table1[[#This Row],[Costs]])/Table1[[#This Row],[Revenue generated]])</f>
        <v>0.932573070981081</v>
      </c>
    </row>
    <row r="204" ht="14.25" customHeight="1" spans="1:24">
      <c r="A204" t="s">
        <v>24</v>
      </c>
      <c r="B204" t="s">
        <v>256</v>
      </c>
      <c r="C204">
        <v>11.31968329</v>
      </c>
      <c r="D204">
        <v>34</v>
      </c>
      <c r="E204">
        <v>8</v>
      </c>
      <c r="F204">
        <v>9577.749626</v>
      </c>
      <c r="G204" t="s">
        <v>38</v>
      </c>
      <c r="H204">
        <v>1</v>
      </c>
      <c r="I204">
        <v>10</v>
      </c>
      <c r="J204">
        <v>88</v>
      </c>
      <c r="K204">
        <v>2</v>
      </c>
      <c r="L204" t="s">
        <v>27</v>
      </c>
      <c r="M204">
        <v>8.054479262</v>
      </c>
      <c r="N204" t="s">
        <v>39</v>
      </c>
      <c r="O204" t="s">
        <v>29</v>
      </c>
      <c r="P204">
        <v>971</v>
      </c>
      <c r="Q204">
        <v>27</v>
      </c>
      <c r="R204">
        <v>30.68801935</v>
      </c>
      <c r="S204" t="s">
        <v>30</v>
      </c>
      <c r="T204">
        <v>0.04580592619</v>
      </c>
      <c r="U204" t="s">
        <v>40</v>
      </c>
      <c r="V204" t="s">
        <v>41</v>
      </c>
      <c r="W204">
        <v>141.9202818</v>
      </c>
      <c r="X204" s="13">
        <f>((Table1[[#This Row],[Revenue generated]]-Table1[[#This Row],[Costs]])/Table1[[#This Row],[Revenue generated]])</f>
        <v>0.985182293613654</v>
      </c>
    </row>
    <row r="205" ht="14.25" customHeight="1" spans="1:24">
      <c r="A205" t="s">
        <v>33</v>
      </c>
      <c r="B205" t="s">
        <v>257</v>
      </c>
      <c r="C205">
        <v>61.16334302</v>
      </c>
      <c r="D205">
        <v>68</v>
      </c>
      <c r="E205">
        <v>83</v>
      </c>
      <c r="F205">
        <v>7766.836426</v>
      </c>
      <c r="G205" t="s">
        <v>26</v>
      </c>
      <c r="H205">
        <v>23</v>
      </c>
      <c r="I205">
        <v>13</v>
      </c>
      <c r="J205">
        <v>59</v>
      </c>
      <c r="K205">
        <v>6</v>
      </c>
      <c r="L205" t="s">
        <v>43</v>
      </c>
      <c r="M205">
        <v>1.729568564</v>
      </c>
      <c r="N205" t="s">
        <v>44</v>
      </c>
      <c r="O205" t="s">
        <v>45</v>
      </c>
      <c r="P205">
        <v>937</v>
      </c>
      <c r="Q205">
        <v>18</v>
      </c>
      <c r="R205">
        <v>35.6247414</v>
      </c>
      <c r="S205" t="s">
        <v>46</v>
      </c>
      <c r="T205">
        <v>0.04746648621</v>
      </c>
      <c r="U205" t="s">
        <v>47</v>
      </c>
      <c r="V205" t="s">
        <v>48</v>
      </c>
      <c r="W205">
        <v>254.7761592</v>
      </c>
      <c r="X205" s="13">
        <f>((Table1[[#This Row],[Revenue generated]]-Table1[[#This Row],[Costs]])/Table1[[#This Row],[Revenue generated]])</f>
        <v>0.967196919668976</v>
      </c>
    </row>
    <row r="206" ht="14.25" customHeight="1" spans="1:24">
      <c r="A206" t="s">
        <v>33</v>
      </c>
      <c r="B206" t="s">
        <v>258</v>
      </c>
      <c r="C206">
        <v>4.805496036</v>
      </c>
      <c r="D206">
        <v>26</v>
      </c>
      <c r="E206">
        <v>871</v>
      </c>
      <c r="F206">
        <v>2686.505152</v>
      </c>
      <c r="G206" t="s">
        <v>26</v>
      </c>
      <c r="H206">
        <v>5</v>
      </c>
      <c r="I206">
        <v>3</v>
      </c>
      <c r="J206">
        <v>56</v>
      </c>
      <c r="K206">
        <v>8</v>
      </c>
      <c r="L206" t="s">
        <v>36</v>
      </c>
      <c r="M206">
        <v>3.890547916</v>
      </c>
      <c r="N206" t="s">
        <v>39</v>
      </c>
      <c r="O206" t="s">
        <v>50</v>
      </c>
      <c r="P206">
        <v>414</v>
      </c>
      <c r="Q206">
        <v>3</v>
      </c>
      <c r="R206">
        <v>92.0651606</v>
      </c>
      <c r="S206" t="s">
        <v>46</v>
      </c>
      <c r="T206">
        <v>0.03145579523</v>
      </c>
      <c r="U206" t="s">
        <v>40</v>
      </c>
      <c r="V206" t="s">
        <v>48</v>
      </c>
      <c r="W206">
        <v>923.4406317</v>
      </c>
      <c r="X206" s="13">
        <f>((Table1[[#This Row],[Revenue generated]]-Table1[[#This Row],[Costs]])/Table1[[#This Row],[Revenue generated]])</f>
        <v>0.656266941824945</v>
      </c>
    </row>
    <row r="207" ht="14.25" customHeight="1" spans="1:24">
      <c r="A207" t="s">
        <v>24</v>
      </c>
      <c r="B207" t="s">
        <v>259</v>
      </c>
      <c r="C207">
        <v>1.699976014</v>
      </c>
      <c r="D207">
        <v>87</v>
      </c>
      <c r="E207">
        <v>147</v>
      </c>
      <c r="F207">
        <v>2828.348746</v>
      </c>
      <c r="G207" t="s">
        <v>26</v>
      </c>
      <c r="H207">
        <v>90</v>
      </c>
      <c r="I207">
        <v>27</v>
      </c>
      <c r="J207">
        <v>66</v>
      </c>
      <c r="K207">
        <v>3</v>
      </c>
      <c r="L207" t="s">
        <v>27</v>
      </c>
      <c r="M207">
        <v>4.444098864</v>
      </c>
      <c r="N207" t="s">
        <v>52</v>
      </c>
      <c r="O207" t="s">
        <v>53</v>
      </c>
      <c r="P207">
        <v>104</v>
      </c>
      <c r="Q207">
        <v>17</v>
      </c>
      <c r="R207">
        <v>56.76647556</v>
      </c>
      <c r="S207" t="s">
        <v>46</v>
      </c>
      <c r="T207">
        <v>0.02779193512</v>
      </c>
      <c r="U207" t="s">
        <v>31</v>
      </c>
      <c r="V207" t="s">
        <v>48</v>
      </c>
      <c r="W207">
        <v>235.4612367</v>
      </c>
      <c r="X207" s="13">
        <f>((Table1[[#This Row],[Revenue generated]]-Table1[[#This Row],[Costs]])/Table1[[#This Row],[Revenue generated]])</f>
        <v>0.916749574452938</v>
      </c>
    </row>
    <row r="208" ht="14.25" customHeight="1" spans="1:24">
      <c r="A208" t="s">
        <v>33</v>
      </c>
      <c r="B208" t="s">
        <v>260</v>
      </c>
      <c r="C208">
        <v>4.078332863</v>
      </c>
      <c r="D208">
        <v>48</v>
      </c>
      <c r="E208">
        <v>65</v>
      </c>
      <c r="F208">
        <v>7823.47656</v>
      </c>
      <c r="G208" t="s">
        <v>55</v>
      </c>
      <c r="H208">
        <v>11</v>
      </c>
      <c r="I208">
        <v>15</v>
      </c>
      <c r="J208">
        <v>58</v>
      </c>
      <c r="K208">
        <v>8</v>
      </c>
      <c r="L208" t="s">
        <v>43</v>
      </c>
      <c r="M208">
        <v>3.880763303</v>
      </c>
      <c r="N208" t="s">
        <v>28</v>
      </c>
      <c r="O208" t="s">
        <v>45</v>
      </c>
      <c r="P208">
        <v>314</v>
      </c>
      <c r="Q208">
        <v>24</v>
      </c>
      <c r="R208">
        <v>1.08506857</v>
      </c>
      <c r="S208" t="s">
        <v>30</v>
      </c>
      <c r="T208">
        <v>0.01000910619</v>
      </c>
      <c r="U208" t="s">
        <v>56</v>
      </c>
      <c r="V208" t="s">
        <v>48</v>
      </c>
      <c r="W208">
        <v>134.3690969</v>
      </c>
      <c r="X208" s="13">
        <f>((Table1[[#This Row],[Revenue generated]]-Table1[[#This Row],[Costs]])/Table1[[#This Row],[Revenue generated]])</f>
        <v>0.982824886625595</v>
      </c>
    </row>
    <row r="209" ht="14.25" customHeight="1" spans="1:24">
      <c r="A209" t="s">
        <v>57</v>
      </c>
      <c r="B209" t="s">
        <v>261</v>
      </c>
      <c r="C209">
        <v>42.95838438</v>
      </c>
      <c r="D209">
        <v>59</v>
      </c>
      <c r="E209">
        <v>426</v>
      </c>
      <c r="F209">
        <v>8496.103813</v>
      </c>
      <c r="G209" t="s">
        <v>35</v>
      </c>
      <c r="H209">
        <v>93</v>
      </c>
      <c r="I209">
        <v>17</v>
      </c>
      <c r="J209">
        <v>11</v>
      </c>
      <c r="K209">
        <v>1</v>
      </c>
      <c r="L209" t="s">
        <v>27</v>
      </c>
      <c r="M209">
        <v>2.348338784</v>
      </c>
      <c r="N209" t="s">
        <v>52</v>
      </c>
      <c r="O209" t="s">
        <v>53</v>
      </c>
      <c r="P209">
        <v>564</v>
      </c>
      <c r="Q209">
        <v>1</v>
      </c>
      <c r="R209">
        <v>99.4661086</v>
      </c>
      <c r="S209" t="s">
        <v>46</v>
      </c>
      <c r="T209">
        <v>0.00398177187</v>
      </c>
      <c r="U209" t="s">
        <v>31</v>
      </c>
      <c r="V209" t="s">
        <v>41</v>
      </c>
      <c r="W209">
        <v>802.0563118</v>
      </c>
      <c r="X209" s="13">
        <f>((Table1[[#This Row],[Revenue generated]]-Table1[[#This Row],[Costs]])/Table1[[#This Row],[Revenue generated]])</f>
        <v>0.905597162010572</v>
      </c>
    </row>
    <row r="210" ht="14.25" customHeight="1" spans="1:24">
      <c r="A210" t="s">
        <v>57</v>
      </c>
      <c r="B210" t="s">
        <v>262</v>
      </c>
      <c r="C210">
        <v>68.71759675</v>
      </c>
      <c r="D210">
        <v>78</v>
      </c>
      <c r="E210">
        <v>150</v>
      </c>
      <c r="F210">
        <v>7517.363211</v>
      </c>
      <c r="G210" t="s">
        <v>35</v>
      </c>
      <c r="H210">
        <v>5</v>
      </c>
      <c r="I210">
        <v>10</v>
      </c>
      <c r="J210">
        <v>15</v>
      </c>
      <c r="K210">
        <v>7</v>
      </c>
      <c r="L210" t="s">
        <v>43</v>
      </c>
      <c r="M210">
        <v>3.404733857</v>
      </c>
      <c r="N210" t="s">
        <v>52</v>
      </c>
      <c r="O210" t="s">
        <v>29</v>
      </c>
      <c r="P210">
        <v>769</v>
      </c>
      <c r="Q210">
        <v>8</v>
      </c>
      <c r="R210">
        <v>11.42302714</v>
      </c>
      <c r="S210" t="s">
        <v>30</v>
      </c>
      <c r="T210">
        <v>0.02709862691</v>
      </c>
      <c r="U210" t="s">
        <v>56</v>
      </c>
      <c r="V210" t="s">
        <v>32</v>
      </c>
      <c r="W210">
        <v>505.5571342</v>
      </c>
      <c r="X210" s="13">
        <f>((Table1[[#This Row],[Revenue generated]]-Table1[[#This Row],[Costs]])/Table1[[#This Row],[Revenue generated]])</f>
        <v>0.932748076684624</v>
      </c>
    </row>
    <row r="211" ht="14.25" customHeight="1" spans="1:24">
      <c r="A211" t="s">
        <v>33</v>
      </c>
      <c r="B211" t="s">
        <v>263</v>
      </c>
      <c r="C211">
        <v>64.01573294</v>
      </c>
      <c r="D211">
        <v>35</v>
      </c>
      <c r="E211">
        <v>980</v>
      </c>
      <c r="F211">
        <v>4971.145988</v>
      </c>
      <c r="G211" t="s">
        <v>38</v>
      </c>
      <c r="H211">
        <v>14</v>
      </c>
      <c r="I211">
        <v>27</v>
      </c>
      <c r="J211">
        <v>83</v>
      </c>
      <c r="K211">
        <v>1</v>
      </c>
      <c r="L211" t="s">
        <v>36</v>
      </c>
      <c r="M211">
        <v>7.166645291</v>
      </c>
      <c r="N211" t="s">
        <v>61</v>
      </c>
      <c r="O211" t="s">
        <v>62</v>
      </c>
      <c r="P211">
        <v>963</v>
      </c>
      <c r="Q211">
        <v>23</v>
      </c>
      <c r="R211">
        <v>47.95760163</v>
      </c>
      <c r="S211" t="s">
        <v>30</v>
      </c>
      <c r="T211">
        <v>0.03844614479</v>
      </c>
      <c r="U211" t="s">
        <v>47</v>
      </c>
      <c r="V211" t="s">
        <v>32</v>
      </c>
      <c r="W211">
        <v>995.9294615</v>
      </c>
      <c r="X211" s="13">
        <f>((Table1[[#This Row],[Revenue generated]]-Table1[[#This Row],[Costs]])/Table1[[#This Row],[Revenue generated]])</f>
        <v>0.799657973452378</v>
      </c>
    </row>
    <row r="212" ht="14.25" customHeight="1" spans="1:24">
      <c r="A212" t="s">
        <v>33</v>
      </c>
      <c r="B212" t="s">
        <v>264</v>
      </c>
      <c r="C212">
        <v>15.70779568</v>
      </c>
      <c r="D212">
        <v>11</v>
      </c>
      <c r="E212">
        <v>996</v>
      </c>
      <c r="F212">
        <v>2330.965802</v>
      </c>
      <c r="G212" t="s">
        <v>26</v>
      </c>
      <c r="H212">
        <v>51</v>
      </c>
      <c r="I212">
        <v>13</v>
      </c>
      <c r="J212">
        <v>80</v>
      </c>
      <c r="K212">
        <v>2</v>
      </c>
      <c r="L212" t="s">
        <v>43</v>
      </c>
      <c r="M212">
        <v>8.673211211</v>
      </c>
      <c r="N212" t="s">
        <v>44</v>
      </c>
      <c r="O212" t="s">
        <v>45</v>
      </c>
      <c r="P212">
        <v>830</v>
      </c>
      <c r="Q212">
        <v>5</v>
      </c>
      <c r="R212">
        <v>96.52735279</v>
      </c>
      <c r="S212" t="s">
        <v>64</v>
      </c>
      <c r="T212">
        <v>0.01727313928</v>
      </c>
      <c r="U212" t="s">
        <v>31</v>
      </c>
      <c r="V212" t="s">
        <v>32</v>
      </c>
      <c r="W212">
        <v>806.1031777</v>
      </c>
      <c r="X212" s="13">
        <f>((Table1[[#This Row],[Revenue generated]]-Table1[[#This Row],[Costs]])/Table1[[#This Row],[Revenue generated]])</f>
        <v>0.654176317383828</v>
      </c>
    </row>
    <row r="213" ht="14.25" customHeight="1" spans="1:24">
      <c r="A213" t="s">
        <v>33</v>
      </c>
      <c r="B213" t="s">
        <v>265</v>
      </c>
      <c r="C213">
        <v>90.63545998</v>
      </c>
      <c r="D213">
        <v>95</v>
      </c>
      <c r="E213">
        <v>960</v>
      </c>
      <c r="F213">
        <v>6099.944116</v>
      </c>
      <c r="G213" t="s">
        <v>35</v>
      </c>
      <c r="H213">
        <v>46</v>
      </c>
      <c r="I213">
        <v>23</v>
      </c>
      <c r="J213">
        <v>60</v>
      </c>
      <c r="K213">
        <v>1</v>
      </c>
      <c r="L213" t="s">
        <v>36</v>
      </c>
      <c r="M213">
        <v>4.523943124</v>
      </c>
      <c r="N213" t="s">
        <v>61</v>
      </c>
      <c r="O213" t="s">
        <v>45</v>
      </c>
      <c r="P213">
        <v>362</v>
      </c>
      <c r="Q213">
        <v>11</v>
      </c>
      <c r="R213">
        <v>27.59236309</v>
      </c>
      <c r="S213" t="s">
        <v>30</v>
      </c>
      <c r="T213">
        <v>0.00021169821</v>
      </c>
      <c r="U213" t="s">
        <v>40</v>
      </c>
      <c r="V213" t="s">
        <v>48</v>
      </c>
      <c r="W213">
        <v>126.7230334</v>
      </c>
      <c r="X213" s="13">
        <f>((Table1[[#This Row],[Revenue generated]]-Table1[[#This Row],[Costs]])/Table1[[#This Row],[Revenue generated]])</f>
        <v>0.979225541908227</v>
      </c>
    </row>
    <row r="214" ht="14.25" customHeight="1" spans="1:24">
      <c r="A214" t="s">
        <v>24</v>
      </c>
      <c r="B214" t="s">
        <v>266</v>
      </c>
      <c r="C214">
        <v>71.21338908</v>
      </c>
      <c r="D214">
        <v>41</v>
      </c>
      <c r="E214">
        <v>336</v>
      </c>
      <c r="F214">
        <v>2873.741446</v>
      </c>
      <c r="G214" t="s">
        <v>38</v>
      </c>
      <c r="H214">
        <v>100</v>
      </c>
      <c r="I214">
        <v>30</v>
      </c>
      <c r="J214">
        <v>85</v>
      </c>
      <c r="K214">
        <v>4</v>
      </c>
      <c r="L214" t="s">
        <v>36</v>
      </c>
      <c r="M214">
        <v>1.32527401</v>
      </c>
      <c r="N214" t="s">
        <v>52</v>
      </c>
      <c r="O214" t="s">
        <v>45</v>
      </c>
      <c r="P214">
        <v>563</v>
      </c>
      <c r="Q214">
        <v>3</v>
      </c>
      <c r="R214">
        <v>32.32128621</v>
      </c>
      <c r="S214" t="s">
        <v>46</v>
      </c>
      <c r="T214">
        <v>0.02161253748</v>
      </c>
      <c r="U214" t="s">
        <v>31</v>
      </c>
      <c r="V214" t="s">
        <v>32</v>
      </c>
      <c r="W214">
        <v>402.9687891</v>
      </c>
      <c r="X214" s="13">
        <f>((Table1[[#This Row],[Revenue generated]]-Table1[[#This Row],[Costs]])/Table1[[#This Row],[Revenue generated]])</f>
        <v>0.859775558562898</v>
      </c>
    </row>
    <row r="215" ht="14.25" customHeight="1" spans="1:24">
      <c r="A215" t="s">
        <v>33</v>
      </c>
      <c r="B215" t="s">
        <v>267</v>
      </c>
      <c r="C215">
        <v>16.16039332</v>
      </c>
      <c r="D215">
        <v>5</v>
      </c>
      <c r="E215">
        <v>249</v>
      </c>
      <c r="F215">
        <v>4052.738416</v>
      </c>
      <c r="G215" t="s">
        <v>55</v>
      </c>
      <c r="H215">
        <v>80</v>
      </c>
      <c r="I215">
        <v>8</v>
      </c>
      <c r="J215">
        <v>48</v>
      </c>
      <c r="K215">
        <v>9</v>
      </c>
      <c r="L215" t="s">
        <v>36</v>
      </c>
      <c r="M215">
        <v>9.537283061</v>
      </c>
      <c r="N215" t="s">
        <v>44</v>
      </c>
      <c r="O215" t="s">
        <v>53</v>
      </c>
      <c r="P215">
        <v>173</v>
      </c>
      <c r="Q215">
        <v>10</v>
      </c>
      <c r="R215">
        <v>97.82905011</v>
      </c>
      <c r="S215" t="s">
        <v>30</v>
      </c>
      <c r="T215">
        <v>0.0163107423</v>
      </c>
      <c r="U215" t="s">
        <v>31</v>
      </c>
      <c r="V215" t="s">
        <v>32</v>
      </c>
      <c r="W215">
        <v>547.2410052</v>
      </c>
      <c r="X215" s="13">
        <f>((Table1[[#This Row],[Revenue generated]]-Table1[[#This Row],[Costs]])/Table1[[#This Row],[Revenue generated]])</f>
        <v>0.864970064922147</v>
      </c>
    </row>
    <row r="216" ht="14.25" customHeight="1" spans="1:24">
      <c r="A216" t="s">
        <v>33</v>
      </c>
      <c r="B216" t="s">
        <v>268</v>
      </c>
      <c r="C216">
        <v>99.17132864</v>
      </c>
      <c r="D216">
        <v>26</v>
      </c>
      <c r="E216">
        <v>562</v>
      </c>
      <c r="F216">
        <v>8653.570926</v>
      </c>
      <c r="G216" t="s">
        <v>26</v>
      </c>
      <c r="H216">
        <v>54</v>
      </c>
      <c r="I216">
        <v>29</v>
      </c>
      <c r="J216">
        <v>78</v>
      </c>
      <c r="K216">
        <v>5</v>
      </c>
      <c r="L216" t="s">
        <v>27</v>
      </c>
      <c r="M216">
        <v>2.039770189</v>
      </c>
      <c r="N216" t="s">
        <v>39</v>
      </c>
      <c r="O216" t="s">
        <v>45</v>
      </c>
      <c r="P216">
        <v>558</v>
      </c>
      <c r="Q216">
        <v>14</v>
      </c>
      <c r="R216">
        <v>5.79143663</v>
      </c>
      <c r="S216" t="s">
        <v>30</v>
      </c>
      <c r="T216">
        <v>0.00100682852</v>
      </c>
      <c r="U216" t="s">
        <v>40</v>
      </c>
      <c r="V216" t="s">
        <v>32</v>
      </c>
      <c r="W216">
        <v>929.23529</v>
      </c>
      <c r="X216" s="13">
        <f>((Table1[[#This Row],[Revenue generated]]-Table1[[#This Row],[Costs]])/Table1[[#This Row],[Revenue generated]])</f>
        <v>0.892618284642693</v>
      </c>
    </row>
    <row r="217" ht="14.25" customHeight="1" spans="1:24">
      <c r="A217" t="s">
        <v>33</v>
      </c>
      <c r="B217" t="s">
        <v>269</v>
      </c>
      <c r="C217">
        <v>36.98924493</v>
      </c>
      <c r="D217">
        <v>94</v>
      </c>
      <c r="E217">
        <v>469</v>
      </c>
      <c r="F217">
        <v>5442.086785</v>
      </c>
      <c r="G217" t="s">
        <v>26</v>
      </c>
      <c r="H217">
        <v>9</v>
      </c>
      <c r="I217">
        <v>8</v>
      </c>
      <c r="J217">
        <v>69</v>
      </c>
      <c r="K217">
        <v>7</v>
      </c>
      <c r="L217" t="s">
        <v>27</v>
      </c>
      <c r="M217">
        <v>2.422039723</v>
      </c>
      <c r="N217" t="s">
        <v>39</v>
      </c>
      <c r="O217" t="s">
        <v>53</v>
      </c>
      <c r="P217">
        <v>580</v>
      </c>
      <c r="Q217">
        <v>7</v>
      </c>
      <c r="R217">
        <v>97.12128175</v>
      </c>
      <c r="S217" t="s">
        <v>64</v>
      </c>
      <c r="T217">
        <v>0.02264405761</v>
      </c>
      <c r="U217" t="s">
        <v>56</v>
      </c>
      <c r="V217" t="s">
        <v>32</v>
      </c>
      <c r="W217">
        <v>127.8618</v>
      </c>
      <c r="X217" s="13">
        <f>((Table1[[#This Row],[Revenue generated]]-Table1[[#This Row],[Costs]])/Table1[[#This Row],[Revenue generated]])</f>
        <v>0.976505005331333</v>
      </c>
    </row>
    <row r="218" ht="14.25" customHeight="1" spans="1:24">
      <c r="A218" t="s">
        <v>33</v>
      </c>
      <c r="B218" t="s">
        <v>270</v>
      </c>
      <c r="C218">
        <v>7.54717211</v>
      </c>
      <c r="D218">
        <v>74</v>
      </c>
      <c r="E218">
        <v>280</v>
      </c>
      <c r="F218">
        <v>6453.797968</v>
      </c>
      <c r="G218" t="s">
        <v>35</v>
      </c>
      <c r="H218">
        <v>2</v>
      </c>
      <c r="I218">
        <v>5</v>
      </c>
      <c r="J218">
        <v>78</v>
      </c>
      <c r="K218">
        <v>1</v>
      </c>
      <c r="L218" t="s">
        <v>27</v>
      </c>
      <c r="M218">
        <v>4.191324586</v>
      </c>
      <c r="N218" t="s">
        <v>39</v>
      </c>
      <c r="O218" t="s">
        <v>53</v>
      </c>
      <c r="P218">
        <v>399</v>
      </c>
      <c r="Q218">
        <v>21</v>
      </c>
      <c r="R218">
        <v>77.1063425</v>
      </c>
      <c r="S218" t="s">
        <v>64</v>
      </c>
      <c r="T218">
        <v>0.01012563089</v>
      </c>
      <c r="U218" t="s">
        <v>40</v>
      </c>
      <c r="V218" t="s">
        <v>48</v>
      </c>
      <c r="W218">
        <v>865.5257798</v>
      </c>
      <c r="X218" s="13">
        <f>((Table1[[#This Row],[Revenue generated]]-Table1[[#This Row],[Costs]])/Table1[[#This Row],[Revenue generated]])</f>
        <v>0.865888925545616</v>
      </c>
    </row>
    <row r="219" ht="14.25" customHeight="1" spans="1:24">
      <c r="A219" t="s">
        <v>57</v>
      </c>
      <c r="B219" t="s">
        <v>271</v>
      </c>
      <c r="C219">
        <v>81.46253437</v>
      </c>
      <c r="D219">
        <v>82</v>
      </c>
      <c r="E219">
        <v>126</v>
      </c>
      <c r="F219">
        <v>2629.396435</v>
      </c>
      <c r="G219" t="s">
        <v>35</v>
      </c>
      <c r="H219">
        <v>45</v>
      </c>
      <c r="I219">
        <v>17</v>
      </c>
      <c r="J219">
        <v>85</v>
      </c>
      <c r="K219">
        <v>9</v>
      </c>
      <c r="L219" t="s">
        <v>43</v>
      </c>
      <c r="M219">
        <v>3.585418958</v>
      </c>
      <c r="N219" t="s">
        <v>39</v>
      </c>
      <c r="O219" t="s">
        <v>62</v>
      </c>
      <c r="P219">
        <v>453</v>
      </c>
      <c r="Q219">
        <v>16</v>
      </c>
      <c r="R219">
        <v>47.67968037</v>
      </c>
      <c r="S219" t="s">
        <v>46</v>
      </c>
      <c r="T219">
        <v>0.00102020755</v>
      </c>
      <c r="U219" t="s">
        <v>40</v>
      </c>
      <c r="V219" t="s">
        <v>41</v>
      </c>
      <c r="W219">
        <v>670.9343908</v>
      </c>
      <c r="X219" s="13">
        <f>((Table1[[#This Row],[Revenue generated]]-Table1[[#This Row],[Costs]])/Table1[[#This Row],[Revenue generated]])</f>
        <v>0.744833307800541</v>
      </c>
    </row>
    <row r="220" ht="14.25" customHeight="1" spans="1:24">
      <c r="A220" t="s">
        <v>24</v>
      </c>
      <c r="B220" t="s">
        <v>272</v>
      </c>
      <c r="C220">
        <v>36.44362777</v>
      </c>
      <c r="D220">
        <v>23</v>
      </c>
      <c r="E220">
        <v>620</v>
      </c>
      <c r="F220">
        <v>9364.673505</v>
      </c>
      <c r="G220" t="s">
        <v>38</v>
      </c>
      <c r="H220">
        <v>10</v>
      </c>
      <c r="I220">
        <v>10</v>
      </c>
      <c r="J220">
        <v>46</v>
      </c>
      <c r="K220">
        <v>8</v>
      </c>
      <c r="L220" t="s">
        <v>43</v>
      </c>
      <c r="M220">
        <v>4.339224714</v>
      </c>
      <c r="N220" t="s">
        <v>61</v>
      </c>
      <c r="O220" t="s">
        <v>45</v>
      </c>
      <c r="P220">
        <v>374</v>
      </c>
      <c r="Q220">
        <v>17</v>
      </c>
      <c r="R220">
        <v>27.10798085</v>
      </c>
      <c r="S220" t="s">
        <v>30</v>
      </c>
      <c r="T220">
        <v>0.02231939111</v>
      </c>
      <c r="U220" t="s">
        <v>56</v>
      </c>
      <c r="V220" t="s">
        <v>48</v>
      </c>
      <c r="W220">
        <v>593.4802587</v>
      </c>
      <c r="X220" s="13">
        <f>((Table1[[#This Row],[Revenue generated]]-Table1[[#This Row],[Costs]])/Table1[[#This Row],[Revenue generated]])</f>
        <v>0.936625632662673</v>
      </c>
    </row>
    <row r="221" ht="14.25" customHeight="1" spans="1:24">
      <c r="A221" t="s">
        <v>33</v>
      </c>
      <c r="B221" t="s">
        <v>273</v>
      </c>
      <c r="C221">
        <v>51.12387009</v>
      </c>
      <c r="D221">
        <v>100</v>
      </c>
      <c r="E221">
        <v>187</v>
      </c>
      <c r="F221">
        <v>2553.495585</v>
      </c>
      <c r="G221" t="s">
        <v>38</v>
      </c>
      <c r="H221">
        <v>48</v>
      </c>
      <c r="I221">
        <v>11</v>
      </c>
      <c r="J221">
        <v>94</v>
      </c>
      <c r="K221">
        <v>3</v>
      </c>
      <c r="L221" t="s">
        <v>36</v>
      </c>
      <c r="M221">
        <v>4.742635883</v>
      </c>
      <c r="N221" t="s">
        <v>52</v>
      </c>
      <c r="O221" t="s">
        <v>62</v>
      </c>
      <c r="P221">
        <v>694</v>
      </c>
      <c r="Q221">
        <v>16</v>
      </c>
      <c r="R221">
        <v>82.37332059</v>
      </c>
      <c r="S221" t="s">
        <v>46</v>
      </c>
      <c r="T221">
        <v>0.03646450865</v>
      </c>
      <c r="U221" t="s">
        <v>31</v>
      </c>
      <c r="V221" t="s">
        <v>41</v>
      </c>
      <c r="W221">
        <v>477.3076311</v>
      </c>
      <c r="X221" s="13">
        <f>((Table1[[#This Row],[Revenue generated]]-Table1[[#This Row],[Costs]])/Table1[[#This Row],[Revenue generated]])</f>
        <v>0.813076774479718</v>
      </c>
    </row>
    <row r="222" ht="14.25" customHeight="1" spans="1:24">
      <c r="A222" t="s">
        <v>33</v>
      </c>
      <c r="B222" t="s">
        <v>274</v>
      </c>
      <c r="C222">
        <v>96.34107244</v>
      </c>
      <c r="D222">
        <v>22</v>
      </c>
      <c r="E222">
        <v>320</v>
      </c>
      <c r="F222">
        <v>8128.027697</v>
      </c>
      <c r="G222" t="s">
        <v>38</v>
      </c>
      <c r="H222">
        <v>27</v>
      </c>
      <c r="I222">
        <v>12</v>
      </c>
      <c r="J222">
        <v>68</v>
      </c>
      <c r="K222">
        <v>6</v>
      </c>
      <c r="L222" t="s">
        <v>36</v>
      </c>
      <c r="M222">
        <v>8.878334651</v>
      </c>
      <c r="N222" t="s">
        <v>39</v>
      </c>
      <c r="O222" t="s">
        <v>62</v>
      </c>
      <c r="P222">
        <v>309</v>
      </c>
      <c r="Q222">
        <v>6</v>
      </c>
      <c r="R222">
        <v>65.68625961</v>
      </c>
      <c r="S222" t="s">
        <v>64</v>
      </c>
      <c r="T222">
        <v>0.04231416574</v>
      </c>
      <c r="U222" t="s">
        <v>40</v>
      </c>
      <c r="V222" t="s">
        <v>32</v>
      </c>
      <c r="W222">
        <v>493.8712153</v>
      </c>
      <c r="X222" s="13">
        <f>((Table1[[#This Row],[Revenue generated]]-Table1[[#This Row],[Costs]])/Table1[[#This Row],[Revenue generated]])</f>
        <v>0.939238492570309</v>
      </c>
    </row>
    <row r="223" ht="14.25" customHeight="1" spans="1:24">
      <c r="A223" t="s">
        <v>57</v>
      </c>
      <c r="B223" t="s">
        <v>275</v>
      </c>
      <c r="C223">
        <v>84.89386898</v>
      </c>
      <c r="D223">
        <v>60</v>
      </c>
      <c r="E223">
        <v>601</v>
      </c>
      <c r="F223">
        <v>7087.052696</v>
      </c>
      <c r="G223" t="s">
        <v>38</v>
      </c>
      <c r="H223">
        <v>69</v>
      </c>
      <c r="I223">
        <v>25</v>
      </c>
      <c r="J223">
        <v>7</v>
      </c>
      <c r="K223">
        <v>6</v>
      </c>
      <c r="L223" t="s">
        <v>27</v>
      </c>
      <c r="M223">
        <v>6.037883769</v>
      </c>
      <c r="N223" t="s">
        <v>44</v>
      </c>
      <c r="O223" t="s">
        <v>62</v>
      </c>
      <c r="P223">
        <v>791</v>
      </c>
      <c r="Q223">
        <v>4</v>
      </c>
      <c r="R223">
        <v>61.73572895</v>
      </c>
      <c r="S223" t="s">
        <v>30</v>
      </c>
      <c r="T223">
        <v>0.00018607568</v>
      </c>
      <c r="U223" t="s">
        <v>40</v>
      </c>
      <c r="V223" t="s">
        <v>41</v>
      </c>
      <c r="W223">
        <v>523.3609147</v>
      </c>
      <c r="X223" s="13">
        <f>((Table1[[#This Row],[Revenue generated]]-Table1[[#This Row],[Costs]])/Table1[[#This Row],[Revenue generated]])</f>
        <v>0.926152529528193</v>
      </c>
    </row>
    <row r="224" ht="14.25" customHeight="1" spans="1:24">
      <c r="A224" t="s">
        <v>24</v>
      </c>
      <c r="B224" t="s">
        <v>276</v>
      </c>
      <c r="C224">
        <v>27.67978089</v>
      </c>
      <c r="D224">
        <v>55</v>
      </c>
      <c r="E224">
        <v>884</v>
      </c>
      <c r="F224">
        <v>2390.807867</v>
      </c>
      <c r="G224" t="s">
        <v>38</v>
      </c>
      <c r="H224">
        <v>71</v>
      </c>
      <c r="I224">
        <v>1</v>
      </c>
      <c r="J224">
        <v>63</v>
      </c>
      <c r="K224">
        <v>10</v>
      </c>
      <c r="L224" t="s">
        <v>36</v>
      </c>
      <c r="M224">
        <v>9.567648921</v>
      </c>
      <c r="N224" t="s">
        <v>52</v>
      </c>
      <c r="O224" t="s">
        <v>45</v>
      </c>
      <c r="P224">
        <v>780</v>
      </c>
      <c r="Q224">
        <v>28</v>
      </c>
      <c r="R224">
        <v>50.12083961</v>
      </c>
      <c r="S224" t="s">
        <v>46</v>
      </c>
      <c r="T224">
        <v>0.02591275473</v>
      </c>
      <c r="U224" t="s">
        <v>47</v>
      </c>
      <c r="V224" t="s">
        <v>41</v>
      </c>
      <c r="W224">
        <v>205.5719958</v>
      </c>
      <c r="X224" s="13">
        <f>((Table1[[#This Row],[Revenue generated]]-Table1[[#This Row],[Costs]])/Table1[[#This Row],[Revenue generated]])</f>
        <v>0.914015677028053</v>
      </c>
    </row>
    <row r="225" ht="14.25" customHeight="1" spans="1:24">
      <c r="A225" t="s">
        <v>57</v>
      </c>
      <c r="B225" t="s">
        <v>277</v>
      </c>
      <c r="C225">
        <v>4.324341186</v>
      </c>
      <c r="D225">
        <v>30</v>
      </c>
      <c r="E225">
        <v>391</v>
      </c>
      <c r="F225">
        <v>8858.367571</v>
      </c>
      <c r="G225" t="s">
        <v>38</v>
      </c>
      <c r="H225">
        <v>84</v>
      </c>
      <c r="I225">
        <v>5</v>
      </c>
      <c r="J225">
        <v>29</v>
      </c>
      <c r="K225">
        <v>7</v>
      </c>
      <c r="L225" t="s">
        <v>36</v>
      </c>
      <c r="M225">
        <v>2.924857601</v>
      </c>
      <c r="N225" t="s">
        <v>44</v>
      </c>
      <c r="O225" t="s">
        <v>45</v>
      </c>
      <c r="P225">
        <v>568</v>
      </c>
      <c r="Q225">
        <v>29</v>
      </c>
      <c r="R225">
        <v>98.60995724</v>
      </c>
      <c r="S225" t="s">
        <v>30</v>
      </c>
      <c r="T225">
        <v>0.01342291563</v>
      </c>
      <c r="U225" t="s">
        <v>47</v>
      </c>
      <c r="V225" t="s">
        <v>48</v>
      </c>
      <c r="W225">
        <v>196.3294461</v>
      </c>
      <c r="X225" s="13">
        <f>((Table1[[#This Row],[Revenue generated]]-Table1[[#This Row],[Costs]])/Table1[[#This Row],[Revenue generated]])</f>
        <v>0.977836836806961</v>
      </c>
    </row>
    <row r="226" ht="14.25" customHeight="1" spans="1:24">
      <c r="A226" t="s">
        <v>24</v>
      </c>
      <c r="B226" t="s">
        <v>278</v>
      </c>
      <c r="C226">
        <v>4.156308359</v>
      </c>
      <c r="D226">
        <v>32</v>
      </c>
      <c r="E226">
        <v>209</v>
      </c>
      <c r="F226">
        <v>9049.077861</v>
      </c>
      <c r="G226" t="s">
        <v>55</v>
      </c>
      <c r="H226">
        <v>4</v>
      </c>
      <c r="I226">
        <v>26</v>
      </c>
      <c r="J226">
        <v>2</v>
      </c>
      <c r="K226">
        <v>8</v>
      </c>
      <c r="L226" t="s">
        <v>43</v>
      </c>
      <c r="M226">
        <v>9.741291689</v>
      </c>
      <c r="N226" t="s">
        <v>61</v>
      </c>
      <c r="O226" t="s">
        <v>53</v>
      </c>
      <c r="P226">
        <v>447</v>
      </c>
      <c r="Q226">
        <v>3</v>
      </c>
      <c r="R226">
        <v>40.3823597</v>
      </c>
      <c r="S226" t="s">
        <v>30</v>
      </c>
      <c r="T226">
        <v>0.03691310293</v>
      </c>
      <c r="U226" t="s">
        <v>40</v>
      </c>
      <c r="V226" t="s">
        <v>48</v>
      </c>
      <c r="W226">
        <v>758.7247726</v>
      </c>
      <c r="X226" s="13">
        <f>((Table1[[#This Row],[Revenue generated]]-Table1[[#This Row],[Costs]])/Table1[[#This Row],[Revenue generated]])</f>
        <v>0.916154465211314</v>
      </c>
    </row>
    <row r="227" ht="14.25" customHeight="1" spans="1:24">
      <c r="A227" t="s">
        <v>24</v>
      </c>
      <c r="B227" t="s">
        <v>279</v>
      </c>
      <c r="C227">
        <v>39.62934399</v>
      </c>
      <c r="D227">
        <v>73</v>
      </c>
      <c r="E227">
        <v>142</v>
      </c>
      <c r="F227">
        <v>2174.777054</v>
      </c>
      <c r="G227" t="s">
        <v>55</v>
      </c>
      <c r="H227">
        <v>82</v>
      </c>
      <c r="I227">
        <v>11</v>
      </c>
      <c r="J227">
        <v>52</v>
      </c>
      <c r="K227">
        <v>3</v>
      </c>
      <c r="L227" t="s">
        <v>43</v>
      </c>
      <c r="M227">
        <v>2.231073681</v>
      </c>
      <c r="N227" t="s">
        <v>52</v>
      </c>
      <c r="O227" t="s">
        <v>45</v>
      </c>
      <c r="P227">
        <v>934</v>
      </c>
      <c r="Q227">
        <v>23</v>
      </c>
      <c r="R227">
        <v>78.28038312</v>
      </c>
      <c r="S227" t="s">
        <v>30</v>
      </c>
      <c r="T227">
        <v>0.03797231217</v>
      </c>
      <c r="U227" t="s">
        <v>31</v>
      </c>
      <c r="V227" t="s">
        <v>32</v>
      </c>
      <c r="W227">
        <v>458.5359457</v>
      </c>
      <c r="X227" s="13">
        <f>((Table1[[#This Row],[Revenue generated]]-Table1[[#This Row],[Costs]])/Table1[[#This Row],[Revenue generated]])</f>
        <v>0.789157263335739</v>
      </c>
    </row>
    <row r="228" ht="14.25" customHeight="1" spans="1:24">
      <c r="A228" t="s">
        <v>24</v>
      </c>
      <c r="B228" t="s">
        <v>280</v>
      </c>
      <c r="C228">
        <v>97.44694662</v>
      </c>
      <c r="D228">
        <v>9</v>
      </c>
      <c r="E228">
        <v>353</v>
      </c>
      <c r="F228">
        <v>3716.493326</v>
      </c>
      <c r="G228" t="s">
        <v>55</v>
      </c>
      <c r="H228">
        <v>59</v>
      </c>
      <c r="I228">
        <v>16</v>
      </c>
      <c r="J228">
        <v>48</v>
      </c>
      <c r="K228">
        <v>4</v>
      </c>
      <c r="L228" t="s">
        <v>27</v>
      </c>
      <c r="M228">
        <v>6.507548621</v>
      </c>
      <c r="N228" t="s">
        <v>61</v>
      </c>
      <c r="O228" t="s">
        <v>53</v>
      </c>
      <c r="P228">
        <v>171</v>
      </c>
      <c r="Q228">
        <v>4</v>
      </c>
      <c r="R228">
        <v>15.97222976</v>
      </c>
      <c r="S228" t="s">
        <v>64</v>
      </c>
      <c r="T228">
        <v>0.02119319737</v>
      </c>
      <c r="U228" t="s">
        <v>47</v>
      </c>
      <c r="V228" t="s">
        <v>48</v>
      </c>
      <c r="W228">
        <v>617.8669165</v>
      </c>
      <c r="X228" s="13">
        <f>((Table1[[#This Row],[Revenue generated]]-Table1[[#This Row],[Costs]])/Table1[[#This Row],[Revenue generated]])</f>
        <v>0.833750026623887</v>
      </c>
    </row>
    <row r="229" ht="14.25" customHeight="1" spans="1:24">
      <c r="A229" t="s">
        <v>57</v>
      </c>
      <c r="B229" t="s">
        <v>281</v>
      </c>
      <c r="C229">
        <v>92.55736081</v>
      </c>
      <c r="D229">
        <v>42</v>
      </c>
      <c r="E229">
        <v>352</v>
      </c>
      <c r="F229">
        <v>2686.457224</v>
      </c>
      <c r="G229" t="s">
        <v>38</v>
      </c>
      <c r="H229">
        <v>47</v>
      </c>
      <c r="I229">
        <v>9</v>
      </c>
      <c r="J229">
        <v>62</v>
      </c>
      <c r="K229">
        <v>8</v>
      </c>
      <c r="L229" t="s">
        <v>43</v>
      </c>
      <c r="M229">
        <v>7.406750953</v>
      </c>
      <c r="N229" t="s">
        <v>44</v>
      </c>
      <c r="O229" t="s">
        <v>29</v>
      </c>
      <c r="P229">
        <v>291</v>
      </c>
      <c r="Q229">
        <v>4</v>
      </c>
      <c r="R229">
        <v>10.52824507</v>
      </c>
      <c r="S229" t="s">
        <v>46</v>
      </c>
      <c r="T229">
        <v>0.02864667838</v>
      </c>
      <c r="U229" t="s">
        <v>56</v>
      </c>
      <c r="V229" t="s">
        <v>32</v>
      </c>
      <c r="W229">
        <v>762.4591822</v>
      </c>
      <c r="X229" s="13">
        <f>((Table1[[#This Row],[Revenue generated]]-Table1[[#This Row],[Costs]])/Table1[[#This Row],[Revenue generated]])</f>
        <v>0.716184134484473</v>
      </c>
    </row>
    <row r="230" ht="14.25" customHeight="1" spans="1:24">
      <c r="A230" t="s">
        <v>57</v>
      </c>
      <c r="B230" t="s">
        <v>282</v>
      </c>
      <c r="C230">
        <v>2.397274706</v>
      </c>
      <c r="D230">
        <v>12</v>
      </c>
      <c r="E230">
        <v>394</v>
      </c>
      <c r="F230">
        <v>6117.324615</v>
      </c>
      <c r="G230" t="s">
        <v>35</v>
      </c>
      <c r="H230">
        <v>48</v>
      </c>
      <c r="I230">
        <v>15</v>
      </c>
      <c r="J230">
        <v>24</v>
      </c>
      <c r="K230">
        <v>4</v>
      </c>
      <c r="L230" t="s">
        <v>27</v>
      </c>
      <c r="M230">
        <v>9.898140508</v>
      </c>
      <c r="N230" t="s">
        <v>39</v>
      </c>
      <c r="O230" t="s">
        <v>29</v>
      </c>
      <c r="P230">
        <v>171</v>
      </c>
      <c r="Q230">
        <v>7</v>
      </c>
      <c r="R230">
        <v>59.42938181</v>
      </c>
      <c r="S230" t="s">
        <v>46</v>
      </c>
      <c r="T230">
        <v>0.00815757079</v>
      </c>
      <c r="U230" t="s">
        <v>40</v>
      </c>
      <c r="V230" t="s">
        <v>48</v>
      </c>
      <c r="W230">
        <v>123.4370275</v>
      </c>
      <c r="X230" s="13">
        <f>((Table1[[#This Row],[Revenue generated]]-Table1[[#This Row],[Costs]])/Table1[[#This Row],[Revenue generated]])</f>
        <v>0.979821730042358</v>
      </c>
    </row>
    <row r="231" ht="14.25" customHeight="1" spans="1:24">
      <c r="A231" t="s">
        <v>57</v>
      </c>
      <c r="B231" t="s">
        <v>283</v>
      </c>
      <c r="C231">
        <v>63.44755919</v>
      </c>
      <c r="D231">
        <v>3</v>
      </c>
      <c r="E231">
        <v>253</v>
      </c>
      <c r="F231">
        <v>8318.903195</v>
      </c>
      <c r="G231" t="s">
        <v>35</v>
      </c>
      <c r="H231">
        <v>45</v>
      </c>
      <c r="I231">
        <v>5</v>
      </c>
      <c r="J231">
        <v>67</v>
      </c>
      <c r="K231">
        <v>7</v>
      </c>
      <c r="L231" t="s">
        <v>27</v>
      </c>
      <c r="M231">
        <v>8.100973145</v>
      </c>
      <c r="N231" t="s">
        <v>39</v>
      </c>
      <c r="O231" t="s">
        <v>45</v>
      </c>
      <c r="P231">
        <v>329</v>
      </c>
      <c r="Q231">
        <v>7</v>
      </c>
      <c r="R231">
        <v>39.29287559</v>
      </c>
      <c r="S231" t="s">
        <v>64</v>
      </c>
      <c r="T231">
        <v>0.03878098937</v>
      </c>
      <c r="U231" t="s">
        <v>31</v>
      </c>
      <c r="V231" t="s">
        <v>32</v>
      </c>
      <c r="W231">
        <v>764.9353759</v>
      </c>
      <c r="X231" s="13">
        <f>((Table1[[#This Row],[Revenue generated]]-Table1[[#This Row],[Costs]])/Table1[[#This Row],[Revenue generated]])</f>
        <v>0.908048530200501</v>
      </c>
    </row>
    <row r="232" ht="14.25" customHeight="1" spans="1:24">
      <c r="A232" t="s">
        <v>24</v>
      </c>
      <c r="B232" t="s">
        <v>284</v>
      </c>
      <c r="C232">
        <v>8.022859211</v>
      </c>
      <c r="D232">
        <v>10</v>
      </c>
      <c r="E232">
        <v>327</v>
      </c>
      <c r="F232">
        <v>2766.342367</v>
      </c>
      <c r="G232" t="s">
        <v>55</v>
      </c>
      <c r="H232">
        <v>60</v>
      </c>
      <c r="I232">
        <v>26</v>
      </c>
      <c r="J232">
        <v>35</v>
      </c>
      <c r="K232">
        <v>7</v>
      </c>
      <c r="L232" t="s">
        <v>27</v>
      </c>
      <c r="M232">
        <v>8.954528315</v>
      </c>
      <c r="N232" t="s">
        <v>52</v>
      </c>
      <c r="O232" t="s">
        <v>45</v>
      </c>
      <c r="P232">
        <v>806</v>
      </c>
      <c r="Q232">
        <v>30</v>
      </c>
      <c r="R232">
        <v>51.6348934</v>
      </c>
      <c r="S232" t="s">
        <v>30</v>
      </c>
      <c r="T232">
        <v>0.00965394705</v>
      </c>
      <c r="U232" t="s">
        <v>31</v>
      </c>
      <c r="V232" t="s">
        <v>41</v>
      </c>
      <c r="W232">
        <v>880.0809882</v>
      </c>
      <c r="X232" s="13">
        <f>((Table1[[#This Row],[Revenue generated]]-Table1[[#This Row],[Costs]])/Table1[[#This Row],[Revenue generated]])</f>
        <v>0.681861146798537</v>
      </c>
    </row>
    <row r="233" ht="14.25" customHeight="1" spans="1:24">
      <c r="A233" t="s">
        <v>33</v>
      </c>
      <c r="B233" t="s">
        <v>285</v>
      </c>
      <c r="C233">
        <v>50.84739305</v>
      </c>
      <c r="D233">
        <v>28</v>
      </c>
      <c r="E233">
        <v>168</v>
      </c>
      <c r="F233">
        <v>9655.135103</v>
      </c>
      <c r="G233" t="s">
        <v>55</v>
      </c>
      <c r="H233">
        <v>6</v>
      </c>
      <c r="I233">
        <v>17</v>
      </c>
      <c r="J233">
        <v>44</v>
      </c>
      <c r="K233">
        <v>4</v>
      </c>
      <c r="L233" t="s">
        <v>27</v>
      </c>
      <c r="M233">
        <v>2.679660965</v>
      </c>
      <c r="N233" t="s">
        <v>28</v>
      </c>
      <c r="O233" t="s">
        <v>62</v>
      </c>
      <c r="P233">
        <v>461</v>
      </c>
      <c r="Q233">
        <v>8</v>
      </c>
      <c r="R233">
        <v>60.25114566</v>
      </c>
      <c r="S233" t="s">
        <v>30</v>
      </c>
      <c r="T233">
        <v>0.02989000007</v>
      </c>
      <c r="U233" t="s">
        <v>47</v>
      </c>
      <c r="V233" t="s">
        <v>41</v>
      </c>
      <c r="W233">
        <v>609.3792066</v>
      </c>
      <c r="X233" s="13">
        <f>((Table1[[#This Row],[Revenue generated]]-Table1[[#This Row],[Costs]])/Table1[[#This Row],[Revenue generated]])</f>
        <v>0.93688548113525</v>
      </c>
    </row>
    <row r="234" ht="14.25" customHeight="1" spans="1:24">
      <c r="A234" t="s">
        <v>33</v>
      </c>
      <c r="B234" t="s">
        <v>286</v>
      </c>
      <c r="C234">
        <v>79.20993602</v>
      </c>
      <c r="D234">
        <v>43</v>
      </c>
      <c r="E234">
        <v>781</v>
      </c>
      <c r="F234">
        <v>9571.550487</v>
      </c>
      <c r="G234" t="s">
        <v>38</v>
      </c>
      <c r="H234">
        <v>89</v>
      </c>
      <c r="I234">
        <v>13</v>
      </c>
      <c r="J234">
        <v>64</v>
      </c>
      <c r="K234">
        <v>4</v>
      </c>
      <c r="L234" t="s">
        <v>43</v>
      </c>
      <c r="M234">
        <v>6.599104901</v>
      </c>
      <c r="N234" t="s">
        <v>28</v>
      </c>
      <c r="O234" t="s">
        <v>45</v>
      </c>
      <c r="P234">
        <v>737</v>
      </c>
      <c r="Q234">
        <v>7</v>
      </c>
      <c r="R234">
        <v>29.69246715</v>
      </c>
      <c r="S234" t="s">
        <v>64</v>
      </c>
      <c r="T234">
        <v>0.01946036119</v>
      </c>
      <c r="U234" t="s">
        <v>31</v>
      </c>
      <c r="V234" t="s">
        <v>48</v>
      </c>
      <c r="W234">
        <v>761.1739095</v>
      </c>
      <c r="X234" s="13">
        <f>((Table1[[#This Row],[Revenue generated]]-Table1[[#This Row],[Costs]])/Table1[[#This Row],[Revenue generated]])</f>
        <v>0.920475380604864</v>
      </c>
    </row>
    <row r="235" ht="14.25" customHeight="1" spans="1:24">
      <c r="A235" t="s">
        <v>57</v>
      </c>
      <c r="B235" t="s">
        <v>287</v>
      </c>
      <c r="C235">
        <v>64.795435</v>
      </c>
      <c r="D235">
        <v>63</v>
      </c>
      <c r="E235">
        <v>616</v>
      </c>
      <c r="F235">
        <v>5149.99835</v>
      </c>
      <c r="G235" t="s">
        <v>26</v>
      </c>
      <c r="H235">
        <v>4</v>
      </c>
      <c r="I235">
        <v>17</v>
      </c>
      <c r="J235">
        <v>95</v>
      </c>
      <c r="K235">
        <v>9</v>
      </c>
      <c r="L235" t="s">
        <v>43</v>
      </c>
      <c r="M235">
        <v>4.858270503</v>
      </c>
      <c r="N235" t="s">
        <v>44</v>
      </c>
      <c r="O235" t="s">
        <v>62</v>
      </c>
      <c r="P235">
        <v>251</v>
      </c>
      <c r="Q235">
        <v>23</v>
      </c>
      <c r="R235">
        <v>23.85342751</v>
      </c>
      <c r="S235" t="s">
        <v>46</v>
      </c>
      <c r="T235">
        <v>0.03541046012</v>
      </c>
      <c r="U235" t="s">
        <v>56</v>
      </c>
      <c r="V235" t="s">
        <v>48</v>
      </c>
      <c r="W235">
        <v>371.2552955</v>
      </c>
      <c r="X235" s="13">
        <f>((Table1[[#This Row],[Revenue generated]]-Table1[[#This Row],[Costs]])/Table1[[#This Row],[Revenue generated]])</f>
        <v>0.927911570010503</v>
      </c>
    </row>
    <row r="236" ht="14.25" customHeight="1" spans="1:24">
      <c r="A236" t="s">
        <v>33</v>
      </c>
      <c r="B236" t="s">
        <v>288</v>
      </c>
      <c r="C236">
        <v>37.46759233</v>
      </c>
      <c r="D236">
        <v>96</v>
      </c>
      <c r="E236">
        <v>602</v>
      </c>
      <c r="F236">
        <v>9061.710896</v>
      </c>
      <c r="G236" t="s">
        <v>38</v>
      </c>
      <c r="H236">
        <v>1</v>
      </c>
      <c r="I236">
        <v>26</v>
      </c>
      <c r="J236">
        <v>21</v>
      </c>
      <c r="K236">
        <v>7</v>
      </c>
      <c r="L236" t="s">
        <v>36</v>
      </c>
      <c r="M236">
        <v>1.019487571</v>
      </c>
      <c r="N236" t="s">
        <v>39</v>
      </c>
      <c r="O236" t="s">
        <v>62</v>
      </c>
      <c r="P236">
        <v>452</v>
      </c>
      <c r="Q236">
        <v>10</v>
      </c>
      <c r="R236">
        <v>10.75427282</v>
      </c>
      <c r="S236" t="s">
        <v>64</v>
      </c>
      <c r="T236">
        <v>0.00646604559</v>
      </c>
      <c r="U236" t="s">
        <v>31</v>
      </c>
      <c r="V236" t="s">
        <v>32</v>
      </c>
      <c r="W236">
        <v>510.3580004</v>
      </c>
      <c r="X236" s="13">
        <f>((Table1[[#This Row],[Revenue generated]]-Table1[[#This Row],[Costs]])/Table1[[#This Row],[Revenue generated]])</f>
        <v>0.943679730433104</v>
      </c>
    </row>
    <row r="237" ht="14.25" customHeight="1" spans="1:24">
      <c r="A237" t="s">
        <v>57</v>
      </c>
      <c r="B237" t="s">
        <v>289</v>
      </c>
      <c r="C237">
        <v>84.95778682</v>
      </c>
      <c r="D237">
        <v>11</v>
      </c>
      <c r="E237">
        <v>449</v>
      </c>
      <c r="F237">
        <v>6541.329345</v>
      </c>
      <c r="G237" t="s">
        <v>35</v>
      </c>
      <c r="H237">
        <v>42</v>
      </c>
      <c r="I237">
        <v>27</v>
      </c>
      <c r="J237">
        <v>85</v>
      </c>
      <c r="K237">
        <v>8</v>
      </c>
      <c r="L237" t="s">
        <v>43</v>
      </c>
      <c r="M237">
        <v>5.28818999</v>
      </c>
      <c r="N237" t="s">
        <v>39</v>
      </c>
      <c r="O237" t="s">
        <v>50</v>
      </c>
      <c r="P237">
        <v>367</v>
      </c>
      <c r="Q237">
        <v>2</v>
      </c>
      <c r="R237">
        <v>58.00478704</v>
      </c>
      <c r="S237" t="s">
        <v>64</v>
      </c>
      <c r="T237">
        <v>0.00541154098</v>
      </c>
      <c r="U237" t="s">
        <v>56</v>
      </c>
      <c r="V237" t="s">
        <v>41</v>
      </c>
      <c r="W237">
        <v>553.4204712</v>
      </c>
      <c r="X237" s="13">
        <f>((Table1[[#This Row],[Revenue generated]]-Table1[[#This Row],[Costs]])/Table1[[#This Row],[Revenue generated]])</f>
        <v>0.915396329704295</v>
      </c>
    </row>
    <row r="238" ht="14.25" customHeight="1" spans="1:24">
      <c r="A238" t="s">
        <v>33</v>
      </c>
      <c r="B238" t="s">
        <v>290</v>
      </c>
      <c r="C238">
        <v>9.813002579</v>
      </c>
      <c r="D238">
        <v>34</v>
      </c>
      <c r="E238">
        <v>963</v>
      </c>
      <c r="F238">
        <v>7573.402458</v>
      </c>
      <c r="G238" t="s">
        <v>35</v>
      </c>
      <c r="H238">
        <v>18</v>
      </c>
      <c r="I238">
        <v>23</v>
      </c>
      <c r="J238">
        <v>28</v>
      </c>
      <c r="K238">
        <v>3</v>
      </c>
      <c r="L238" t="s">
        <v>27</v>
      </c>
      <c r="M238">
        <v>2.107951267</v>
      </c>
      <c r="N238" t="s">
        <v>61</v>
      </c>
      <c r="O238" t="s">
        <v>50</v>
      </c>
      <c r="P238">
        <v>671</v>
      </c>
      <c r="Q238">
        <v>19</v>
      </c>
      <c r="R238">
        <v>45.53136424</v>
      </c>
      <c r="S238" t="s">
        <v>46</v>
      </c>
      <c r="T238">
        <v>0.03805533379</v>
      </c>
      <c r="U238" t="s">
        <v>40</v>
      </c>
      <c r="V238" t="s">
        <v>41</v>
      </c>
      <c r="W238">
        <v>403.8089742</v>
      </c>
      <c r="X238" s="13">
        <f>((Table1[[#This Row],[Revenue generated]]-Table1[[#This Row],[Costs]])/Table1[[#This Row],[Revenue generated]])</f>
        <v>0.946680639720467</v>
      </c>
    </row>
    <row r="239" ht="14.25" customHeight="1" spans="1:24">
      <c r="A239" t="s">
        <v>33</v>
      </c>
      <c r="B239" t="s">
        <v>291</v>
      </c>
      <c r="C239">
        <v>23.39984475</v>
      </c>
      <c r="D239">
        <v>5</v>
      </c>
      <c r="E239">
        <v>963</v>
      </c>
      <c r="F239">
        <v>2438.33993</v>
      </c>
      <c r="G239" t="s">
        <v>35</v>
      </c>
      <c r="H239">
        <v>25</v>
      </c>
      <c r="I239">
        <v>8</v>
      </c>
      <c r="J239">
        <v>21</v>
      </c>
      <c r="K239">
        <v>9</v>
      </c>
      <c r="L239" t="s">
        <v>36</v>
      </c>
      <c r="M239">
        <v>1.532655274</v>
      </c>
      <c r="N239" t="s">
        <v>28</v>
      </c>
      <c r="O239" t="s">
        <v>45</v>
      </c>
      <c r="P239">
        <v>867</v>
      </c>
      <c r="Q239">
        <v>15</v>
      </c>
      <c r="R239">
        <v>34.34327747</v>
      </c>
      <c r="S239" t="s">
        <v>30</v>
      </c>
      <c r="T239">
        <v>0.02610288085</v>
      </c>
      <c r="U239" t="s">
        <v>56</v>
      </c>
      <c r="V239" t="s">
        <v>48</v>
      </c>
      <c r="W239">
        <v>183.932968</v>
      </c>
      <c r="X239" s="13">
        <f>((Table1[[#This Row],[Revenue generated]]-Table1[[#This Row],[Costs]])/Table1[[#This Row],[Revenue generated]])</f>
        <v>0.924566314262835</v>
      </c>
    </row>
    <row r="240" ht="14.25" customHeight="1" spans="1:24">
      <c r="A240" t="s">
        <v>57</v>
      </c>
      <c r="B240" t="s">
        <v>292</v>
      </c>
      <c r="C240">
        <v>52.07593068</v>
      </c>
      <c r="D240">
        <v>75</v>
      </c>
      <c r="E240">
        <v>705</v>
      </c>
      <c r="F240">
        <v>9692.31804</v>
      </c>
      <c r="G240" t="s">
        <v>26</v>
      </c>
      <c r="H240">
        <v>69</v>
      </c>
      <c r="I240">
        <v>1</v>
      </c>
      <c r="J240">
        <v>88</v>
      </c>
      <c r="K240">
        <v>5</v>
      </c>
      <c r="L240" t="s">
        <v>27</v>
      </c>
      <c r="M240">
        <v>9.235931437</v>
      </c>
      <c r="N240" t="s">
        <v>44</v>
      </c>
      <c r="O240" t="s">
        <v>29</v>
      </c>
      <c r="P240">
        <v>841</v>
      </c>
      <c r="Q240">
        <v>12</v>
      </c>
      <c r="R240">
        <v>5.930693646</v>
      </c>
      <c r="S240" t="s">
        <v>30</v>
      </c>
      <c r="T240">
        <v>0.00613326899</v>
      </c>
      <c r="U240" t="s">
        <v>40</v>
      </c>
      <c r="V240" t="s">
        <v>32</v>
      </c>
      <c r="W240">
        <v>339.6728699</v>
      </c>
      <c r="X240" s="13">
        <f>((Table1[[#This Row],[Revenue generated]]-Table1[[#This Row],[Costs]])/Table1[[#This Row],[Revenue generated]])</f>
        <v>0.964954423854214</v>
      </c>
    </row>
    <row r="241" ht="14.25" customHeight="1" spans="1:24">
      <c r="A241" t="s">
        <v>33</v>
      </c>
      <c r="B241" t="s">
        <v>293</v>
      </c>
      <c r="C241">
        <v>19.12747727</v>
      </c>
      <c r="D241">
        <v>26</v>
      </c>
      <c r="E241">
        <v>176</v>
      </c>
      <c r="F241">
        <v>1912.465663</v>
      </c>
      <c r="G241" t="s">
        <v>35</v>
      </c>
      <c r="H241">
        <v>78</v>
      </c>
      <c r="I241">
        <v>29</v>
      </c>
      <c r="J241">
        <v>34</v>
      </c>
      <c r="K241">
        <v>3</v>
      </c>
      <c r="L241" t="s">
        <v>36</v>
      </c>
      <c r="M241">
        <v>5.562503779</v>
      </c>
      <c r="N241" t="s">
        <v>61</v>
      </c>
      <c r="O241" t="s">
        <v>45</v>
      </c>
      <c r="P241">
        <v>791</v>
      </c>
      <c r="Q241">
        <v>6</v>
      </c>
      <c r="R241">
        <v>9.005807429</v>
      </c>
      <c r="S241" t="s">
        <v>46</v>
      </c>
      <c r="T241">
        <v>0.01451972204</v>
      </c>
      <c r="U241" t="s">
        <v>40</v>
      </c>
      <c r="V241" t="s">
        <v>32</v>
      </c>
      <c r="W241">
        <v>653.6729946</v>
      </c>
      <c r="X241" s="13">
        <f>((Table1[[#This Row],[Revenue generated]]-Table1[[#This Row],[Costs]])/Table1[[#This Row],[Revenue generated]])</f>
        <v>0.658204062302163</v>
      </c>
    </row>
    <row r="242" ht="14.25" customHeight="1" spans="1:24">
      <c r="A242" t="s">
        <v>33</v>
      </c>
      <c r="B242" t="s">
        <v>294</v>
      </c>
      <c r="C242">
        <v>80.54142417</v>
      </c>
      <c r="D242">
        <v>97</v>
      </c>
      <c r="E242">
        <v>933</v>
      </c>
      <c r="F242">
        <v>5724.95935</v>
      </c>
      <c r="G242" t="s">
        <v>35</v>
      </c>
      <c r="H242">
        <v>90</v>
      </c>
      <c r="I242">
        <v>20</v>
      </c>
      <c r="J242">
        <v>39</v>
      </c>
      <c r="K242">
        <v>8</v>
      </c>
      <c r="L242" t="s">
        <v>43</v>
      </c>
      <c r="M242">
        <v>7.22959514</v>
      </c>
      <c r="N242" t="s">
        <v>39</v>
      </c>
      <c r="O242" t="s">
        <v>45</v>
      </c>
      <c r="P242">
        <v>793</v>
      </c>
      <c r="Q242">
        <v>1</v>
      </c>
      <c r="R242">
        <v>88.1794071</v>
      </c>
      <c r="S242" t="s">
        <v>30</v>
      </c>
      <c r="T242">
        <v>0.04213269431</v>
      </c>
      <c r="U242" t="s">
        <v>31</v>
      </c>
      <c r="V242" t="s">
        <v>48</v>
      </c>
      <c r="W242">
        <v>529.808724</v>
      </c>
      <c r="X242" s="13">
        <f>((Table1[[#This Row],[Revenue generated]]-Table1[[#This Row],[Costs]])/Table1[[#This Row],[Revenue generated]])</f>
        <v>0.90745633434061</v>
      </c>
    </row>
    <row r="243" ht="14.25" customHeight="1" spans="1:24">
      <c r="A243" t="s">
        <v>33</v>
      </c>
      <c r="B243" t="s">
        <v>295</v>
      </c>
      <c r="C243">
        <v>99.11329162</v>
      </c>
      <c r="D243">
        <v>35</v>
      </c>
      <c r="E243">
        <v>556</v>
      </c>
      <c r="F243">
        <v>5521.205259</v>
      </c>
      <c r="G243" t="s">
        <v>35</v>
      </c>
      <c r="H243">
        <v>64</v>
      </c>
      <c r="I243">
        <v>19</v>
      </c>
      <c r="J243">
        <v>38</v>
      </c>
      <c r="K243">
        <v>8</v>
      </c>
      <c r="L243" t="s">
        <v>27</v>
      </c>
      <c r="M243">
        <v>5.773263744</v>
      </c>
      <c r="N243" t="s">
        <v>52</v>
      </c>
      <c r="O243" t="s">
        <v>62</v>
      </c>
      <c r="P243">
        <v>892</v>
      </c>
      <c r="Q243">
        <v>7</v>
      </c>
      <c r="R243">
        <v>95.33206455</v>
      </c>
      <c r="S243" t="s">
        <v>46</v>
      </c>
      <c r="T243">
        <v>0.00045302262</v>
      </c>
      <c r="U243" t="s">
        <v>56</v>
      </c>
      <c r="V243" t="s">
        <v>48</v>
      </c>
      <c r="W243">
        <v>275.5243711</v>
      </c>
      <c r="X243" s="13">
        <f>((Table1[[#This Row],[Revenue generated]]-Table1[[#This Row],[Costs]])/Table1[[#This Row],[Revenue generated]])</f>
        <v>0.950097060664268</v>
      </c>
    </row>
    <row r="244" ht="14.25" customHeight="1" spans="1:24">
      <c r="A244" t="s">
        <v>33</v>
      </c>
      <c r="B244" t="s">
        <v>296</v>
      </c>
      <c r="C244">
        <v>46.52916761</v>
      </c>
      <c r="D244">
        <v>98</v>
      </c>
      <c r="E244">
        <v>155</v>
      </c>
      <c r="F244">
        <v>1839.609426</v>
      </c>
      <c r="G244" t="s">
        <v>35</v>
      </c>
      <c r="H244">
        <v>22</v>
      </c>
      <c r="I244">
        <v>27</v>
      </c>
      <c r="J244">
        <v>57</v>
      </c>
      <c r="K244">
        <v>4</v>
      </c>
      <c r="L244" t="s">
        <v>43</v>
      </c>
      <c r="M244">
        <v>7.526248327</v>
      </c>
      <c r="N244" t="s">
        <v>44</v>
      </c>
      <c r="O244" t="s">
        <v>53</v>
      </c>
      <c r="P244">
        <v>179</v>
      </c>
      <c r="Q244">
        <v>7</v>
      </c>
      <c r="R244">
        <v>96.42282064</v>
      </c>
      <c r="S244" t="s">
        <v>46</v>
      </c>
      <c r="T244">
        <v>0.04939255289</v>
      </c>
      <c r="U244" t="s">
        <v>31</v>
      </c>
      <c r="V244" t="s">
        <v>48</v>
      </c>
      <c r="W244">
        <v>635.6571205</v>
      </c>
      <c r="X244" s="13">
        <f>((Table1[[#This Row],[Revenue generated]]-Table1[[#This Row],[Costs]])/Table1[[#This Row],[Revenue generated]])</f>
        <v>0.65446082656678</v>
      </c>
    </row>
    <row r="245" ht="14.25" customHeight="1" spans="1:24">
      <c r="A245" t="s">
        <v>24</v>
      </c>
      <c r="B245" t="s">
        <v>297</v>
      </c>
      <c r="C245">
        <v>11.74327178</v>
      </c>
      <c r="D245">
        <v>6</v>
      </c>
      <c r="E245">
        <v>598</v>
      </c>
      <c r="F245">
        <v>5737.425599</v>
      </c>
      <c r="G245" t="s">
        <v>38</v>
      </c>
      <c r="H245">
        <v>36</v>
      </c>
      <c r="I245">
        <v>29</v>
      </c>
      <c r="J245">
        <v>85</v>
      </c>
      <c r="K245">
        <v>9</v>
      </c>
      <c r="L245" t="s">
        <v>27</v>
      </c>
      <c r="M245">
        <v>3.694021268</v>
      </c>
      <c r="N245" t="s">
        <v>44</v>
      </c>
      <c r="O245" t="s">
        <v>29</v>
      </c>
      <c r="P245">
        <v>206</v>
      </c>
      <c r="Q245">
        <v>23</v>
      </c>
      <c r="R245">
        <v>26.27736596</v>
      </c>
      <c r="S245" t="s">
        <v>30</v>
      </c>
      <c r="T245">
        <v>0.00372304768</v>
      </c>
      <c r="U245" t="s">
        <v>40</v>
      </c>
      <c r="V245" t="s">
        <v>48</v>
      </c>
      <c r="W245">
        <v>716.0441198</v>
      </c>
      <c r="X245" s="13">
        <f>((Table1[[#This Row],[Revenue generated]]-Table1[[#This Row],[Costs]])/Table1[[#This Row],[Revenue generated]])</f>
        <v>0.875197663578452</v>
      </c>
    </row>
    <row r="246" ht="14.25" customHeight="1" spans="1:24">
      <c r="A246" t="s">
        <v>57</v>
      </c>
      <c r="B246" t="s">
        <v>298</v>
      </c>
      <c r="C246">
        <v>51.35579091</v>
      </c>
      <c r="D246">
        <v>34</v>
      </c>
      <c r="E246">
        <v>919</v>
      </c>
      <c r="F246">
        <v>7152.286049</v>
      </c>
      <c r="G246" t="s">
        <v>35</v>
      </c>
      <c r="H246">
        <v>13</v>
      </c>
      <c r="I246">
        <v>19</v>
      </c>
      <c r="J246">
        <v>72</v>
      </c>
      <c r="K246">
        <v>6</v>
      </c>
      <c r="L246" t="s">
        <v>43</v>
      </c>
      <c r="M246">
        <v>7.577449657</v>
      </c>
      <c r="N246" t="s">
        <v>61</v>
      </c>
      <c r="O246" t="s">
        <v>50</v>
      </c>
      <c r="P246">
        <v>834</v>
      </c>
      <c r="Q246">
        <v>18</v>
      </c>
      <c r="R246">
        <v>22.55410662</v>
      </c>
      <c r="S246" t="s">
        <v>46</v>
      </c>
      <c r="T246">
        <v>0.0296262632</v>
      </c>
      <c r="U246" t="s">
        <v>47</v>
      </c>
      <c r="V246" t="s">
        <v>48</v>
      </c>
      <c r="W246">
        <v>610.4532696</v>
      </c>
      <c r="X246" s="13">
        <f>((Table1[[#This Row],[Revenue generated]]-Table1[[#This Row],[Costs]])/Table1[[#This Row],[Revenue generated]])</f>
        <v>0.914649209299263</v>
      </c>
    </row>
    <row r="247" ht="14.25" customHeight="1" spans="1:24">
      <c r="A247" t="s">
        <v>24</v>
      </c>
      <c r="B247" t="s">
        <v>299</v>
      </c>
      <c r="C247">
        <v>33.78413803</v>
      </c>
      <c r="D247">
        <v>1</v>
      </c>
      <c r="E247">
        <v>24</v>
      </c>
      <c r="F247">
        <v>5267.956808</v>
      </c>
      <c r="G247" t="s">
        <v>55</v>
      </c>
      <c r="H247">
        <v>93</v>
      </c>
      <c r="I247">
        <v>7</v>
      </c>
      <c r="J247">
        <v>52</v>
      </c>
      <c r="K247">
        <v>6</v>
      </c>
      <c r="L247" t="s">
        <v>27</v>
      </c>
      <c r="M247">
        <v>5.215155009</v>
      </c>
      <c r="N247" t="s">
        <v>61</v>
      </c>
      <c r="O247" t="s">
        <v>62</v>
      </c>
      <c r="P247">
        <v>794</v>
      </c>
      <c r="Q247">
        <v>25</v>
      </c>
      <c r="R247">
        <v>66.31254444</v>
      </c>
      <c r="S247" t="s">
        <v>64</v>
      </c>
      <c r="T247">
        <v>0.03219604612</v>
      </c>
      <c r="U247" t="s">
        <v>47</v>
      </c>
      <c r="V247" t="s">
        <v>48</v>
      </c>
      <c r="W247">
        <v>495.305697</v>
      </c>
      <c r="X247" s="13">
        <f>((Table1[[#This Row],[Revenue generated]]-Table1[[#This Row],[Costs]])/Table1[[#This Row],[Revenue generated]])</f>
        <v>0.905977646542618</v>
      </c>
    </row>
    <row r="248" ht="14.25" customHeight="1" spans="1:24">
      <c r="A248" t="s">
        <v>24</v>
      </c>
      <c r="B248" t="s">
        <v>300</v>
      </c>
      <c r="C248">
        <v>27.0822072</v>
      </c>
      <c r="D248">
        <v>75</v>
      </c>
      <c r="E248">
        <v>859</v>
      </c>
      <c r="F248">
        <v>2556.767361</v>
      </c>
      <c r="G248" t="s">
        <v>26</v>
      </c>
      <c r="H248">
        <v>92</v>
      </c>
      <c r="I248">
        <v>29</v>
      </c>
      <c r="J248">
        <v>6</v>
      </c>
      <c r="K248">
        <v>8</v>
      </c>
      <c r="L248" t="s">
        <v>27</v>
      </c>
      <c r="M248">
        <v>4.070955837</v>
      </c>
      <c r="N248" t="s">
        <v>28</v>
      </c>
      <c r="O248" t="s">
        <v>62</v>
      </c>
      <c r="P248">
        <v>870</v>
      </c>
      <c r="Q248">
        <v>23</v>
      </c>
      <c r="R248">
        <v>77.32235321</v>
      </c>
      <c r="S248" t="s">
        <v>30</v>
      </c>
      <c r="T248">
        <v>0.03648610593</v>
      </c>
      <c r="U248" t="s">
        <v>31</v>
      </c>
      <c r="V248" t="s">
        <v>32</v>
      </c>
      <c r="W248">
        <v>380.4359371</v>
      </c>
      <c r="X248" s="13">
        <f>((Table1[[#This Row],[Revenue generated]]-Table1[[#This Row],[Costs]])/Table1[[#This Row],[Revenue generated]])</f>
        <v>0.851204320384001</v>
      </c>
    </row>
    <row r="249" ht="14.25" customHeight="1" spans="1:24">
      <c r="A249" t="s">
        <v>33</v>
      </c>
      <c r="B249" t="s">
        <v>301</v>
      </c>
      <c r="C249">
        <v>95.71213588</v>
      </c>
      <c r="D249">
        <v>93</v>
      </c>
      <c r="E249">
        <v>910</v>
      </c>
      <c r="F249">
        <v>7089.47425</v>
      </c>
      <c r="G249" t="s">
        <v>55</v>
      </c>
      <c r="H249">
        <v>4</v>
      </c>
      <c r="I249">
        <v>15</v>
      </c>
      <c r="J249">
        <v>51</v>
      </c>
      <c r="K249">
        <v>9</v>
      </c>
      <c r="L249" t="s">
        <v>27</v>
      </c>
      <c r="M249">
        <v>8.978750756</v>
      </c>
      <c r="N249" t="s">
        <v>39</v>
      </c>
      <c r="O249" t="s">
        <v>45</v>
      </c>
      <c r="P249">
        <v>964</v>
      </c>
      <c r="Q249">
        <v>20</v>
      </c>
      <c r="R249">
        <v>19.71299291</v>
      </c>
      <c r="S249" t="s">
        <v>30</v>
      </c>
      <c r="T249">
        <v>0.00380573587</v>
      </c>
      <c r="U249" t="s">
        <v>47</v>
      </c>
      <c r="V249" t="s">
        <v>48</v>
      </c>
      <c r="W249">
        <v>581.6023551</v>
      </c>
      <c r="X249" s="13">
        <f>((Table1[[#This Row],[Revenue generated]]-Table1[[#This Row],[Costs]])/Table1[[#This Row],[Revenue generated]])</f>
        <v>0.917962554825557</v>
      </c>
    </row>
    <row r="250" ht="14.25" customHeight="1" spans="1:24">
      <c r="A250" t="s">
        <v>24</v>
      </c>
      <c r="B250" t="s">
        <v>302</v>
      </c>
      <c r="C250">
        <v>76.03554443</v>
      </c>
      <c r="D250">
        <v>28</v>
      </c>
      <c r="E250">
        <v>29</v>
      </c>
      <c r="F250">
        <v>7397.071005</v>
      </c>
      <c r="G250" t="s">
        <v>26</v>
      </c>
      <c r="H250">
        <v>30</v>
      </c>
      <c r="I250">
        <v>16</v>
      </c>
      <c r="J250">
        <v>9</v>
      </c>
      <c r="K250">
        <v>3</v>
      </c>
      <c r="L250" t="s">
        <v>43</v>
      </c>
      <c r="M250">
        <v>7.095833157</v>
      </c>
      <c r="N250" t="s">
        <v>61</v>
      </c>
      <c r="O250" t="s">
        <v>29</v>
      </c>
      <c r="P250">
        <v>109</v>
      </c>
      <c r="Q250">
        <v>18</v>
      </c>
      <c r="R250">
        <v>23.12636358</v>
      </c>
      <c r="S250" t="s">
        <v>46</v>
      </c>
      <c r="T250">
        <v>0.01698112541</v>
      </c>
      <c r="U250" t="s">
        <v>47</v>
      </c>
      <c r="V250" t="s">
        <v>32</v>
      </c>
      <c r="W250">
        <v>768.651914</v>
      </c>
      <c r="X250" s="13">
        <f>((Table1[[#This Row],[Revenue generated]]-Table1[[#This Row],[Costs]])/Table1[[#This Row],[Revenue generated]])</f>
        <v>0.896086989907163</v>
      </c>
    </row>
    <row r="251" ht="14.25" customHeight="1" spans="1:24">
      <c r="A251" t="s">
        <v>57</v>
      </c>
      <c r="B251" t="s">
        <v>303</v>
      </c>
      <c r="C251">
        <v>78.89791321</v>
      </c>
      <c r="D251">
        <v>19</v>
      </c>
      <c r="E251">
        <v>99</v>
      </c>
      <c r="F251">
        <v>8001.613207</v>
      </c>
      <c r="G251" t="s">
        <v>38</v>
      </c>
      <c r="H251">
        <v>97</v>
      </c>
      <c r="I251">
        <v>24</v>
      </c>
      <c r="J251">
        <v>9</v>
      </c>
      <c r="K251">
        <v>6</v>
      </c>
      <c r="L251" t="s">
        <v>43</v>
      </c>
      <c r="M251">
        <v>2.505621033</v>
      </c>
      <c r="N251" t="s">
        <v>44</v>
      </c>
      <c r="O251" t="s">
        <v>50</v>
      </c>
      <c r="P251">
        <v>177</v>
      </c>
      <c r="Q251">
        <v>28</v>
      </c>
      <c r="R251">
        <v>14.14781544</v>
      </c>
      <c r="S251" t="s">
        <v>64</v>
      </c>
      <c r="T251">
        <v>0.02825813985</v>
      </c>
      <c r="U251" t="s">
        <v>47</v>
      </c>
      <c r="V251" t="s">
        <v>48</v>
      </c>
      <c r="W251">
        <v>336.8901685</v>
      </c>
      <c r="X251" s="13">
        <f>((Table1[[#This Row],[Revenue generated]]-Table1[[#This Row],[Costs]])/Table1[[#This Row],[Revenue generated]])</f>
        <v>0.957897219000129</v>
      </c>
    </row>
    <row r="252" ht="14.25" customHeight="1" spans="1:24">
      <c r="A252" t="s">
        <v>57</v>
      </c>
      <c r="B252" t="s">
        <v>304</v>
      </c>
      <c r="C252">
        <v>14.20348426</v>
      </c>
      <c r="D252">
        <v>91</v>
      </c>
      <c r="E252">
        <v>633</v>
      </c>
      <c r="F252">
        <v>5910.88539</v>
      </c>
      <c r="G252" t="s">
        <v>35</v>
      </c>
      <c r="H252">
        <v>31</v>
      </c>
      <c r="I252">
        <v>23</v>
      </c>
      <c r="J252">
        <v>82</v>
      </c>
      <c r="K252">
        <v>10</v>
      </c>
      <c r="L252" t="s">
        <v>36</v>
      </c>
      <c r="M252">
        <v>6.247860915</v>
      </c>
      <c r="N252" t="s">
        <v>61</v>
      </c>
      <c r="O252" t="s">
        <v>50</v>
      </c>
      <c r="P252">
        <v>306</v>
      </c>
      <c r="Q252">
        <v>21</v>
      </c>
      <c r="R252">
        <v>45.17875792</v>
      </c>
      <c r="S252" t="s">
        <v>46</v>
      </c>
      <c r="T252">
        <v>0.04754800805</v>
      </c>
      <c r="U252" t="s">
        <v>47</v>
      </c>
      <c r="V252" t="s">
        <v>32</v>
      </c>
      <c r="W252">
        <v>496.2486503</v>
      </c>
      <c r="X252" s="13">
        <f>((Table1[[#This Row],[Revenue generated]]-Table1[[#This Row],[Costs]])/Table1[[#This Row],[Revenue generated]])</f>
        <v>0.916044954764383</v>
      </c>
    </row>
    <row r="253" ht="14.25" customHeight="1" spans="1:24">
      <c r="A253" t="s">
        <v>24</v>
      </c>
      <c r="B253" t="s">
        <v>305</v>
      </c>
      <c r="C253">
        <v>26.70076097</v>
      </c>
      <c r="D253">
        <v>61</v>
      </c>
      <c r="E253">
        <v>154</v>
      </c>
      <c r="F253">
        <v>9866.465458</v>
      </c>
      <c r="G253" t="s">
        <v>55</v>
      </c>
      <c r="H253">
        <v>100</v>
      </c>
      <c r="I253">
        <v>4</v>
      </c>
      <c r="J253">
        <v>52</v>
      </c>
      <c r="K253">
        <v>1</v>
      </c>
      <c r="L253" t="s">
        <v>36</v>
      </c>
      <c r="M253">
        <v>4.783000558</v>
      </c>
      <c r="N253" t="s">
        <v>44</v>
      </c>
      <c r="O253" t="s">
        <v>53</v>
      </c>
      <c r="P253">
        <v>673</v>
      </c>
      <c r="Q253">
        <v>28</v>
      </c>
      <c r="R253">
        <v>14.19032834</v>
      </c>
      <c r="S253" t="s">
        <v>30</v>
      </c>
      <c r="T253">
        <v>0.01772951172</v>
      </c>
      <c r="U253" t="s">
        <v>31</v>
      </c>
      <c r="V253" t="s">
        <v>48</v>
      </c>
      <c r="W253">
        <v>694.9823176</v>
      </c>
      <c r="X253" s="13">
        <f>((Table1[[#This Row],[Revenue generated]]-Table1[[#This Row],[Costs]])/Table1[[#This Row],[Revenue generated]])</f>
        <v>0.929561166502996</v>
      </c>
    </row>
    <row r="254" ht="14.25" customHeight="1" spans="1:24">
      <c r="A254" t="s">
        <v>33</v>
      </c>
      <c r="B254" t="s">
        <v>306</v>
      </c>
      <c r="C254">
        <v>98.03182966</v>
      </c>
      <c r="D254">
        <v>1</v>
      </c>
      <c r="E254">
        <v>820</v>
      </c>
      <c r="F254">
        <v>9435.762609</v>
      </c>
      <c r="G254" t="s">
        <v>55</v>
      </c>
      <c r="H254">
        <v>64</v>
      </c>
      <c r="I254">
        <v>11</v>
      </c>
      <c r="J254">
        <v>11</v>
      </c>
      <c r="K254">
        <v>1</v>
      </c>
      <c r="L254" t="s">
        <v>27</v>
      </c>
      <c r="M254">
        <v>8.63105218</v>
      </c>
      <c r="N254" t="s">
        <v>39</v>
      </c>
      <c r="O254" t="s">
        <v>29</v>
      </c>
      <c r="P254">
        <v>727</v>
      </c>
      <c r="Q254">
        <v>27</v>
      </c>
      <c r="R254">
        <v>9.166849149</v>
      </c>
      <c r="S254" t="s">
        <v>30</v>
      </c>
      <c r="T254">
        <v>0.02122471619</v>
      </c>
      <c r="U254" t="s">
        <v>40</v>
      </c>
      <c r="V254" t="s">
        <v>41</v>
      </c>
      <c r="W254">
        <v>602.8984988</v>
      </c>
      <c r="X254" s="13">
        <f>((Table1[[#This Row],[Revenue generated]]-Table1[[#This Row],[Costs]])/Table1[[#This Row],[Revenue generated]])</f>
        <v>0.936104952637856</v>
      </c>
    </row>
    <row r="255" ht="14.25" customHeight="1" spans="1:24">
      <c r="A255" t="s">
        <v>33</v>
      </c>
      <c r="B255" t="s">
        <v>307</v>
      </c>
      <c r="C255">
        <v>30.34147071</v>
      </c>
      <c r="D255">
        <v>93</v>
      </c>
      <c r="E255">
        <v>242</v>
      </c>
      <c r="F255">
        <v>8232.334829</v>
      </c>
      <c r="G255" t="s">
        <v>55</v>
      </c>
      <c r="H255">
        <v>96</v>
      </c>
      <c r="I255">
        <v>25</v>
      </c>
      <c r="J255">
        <v>54</v>
      </c>
      <c r="K255">
        <v>3</v>
      </c>
      <c r="L255" t="s">
        <v>27</v>
      </c>
      <c r="M255">
        <v>1.013486566</v>
      </c>
      <c r="N255" t="s">
        <v>39</v>
      </c>
      <c r="O255" t="s">
        <v>50</v>
      </c>
      <c r="P255">
        <v>631</v>
      </c>
      <c r="Q255">
        <v>17</v>
      </c>
      <c r="R255">
        <v>83.34405899</v>
      </c>
      <c r="S255" t="s">
        <v>30</v>
      </c>
      <c r="T255">
        <v>0.01410347576</v>
      </c>
      <c r="U255" t="s">
        <v>40</v>
      </c>
      <c r="V255" t="s">
        <v>32</v>
      </c>
      <c r="W255">
        <v>750.7378407</v>
      </c>
      <c r="X255" s="13">
        <f>((Table1[[#This Row],[Revenue generated]]-Table1[[#This Row],[Costs]])/Table1[[#This Row],[Revenue generated]])</f>
        <v>0.908806206708772</v>
      </c>
    </row>
    <row r="256" ht="14.25" customHeight="1" spans="1:24">
      <c r="A256" t="s">
        <v>24</v>
      </c>
      <c r="B256" t="s">
        <v>308</v>
      </c>
      <c r="C256">
        <v>31.14624316</v>
      </c>
      <c r="D256">
        <v>11</v>
      </c>
      <c r="E256">
        <v>622</v>
      </c>
      <c r="F256">
        <v>6088.02148</v>
      </c>
      <c r="G256" t="s">
        <v>26</v>
      </c>
      <c r="H256">
        <v>33</v>
      </c>
      <c r="I256">
        <v>22</v>
      </c>
      <c r="J256">
        <v>61</v>
      </c>
      <c r="K256">
        <v>3</v>
      </c>
      <c r="L256" t="s">
        <v>27</v>
      </c>
      <c r="M256">
        <v>4.305103471</v>
      </c>
      <c r="N256" t="s">
        <v>39</v>
      </c>
      <c r="O256" t="s">
        <v>45</v>
      </c>
      <c r="P256">
        <v>497</v>
      </c>
      <c r="Q256">
        <v>29</v>
      </c>
      <c r="R256">
        <v>30.18602338</v>
      </c>
      <c r="S256" t="s">
        <v>64</v>
      </c>
      <c r="T256">
        <v>0.02478771976</v>
      </c>
      <c r="U256" t="s">
        <v>31</v>
      </c>
      <c r="V256" t="s">
        <v>32</v>
      </c>
      <c r="W256">
        <v>814.0699966</v>
      </c>
      <c r="X256" s="13">
        <f>((Table1[[#This Row],[Revenue generated]]-Table1[[#This Row],[Costs]])/Table1[[#This Row],[Revenue generated]])</f>
        <v>0.866283323855815</v>
      </c>
    </row>
    <row r="257" ht="14.25" customHeight="1" spans="1:24">
      <c r="A257" t="s">
        <v>24</v>
      </c>
      <c r="B257" t="s">
        <v>309</v>
      </c>
      <c r="C257">
        <v>79.85505834</v>
      </c>
      <c r="D257">
        <v>16</v>
      </c>
      <c r="E257">
        <v>701</v>
      </c>
      <c r="F257">
        <v>2925.67517</v>
      </c>
      <c r="G257" t="s">
        <v>55</v>
      </c>
      <c r="H257">
        <v>97</v>
      </c>
      <c r="I257">
        <v>11</v>
      </c>
      <c r="J257">
        <v>11</v>
      </c>
      <c r="K257">
        <v>5</v>
      </c>
      <c r="L257" t="s">
        <v>36</v>
      </c>
      <c r="M257">
        <v>5.014364955</v>
      </c>
      <c r="N257" t="s">
        <v>61</v>
      </c>
      <c r="O257" t="s">
        <v>50</v>
      </c>
      <c r="P257">
        <v>918</v>
      </c>
      <c r="Q257">
        <v>5</v>
      </c>
      <c r="R257">
        <v>30.32354526</v>
      </c>
      <c r="S257" t="s">
        <v>46</v>
      </c>
      <c r="T257">
        <v>0.04548919659</v>
      </c>
      <c r="U257" t="s">
        <v>56</v>
      </c>
      <c r="V257" t="s">
        <v>32</v>
      </c>
      <c r="W257">
        <v>323.012928</v>
      </c>
      <c r="X257" s="13">
        <f>((Table1[[#This Row],[Revenue generated]]-Table1[[#This Row],[Costs]])/Table1[[#This Row],[Revenue generated]])</f>
        <v>0.889593714533934</v>
      </c>
    </row>
    <row r="258" ht="14.25" customHeight="1" spans="1:24">
      <c r="A258" t="s">
        <v>33</v>
      </c>
      <c r="B258" t="s">
        <v>310</v>
      </c>
      <c r="C258">
        <v>20.98638604</v>
      </c>
      <c r="D258">
        <v>90</v>
      </c>
      <c r="E258">
        <v>93</v>
      </c>
      <c r="F258">
        <v>4767.020484</v>
      </c>
      <c r="G258" t="s">
        <v>26</v>
      </c>
      <c r="H258">
        <v>25</v>
      </c>
      <c r="I258">
        <v>23</v>
      </c>
      <c r="J258">
        <v>83</v>
      </c>
      <c r="K258">
        <v>5</v>
      </c>
      <c r="L258" t="s">
        <v>43</v>
      </c>
      <c r="M258">
        <v>1.774429714</v>
      </c>
      <c r="N258" t="s">
        <v>39</v>
      </c>
      <c r="O258" t="s">
        <v>29</v>
      </c>
      <c r="P258">
        <v>826</v>
      </c>
      <c r="Q258">
        <v>28</v>
      </c>
      <c r="R258">
        <v>12.83628457</v>
      </c>
      <c r="S258" t="s">
        <v>64</v>
      </c>
      <c r="T258">
        <v>0.01173755495</v>
      </c>
      <c r="U258" t="s">
        <v>40</v>
      </c>
      <c r="V258" t="s">
        <v>32</v>
      </c>
      <c r="W258">
        <v>832.2108087</v>
      </c>
      <c r="X258" s="13">
        <f>((Table1[[#This Row],[Revenue generated]]-Table1[[#This Row],[Costs]])/Table1[[#This Row],[Revenue generated]])</f>
        <v>0.825423278231502</v>
      </c>
    </row>
    <row r="259" ht="14.25" customHeight="1" spans="1:24">
      <c r="A259" t="s">
        <v>24</v>
      </c>
      <c r="B259" t="s">
        <v>311</v>
      </c>
      <c r="C259">
        <v>49.26320535</v>
      </c>
      <c r="D259">
        <v>65</v>
      </c>
      <c r="E259">
        <v>227</v>
      </c>
      <c r="F259">
        <v>1605.8669</v>
      </c>
      <c r="G259" t="s">
        <v>38</v>
      </c>
      <c r="H259">
        <v>5</v>
      </c>
      <c r="I259">
        <v>18</v>
      </c>
      <c r="J259">
        <v>51</v>
      </c>
      <c r="K259">
        <v>1</v>
      </c>
      <c r="L259" t="s">
        <v>27</v>
      </c>
      <c r="M259">
        <v>9.160558535</v>
      </c>
      <c r="N259" t="s">
        <v>61</v>
      </c>
      <c r="O259" t="s">
        <v>50</v>
      </c>
      <c r="P259">
        <v>588</v>
      </c>
      <c r="Q259">
        <v>25</v>
      </c>
      <c r="R259">
        <v>67.77962299</v>
      </c>
      <c r="S259" t="s">
        <v>30</v>
      </c>
      <c r="T259">
        <v>0.0251117483</v>
      </c>
      <c r="U259" t="s">
        <v>47</v>
      </c>
      <c r="V259" t="s">
        <v>48</v>
      </c>
      <c r="W259">
        <v>482.1912386</v>
      </c>
      <c r="X259" s="13">
        <f>((Table1[[#This Row],[Revenue generated]]-Table1[[#This Row],[Costs]])/Table1[[#This Row],[Revenue generated]])</f>
        <v>0.699731504148943</v>
      </c>
    </row>
    <row r="260" ht="14.25" customHeight="1" spans="1:24">
      <c r="A260" t="s">
        <v>33</v>
      </c>
      <c r="B260" t="s">
        <v>312</v>
      </c>
      <c r="C260">
        <v>59.84156138</v>
      </c>
      <c r="D260">
        <v>81</v>
      </c>
      <c r="E260">
        <v>896</v>
      </c>
      <c r="F260">
        <v>2021.14981</v>
      </c>
      <c r="G260" t="s">
        <v>26</v>
      </c>
      <c r="H260">
        <v>10</v>
      </c>
      <c r="I260">
        <v>5</v>
      </c>
      <c r="J260">
        <v>44</v>
      </c>
      <c r="K260">
        <v>7</v>
      </c>
      <c r="L260" t="s">
        <v>36</v>
      </c>
      <c r="M260">
        <v>4.938438565</v>
      </c>
      <c r="N260" t="s">
        <v>28</v>
      </c>
      <c r="O260" t="s">
        <v>50</v>
      </c>
      <c r="P260">
        <v>396</v>
      </c>
      <c r="Q260">
        <v>7</v>
      </c>
      <c r="R260">
        <v>65.04741509</v>
      </c>
      <c r="S260" t="s">
        <v>46</v>
      </c>
      <c r="T260">
        <v>0.0173037472</v>
      </c>
      <c r="U260" t="s">
        <v>31</v>
      </c>
      <c r="V260" t="s">
        <v>32</v>
      </c>
      <c r="W260">
        <v>110.3643352</v>
      </c>
      <c r="X260" s="13">
        <f>((Table1[[#This Row],[Revenue generated]]-Table1[[#This Row],[Costs]])/Table1[[#This Row],[Revenue generated]])</f>
        <v>0.945395272208941</v>
      </c>
    </row>
    <row r="261" ht="14.25" customHeight="1" spans="1:24">
      <c r="A261" t="s">
        <v>57</v>
      </c>
      <c r="B261" t="s">
        <v>313</v>
      </c>
      <c r="C261">
        <v>63.82839835</v>
      </c>
      <c r="D261">
        <v>30</v>
      </c>
      <c r="E261">
        <v>484</v>
      </c>
      <c r="F261">
        <v>1061.618523</v>
      </c>
      <c r="G261" t="s">
        <v>26</v>
      </c>
      <c r="H261">
        <v>100</v>
      </c>
      <c r="I261">
        <v>16</v>
      </c>
      <c r="J261">
        <v>26</v>
      </c>
      <c r="K261">
        <v>7</v>
      </c>
      <c r="L261" t="s">
        <v>27</v>
      </c>
      <c r="M261">
        <v>7.293722597</v>
      </c>
      <c r="N261" t="s">
        <v>39</v>
      </c>
      <c r="O261" t="s">
        <v>45</v>
      </c>
      <c r="P261">
        <v>176</v>
      </c>
      <c r="Q261">
        <v>4</v>
      </c>
      <c r="R261">
        <v>1.900762244</v>
      </c>
      <c r="S261" t="s">
        <v>46</v>
      </c>
      <c r="T261">
        <v>0.00447194015</v>
      </c>
      <c r="U261" t="s">
        <v>40</v>
      </c>
      <c r="V261" t="s">
        <v>48</v>
      </c>
      <c r="W261">
        <v>312.5742736</v>
      </c>
      <c r="X261" s="13">
        <f>((Table1[[#This Row],[Revenue generated]]-Table1[[#This Row],[Costs]])/Table1[[#This Row],[Revenue generated]])</f>
        <v>0.70556818025678</v>
      </c>
    </row>
    <row r="262" ht="14.25" customHeight="1" spans="1:24">
      <c r="A262" t="s">
        <v>33</v>
      </c>
      <c r="B262" t="s">
        <v>314</v>
      </c>
      <c r="C262">
        <v>17.02802792</v>
      </c>
      <c r="D262">
        <v>16</v>
      </c>
      <c r="E262">
        <v>380</v>
      </c>
      <c r="F262">
        <v>8864.08435</v>
      </c>
      <c r="G262" t="s">
        <v>35</v>
      </c>
      <c r="H262">
        <v>41</v>
      </c>
      <c r="I262">
        <v>27</v>
      </c>
      <c r="J262">
        <v>72</v>
      </c>
      <c r="K262">
        <v>8</v>
      </c>
      <c r="L262" t="s">
        <v>43</v>
      </c>
      <c r="M262">
        <v>4.381368158</v>
      </c>
      <c r="N262" t="s">
        <v>52</v>
      </c>
      <c r="O262" t="s">
        <v>29</v>
      </c>
      <c r="P262">
        <v>929</v>
      </c>
      <c r="Q262">
        <v>24</v>
      </c>
      <c r="R262">
        <v>87.21305782</v>
      </c>
      <c r="S262" t="s">
        <v>46</v>
      </c>
      <c r="T262">
        <v>0.02853090617</v>
      </c>
      <c r="U262" t="s">
        <v>47</v>
      </c>
      <c r="V262" t="s">
        <v>48</v>
      </c>
      <c r="W262">
        <v>430.169097</v>
      </c>
      <c r="X262" s="13">
        <f>((Table1[[#This Row],[Revenue generated]]-Table1[[#This Row],[Costs]])/Table1[[#This Row],[Revenue generated]])</f>
        <v>0.951470554654638</v>
      </c>
    </row>
    <row r="263" ht="14.25" customHeight="1" spans="1:24">
      <c r="A263" t="s">
        <v>24</v>
      </c>
      <c r="B263" t="s">
        <v>315</v>
      </c>
      <c r="C263">
        <v>52.0287499</v>
      </c>
      <c r="D263">
        <v>23</v>
      </c>
      <c r="E263">
        <v>117</v>
      </c>
      <c r="F263">
        <v>6885.589351</v>
      </c>
      <c r="G263" t="s">
        <v>38</v>
      </c>
      <c r="H263">
        <v>32</v>
      </c>
      <c r="I263">
        <v>23</v>
      </c>
      <c r="J263">
        <v>36</v>
      </c>
      <c r="K263">
        <v>7</v>
      </c>
      <c r="L263" t="s">
        <v>43</v>
      </c>
      <c r="M263">
        <v>9.030340423</v>
      </c>
      <c r="N263" t="s">
        <v>52</v>
      </c>
      <c r="O263" t="s">
        <v>45</v>
      </c>
      <c r="P263">
        <v>480</v>
      </c>
      <c r="Q263">
        <v>12</v>
      </c>
      <c r="R263">
        <v>78.70239397</v>
      </c>
      <c r="S263" t="s">
        <v>46</v>
      </c>
      <c r="T263">
        <v>0.04367470538</v>
      </c>
      <c r="U263" t="s">
        <v>40</v>
      </c>
      <c r="V263" t="s">
        <v>48</v>
      </c>
      <c r="W263">
        <v>164.3665282</v>
      </c>
      <c r="X263" s="13">
        <f>((Table1[[#This Row],[Revenue generated]]-Table1[[#This Row],[Costs]])/Table1[[#This Row],[Revenue generated]])</f>
        <v>0.976128909259433</v>
      </c>
    </row>
    <row r="264" ht="14.25" customHeight="1" spans="1:24">
      <c r="A264" t="s">
        <v>57</v>
      </c>
      <c r="B264" t="s">
        <v>316</v>
      </c>
      <c r="C264">
        <v>72.79635396</v>
      </c>
      <c r="D264">
        <v>89</v>
      </c>
      <c r="E264">
        <v>270</v>
      </c>
      <c r="F264">
        <v>3899.746834</v>
      </c>
      <c r="G264" t="s">
        <v>38</v>
      </c>
      <c r="H264">
        <v>86</v>
      </c>
      <c r="I264">
        <v>2</v>
      </c>
      <c r="J264">
        <v>40</v>
      </c>
      <c r="K264">
        <v>7</v>
      </c>
      <c r="L264" t="s">
        <v>43</v>
      </c>
      <c r="M264">
        <v>7.291701389</v>
      </c>
      <c r="N264" t="s">
        <v>61</v>
      </c>
      <c r="O264" t="s">
        <v>29</v>
      </c>
      <c r="P264">
        <v>751</v>
      </c>
      <c r="Q264">
        <v>14</v>
      </c>
      <c r="R264">
        <v>21.04864273</v>
      </c>
      <c r="S264" t="s">
        <v>64</v>
      </c>
      <c r="T264">
        <v>0.01874001404</v>
      </c>
      <c r="U264" t="s">
        <v>56</v>
      </c>
      <c r="V264" t="s">
        <v>41</v>
      </c>
      <c r="W264">
        <v>320.8465158</v>
      </c>
      <c r="X264" s="13">
        <f>((Table1[[#This Row],[Revenue generated]]-Table1[[#This Row],[Costs]])/Table1[[#This Row],[Revenue generated]])</f>
        <v>0.917726321872309</v>
      </c>
    </row>
    <row r="265" ht="14.25" customHeight="1" spans="1:24">
      <c r="A265" t="s">
        <v>33</v>
      </c>
      <c r="B265" t="s">
        <v>317</v>
      </c>
      <c r="C265">
        <v>13.01737679</v>
      </c>
      <c r="D265">
        <v>55</v>
      </c>
      <c r="E265">
        <v>246</v>
      </c>
      <c r="F265">
        <v>4256.949141</v>
      </c>
      <c r="G265" t="s">
        <v>26</v>
      </c>
      <c r="H265">
        <v>54</v>
      </c>
      <c r="I265">
        <v>19</v>
      </c>
      <c r="J265">
        <v>10</v>
      </c>
      <c r="K265">
        <v>4</v>
      </c>
      <c r="L265" t="s">
        <v>36</v>
      </c>
      <c r="M265">
        <v>2.457933528</v>
      </c>
      <c r="N265" t="s">
        <v>28</v>
      </c>
      <c r="O265" t="s">
        <v>53</v>
      </c>
      <c r="P265">
        <v>736</v>
      </c>
      <c r="Q265">
        <v>10</v>
      </c>
      <c r="R265">
        <v>20.07500398</v>
      </c>
      <c r="S265" t="s">
        <v>30</v>
      </c>
      <c r="T265">
        <v>0.0363284329</v>
      </c>
      <c r="U265" t="s">
        <v>56</v>
      </c>
      <c r="V265" t="s">
        <v>48</v>
      </c>
      <c r="W265">
        <v>687.2861779</v>
      </c>
      <c r="X265" s="13">
        <f>((Table1[[#This Row],[Revenue generated]]-Table1[[#This Row],[Costs]])/Table1[[#This Row],[Revenue generated]])</f>
        <v>0.838549591471382</v>
      </c>
    </row>
    <row r="266" ht="14.25" customHeight="1" spans="1:24">
      <c r="A266" t="s">
        <v>33</v>
      </c>
      <c r="B266" t="s">
        <v>318</v>
      </c>
      <c r="C266">
        <v>89.63409561</v>
      </c>
      <c r="D266">
        <v>11</v>
      </c>
      <c r="E266">
        <v>134</v>
      </c>
      <c r="F266">
        <v>8458.730878</v>
      </c>
      <c r="G266" t="s">
        <v>35</v>
      </c>
      <c r="H266">
        <v>73</v>
      </c>
      <c r="I266">
        <v>27</v>
      </c>
      <c r="J266">
        <v>75</v>
      </c>
      <c r="K266">
        <v>6</v>
      </c>
      <c r="L266" t="s">
        <v>43</v>
      </c>
      <c r="M266">
        <v>4.585353468</v>
      </c>
      <c r="N266" t="s">
        <v>39</v>
      </c>
      <c r="O266" t="s">
        <v>50</v>
      </c>
      <c r="P266">
        <v>328</v>
      </c>
      <c r="Q266">
        <v>6</v>
      </c>
      <c r="R266">
        <v>8.693042426</v>
      </c>
      <c r="S266" t="s">
        <v>46</v>
      </c>
      <c r="T266">
        <v>0.00159486315</v>
      </c>
      <c r="U266" t="s">
        <v>40</v>
      </c>
      <c r="V266" t="s">
        <v>41</v>
      </c>
      <c r="W266">
        <v>771.2250847</v>
      </c>
      <c r="X266" s="13">
        <f>((Table1[[#This Row],[Revenue generated]]-Table1[[#This Row],[Costs]])/Table1[[#This Row],[Revenue generated]])</f>
        <v>0.908824964900367</v>
      </c>
    </row>
    <row r="267" ht="14.25" customHeight="1" spans="1:24">
      <c r="A267" t="s">
        <v>33</v>
      </c>
      <c r="B267" t="s">
        <v>319</v>
      </c>
      <c r="C267">
        <v>33.69771721</v>
      </c>
      <c r="D267">
        <v>72</v>
      </c>
      <c r="E267">
        <v>457</v>
      </c>
      <c r="F267">
        <v>8354.579686</v>
      </c>
      <c r="G267" t="s">
        <v>55</v>
      </c>
      <c r="H267">
        <v>57</v>
      </c>
      <c r="I267">
        <v>24</v>
      </c>
      <c r="J267">
        <v>54</v>
      </c>
      <c r="K267">
        <v>8</v>
      </c>
      <c r="L267" t="s">
        <v>43</v>
      </c>
      <c r="M267">
        <v>6.580541348</v>
      </c>
      <c r="N267" t="s">
        <v>44</v>
      </c>
      <c r="O267" t="s">
        <v>45</v>
      </c>
      <c r="P267">
        <v>358</v>
      </c>
      <c r="Q267">
        <v>21</v>
      </c>
      <c r="R267">
        <v>1.597222743</v>
      </c>
      <c r="S267" t="s">
        <v>46</v>
      </c>
      <c r="T267">
        <v>0.04911095955</v>
      </c>
      <c r="U267" t="s">
        <v>47</v>
      </c>
      <c r="V267" t="s">
        <v>41</v>
      </c>
      <c r="W267">
        <v>555.8591037</v>
      </c>
      <c r="X267" s="13">
        <f>((Table1[[#This Row],[Revenue generated]]-Table1[[#This Row],[Costs]])/Table1[[#This Row],[Revenue generated]])</f>
        <v>0.933466538761792</v>
      </c>
    </row>
    <row r="268" ht="14.25" customHeight="1" spans="1:24">
      <c r="A268" t="s">
        <v>33</v>
      </c>
      <c r="B268" t="s">
        <v>320</v>
      </c>
      <c r="C268">
        <v>26.03486977</v>
      </c>
      <c r="D268">
        <v>52</v>
      </c>
      <c r="E268">
        <v>704</v>
      </c>
      <c r="F268">
        <v>8367.721618</v>
      </c>
      <c r="G268" t="s">
        <v>35</v>
      </c>
      <c r="H268">
        <v>13</v>
      </c>
      <c r="I268">
        <v>17</v>
      </c>
      <c r="J268">
        <v>19</v>
      </c>
      <c r="K268">
        <v>8</v>
      </c>
      <c r="L268" t="s">
        <v>36</v>
      </c>
      <c r="M268">
        <v>2.216142729</v>
      </c>
      <c r="N268" t="s">
        <v>44</v>
      </c>
      <c r="O268" t="s">
        <v>45</v>
      </c>
      <c r="P268">
        <v>867</v>
      </c>
      <c r="Q268">
        <v>28</v>
      </c>
      <c r="R268">
        <v>42.08443674</v>
      </c>
      <c r="S268" t="s">
        <v>46</v>
      </c>
      <c r="T268">
        <v>0.03448063288</v>
      </c>
      <c r="U268" t="s">
        <v>31</v>
      </c>
      <c r="V268" t="s">
        <v>48</v>
      </c>
      <c r="W268">
        <v>393.8433486</v>
      </c>
      <c r="X268" s="13">
        <f>((Table1[[#This Row],[Revenue generated]]-Table1[[#This Row],[Costs]])/Table1[[#This Row],[Revenue generated]])</f>
        <v>0.952933024474333</v>
      </c>
    </row>
    <row r="269" ht="14.25" customHeight="1" spans="1:24">
      <c r="A269" t="s">
        <v>33</v>
      </c>
      <c r="B269" t="s">
        <v>321</v>
      </c>
      <c r="C269">
        <v>87.75543235</v>
      </c>
      <c r="D269">
        <v>16</v>
      </c>
      <c r="E269">
        <v>513</v>
      </c>
      <c r="F269">
        <v>9473.798033</v>
      </c>
      <c r="G269" t="s">
        <v>38</v>
      </c>
      <c r="H269">
        <v>12</v>
      </c>
      <c r="I269">
        <v>9</v>
      </c>
      <c r="J269">
        <v>71</v>
      </c>
      <c r="K269">
        <v>9</v>
      </c>
      <c r="L269" t="s">
        <v>43</v>
      </c>
      <c r="M269">
        <v>9.147811545</v>
      </c>
      <c r="N269" t="s">
        <v>39</v>
      </c>
      <c r="O269" t="s">
        <v>29</v>
      </c>
      <c r="P269">
        <v>198</v>
      </c>
      <c r="Q269">
        <v>11</v>
      </c>
      <c r="R269">
        <v>7.057876147</v>
      </c>
      <c r="S269" t="s">
        <v>64</v>
      </c>
      <c r="T269">
        <v>0.00131955444</v>
      </c>
      <c r="U269" t="s">
        <v>56</v>
      </c>
      <c r="V269" t="s">
        <v>41</v>
      </c>
      <c r="W269">
        <v>169.2718014</v>
      </c>
      <c r="X269" s="13">
        <f>((Table1[[#This Row],[Revenue generated]]-Table1[[#This Row],[Costs]])/Table1[[#This Row],[Revenue generated]])</f>
        <v>0.98213263563247</v>
      </c>
    </row>
    <row r="270" ht="14.25" customHeight="1" spans="1:24">
      <c r="A270" t="s">
        <v>24</v>
      </c>
      <c r="B270" t="s">
        <v>322</v>
      </c>
      <c r="C270">
        <v>37.93181238</v>
      </c>
      <c r="D270">
        <v>29</v>
      </c>
      <c r="E270">
        <v>163</v>
      </c>
      <c r="F270">
        <v>3550.218433</v>
      </c>
      <c r="G270" t="s">
        <v>26</v>
      </c>
      <c r="H270">
        <v>0</v>
      </c>
      <c r="I270">
        <v>8</v>
      </c>
      <c r="J270">
        <v>58</v>
      </c>
      <c r="K270">
        <v>8</v>
      </c>
      <c r="L270" t="s">
        <v>27</v>
      </c>
      <c r="M270">
        <v>1.194251865</v>
      </c>
      <c r="N270" t="s">
        <v>61</v>
      </c>
      <c r="O270" t="s">
        <v>53</v>
      </c>
      <c r="P270">
        <v>375</v>
      </c>
      <c r="Q270">
        <v>18</v>
      </c>
      <c r="R270">
        <v>97.11358156</v>
      </c>
      <c r="S270" t="s">
        <v>46</v>
      </c>
      <c r="T270">
        <v>0.01983467872</v>
      </c>
      <c r="U270" t="s">
        <v>47</v>
      </c>
      <c r="V270" t="s">
        <v>48</v>
      </c>
      <c r="W270">
        <v>299.7063031</v>
      </c>
      <c r="X270" s="13">
        <f>((Table1[[#This Row],[Revenue generated]]-Table1[[#This Row],[Costs]])/Table1[[#This Row],[Revenue generated]])</f>
        <v>0.915580883611507</v>
      </c>
    </row>
    <row r="271" ht="14.25" customHeight="1" spans="1:24">
      <c r="A271" t="s">
        <v>33</v>
      </c>
      <c r="B271" t="s">
        <v>323</v>
      </c>
      <c r="C271">
        <v>54.86552852</v>
      </c>
      <c r="D271">
        <v>62</v>
      </c>
      <c r="E271">
        <v>511</v>
      </c>
      <c r="F271">
        <v>1752.381087</v>
      </c>
      <c r="G271" t="s">
        <v>26</v>
      </c>
      <c r="H271">
        <v>95</v>
      </c>
      <c r="I271">
        <v>1</v>
      </c>
      <c r="J271">
        <v>27</v>
      </c>
      <c r="K271">
        <v>3</v>
      </c>
      <c r="L271" t="s">
        <v>27</v>
      </c>
      <c r="M271">
        <v>9.70528679</v>
      </c>
      <c r="N271" t="s">
        <v>52</v>
      </c>
      <c r="O271" t="s">
        <v>45</v>
      </c>
      <c r="P271">
        <v>862</v>
      </c>
      <c r="Q271">
        <v>7</v>
      </c>
      <c r="R271">
        <v>77.62776581</v>
      </c>
      <c r="S271" t="s">
        <v>30</v>
      </c>
      <c r="T271">
        <v>0.01362387989</v>
      </c>
      <c r="U271" t="s">
        <v>40</v>
      </c>
      <c r="V271" t="s">
        <v>48</v>
      </c>
      <c r="W271">
        <v>207.6632062</v>
      </c>
      <c r="X271" s="13">
        <f>((Table1[[#This Row],[Revenue generated]]-Table1[[#This Row],[Costs]])/Table1[[#This Row],[Revenue generated]])</f>
        <v>0.88149654904373</v>
      </c>
    </row>
    <row r="272" ht="14.25" customHeight="1" spans="1:24">
      <c r="A272" t="s">
        <v>24</v>
      </c>
      <c r="B272" t="s">
        <v>324</v>
      </c>
      <c r="C272">
        <v>47.91454182</v>
      </c>
      <c r="D272">
        <v>90</v>
      </c>
      <c r="E272">
        <v>32</v>
      </c>
      <c r="F272">
        <v>7014.887987</v>
      </c>
      <c r="G272" t="s">
        <v>35</v>
      </c>
      <c r="H272">
        <v>10</v>
      </c>
      <c r="I272">
        <v>12</v>
      </c>
      <c r="J272">
        <v>22</v>
      </c>
      <c r="K272">
        <v>4</v>
      </c>
      <c r="L272" t="s">
        <v>27</v>
      </c>
      <c r="M272">
        <v>6.315717755</v>
      </c>
      <c r="N272" t="s">
        <v>39</v>
      </c>
      <c r="O272" t="s">
        <v>53</v>
      </c>
      <c r="P272">
        <v>775</v>
      </c>
      <c r="Q272">
        <v>16</v>
      </c>
      <c r="R272">
        <v>11.44078182</v>
      </c>
      <c r="S272" t="s">
        <v>64</v>
      </c>
      <c r="T272">
        <v>0.01830575599</v>
      </c>
      <c r="U272" t="s">
        <v>31</v>
      </c>
      <c r="V272" t="s">
        <v>41</v>
      </c>
      <c r="W272">
        <v>183.2728987</v>
      </c>
      <c r="X272" s="13">
        <f>((Table1[[#This Row],[Revenue generated]]-Table1[[#This Row],[Costs]])/Table1[[#This Row],[Revenue generated]])</f>
        <v>0.973873724136488</v>
      </c>
    </row>
    <row r="273" ht="14.25" customHeight="1" spans="1:24">
      <c r="A273" t="s">
        <v>57</v>
      </c>
      <c r="B273" t="s">
        <v>325</v>
      </c>
      <c r="C273">
        <v>6.381533163</v>
      </c>
      <c r="D273">
        <v>14</v>
      </c>
      <c r="E273">
        <v>637</v>
      </c>
      <c r="F273">
        <v>8180.337085</v>
      </c>
      <c r="G273" t="s">
        <v>35</v>
      </c>
      <c r="H273">
        <v>76</v>
      </c>
      <c r="I273">
        <v>2</v>
      </c>
      <c r="J273">
        <v>26</v>
      </c>
      <c r="K273">
        <v>6</v>
      </c>
      <c r="L273" t="s">
        <v>36</v>
      </c>
      <c r="M273">
        <v>9.228190317</v>
      </c>
      <c r="N273" t="s">
        <v>61</v>
      </c>
      <c r="O273" t="s">
        <v>53</v>
      </c>
      <c r="P273">
        <v>258</v>
      </c>
      <c r="Q273">
        <v>10</v>
      </c>
      <c r="R273">
        <v>30.66167748</v>
      </c>
      <c r="S273" t="s">
        <v>30</v>
      </c>
      <c r="T273">
        <v>0.02078750608</v>
      </c>
      <c r="U273" t="s">
        <v>31</v>
      </c>
      <c r="V273" t="s">
        <v>48</v>
      </c>
      <c r="W273">
        <v>405.1670679</v>
      </c>
      <c r="X273" s="13">
        <f>((Table1[[#This Row],[Revenue generated]]-Table1[[#This Row],[Costs]])/Table1[[#This Row],[Revenue generated]])</f>
        <v>0.950470614634825</v>
      </c>
    </row>
    <row r="274" ht="14.25" customHeight="1" spans="1:24">
      <c r="A274" t="s">
        <v>57</v>
      </c>
      <c r="B274" t="s">
        <v>326</v>
      </c>
      <c r="C274">
        <v>90.20442752</v>
      </c>
      <c r="D274">
        <v>88</v>
      </c>
      <c r="E274">
        <v>478</v>
      </c>
      <c r="F274">
        <v>2633.121981</v>
      </c>
      <c r="G274" t="s">
        <v>26</v>
      </c>
      <c r="H274">
        <v>57</v>
      </c>
      <c r="I274">
        <v>29</v>
      </c>
      <c r="J274">
        <v>77</v>
      </c>
      <c r="K274">
        <v>9</v>
      </c>
      <c r="L274" t="s">
        <v>36</v>
      </c>
      <c r="M274">
        <v>6.59961416</v>
      </c>
      <c r="N274" t="s">
        <v>39</v>
      </c>
      <c r="O274" t="s">
        <v>53</v>
      </c>
      <c r="P274">
        <v>152</v>
      </c>
      <c r="Q274">
        <v>11</v>
      </c>
      <c r="R274">
        <v>55.7604929</v>
      </c>
      <c r="S274" t="s">
        <v>30</v>
      </c>
      <c r="T274">
        <v>0.03213329607</v>
      </c>
      <c r="U274" t="s">
        <v>47</v>
      </c>
      <c r="V274" t="s">
        <v>32</v>
      </c>
      <c r="W274">
        <v>677.9445698</v>
      </c>
      <c r="X274" s="13">
        <f>((Table1[[#This Row],[Revenue generated]]-Table1[[#This Row],[Costs]])/Table1[[#This Row],[Revenue generated]])</f>
        <v>0.742532030535656</v>
      </c>
    </row>
    <row r="275" ht="14.25" customHeight="1" spans="1:24">
      <c r="A275" t="s">
        <v>57</v>
      </c>
      <c r="B275" t="s">
        <v>327</v>
      </c>
      <c r="C275">
        <v>83.85101768</v>
      </c>
      <c r="D275">
        <v>41</v>
      </c>
      <c r="E275">
        <v>375</v>
      </c>
      <c r="F275">
        <v>7910.886916</v>
      </c>
      <c r="G275" t="s">
        <v>55</v>
      </c>
      <c r="H275">
        <v>17</v>
      </c>
      <c r="I275">
        <v>25</v>
      </c>
      <c r="J275">
        <v>66</v>
      </c>
      <c r="K275">
        <v>5</v>
      </c>
      <c r="L275" t="s">
        <v>27</v>
      </c>
      <c r="M275">
        <v>1.512936837</v>
      </c>
      <c r="N275" t="s">
        <v>52</v>
      </c>
      <c r="O275" t="s">
        <v>62</v>
      </c>
      <c r="P275">
        <v>444</v>
      </c>
      <c r="Q275">
        <v>4</v>
      </c>
      <c r="R275">
        <v>46.8702388</v>
      </c>
      <c r="S275" t="s">
        <v>46</v>
      </c>
      <c r="T275">
        <v>0.04620546065</v>
      </c>
      <c r="U275" t="s">
        <v>31</v>
      </c>
      <c r="V275" t="s">
        <v>48</v>
      </c>
      <c r="W275">
        <v>866.4728001</v>
      </c>
      <c r="X275" s="13">
        <f>((Table1[[#This Row],[Revenue generated]]-Table1[[#This Row],[Costs]])/Table1[[#This Row],[Revenue generated]])</f>
        <v>0.890470839831178</v>
      </c>
    </row>
    <row r="276" ht="14.25" customHeight="1" spans="1:24">
      <c r="A276" t="s">
        <v>24</v>
      </c>
      <c r="B276" t="s">
        <v>328</v>
      </c>
      <c r="C276">
        <v>3.170011414</v>
      </c>
      <c r="D276">
        <v>64</v>
      </c>
      <c r="E276">
        <v>904</v>
      </c>
      <c r="F276">
        <v>5709.945296</v>
      </c>
      <c r="G276" t="s">
        <v>35</v>
      </c>
      <c r="H276">
        <v>41</v>
      </c>
      <c r="I276">
        <v>6</v>
      </c>
      <c r="J276">
        <v>1</v>
      </c>
      <c r="K276">
        <v>5</v>
      </c>
      <c r="L276" t="s">
        <v>36</v>
      </c>
      <c r="M276">
        <v>5.23765465</v>
      </c>
      <c r="N276" t="s">
        <v>52</v>
      </c>
      <c r="O276" t="s">
        <v>50</v>
      </c>
      <c r="P276">
        <v>919</v>
      </c>
      <c r="Q276">
        <v>9</v>
      </c>
      <c r="R276">
        <v>80.58085216</v>
      </c>
      <c r="S276" t="s">
        <v>46</v>
      </c>
      <c r="T276">
        <v>0.00396612724</v>
      </c>
      <c r="U276" t="s">
        <v>47</v>
      </c>
      <c r="V276" t="s">
        <v>48</v>
      </c>
      <c r="W276">
        <v>341.5526568</v>
      </c>
      <c r="X276" s="13">
        <f>((Table1[[#This Row],[Revenue generated]]-Table1[[#This Row],[Costs]])/Table1[[#This Row],[Revenue generated]])</f>
        <v>0.940182849555622</v>
      </c>
    </row>
    <row r="277" ht="14.25" customHeight="1" spans="1:24">
      <c r="A277" t="s">
        <v>33</v>
      </c>
      <c r="B277" t="s">
        <v>329</v>
      </c>
      <c r="C277">
        <v>92.99688423</v>
      </c>
      <c r="D277">
        <v>29</v>
      </c>
      <c r="E277">
        <v>106</v>
      </c>
      <c r="F277">
        <v>1889.07359</v>
      </c>
      <c r="G277" t="s">
        <v>26</v>
      </c>
      <c r="H277">
        <v>16</v>
      </c>
      <c r="I277">
        <v>20</v>
      </c>
      <c r="J277">
        <v>56</v>
      </c>
      <c r="K277">
        <v>10</v>
      </c>
      <c r="L277" t="s">
        <v>43</v>
      </c>
      <c r="M277">
        <v>2.473897761</v>
      </c>
      <c r="N277" t="s">
        <v>39</v>
      </c>
      <c r="O277" t="s">
        <v>62</v>
      </c>
      <c r="P277">
        <v>759</v>
      </c>
      <c r="Q277">
        <v>11</v>
      </c>
      <c r="R277">
        <v>48.06478264</v>
      </c>
      <c r="S277" t="s">
        <v>64</v>
      </c>
      <c r="T277">
        <v>0.02030069089</v>
      </c>
      <c r="U277" t="s">
        <v>40</v>
      </c>
      <c r="V277" t="s">
        <v>41</v>
      </c>
      <c r="W277">
        <v>873.129648</v>
      </c>
      <c r="X277" s="13">
        <f>((Table1[[#This Row],[Revenue generated]]-Table1[[#This Row],[Costs]])/Table1[[#This Row],[Revenue generated]])</f>
        <v>0.53780008750215</v>
      </c>
    </row>
    <row r="278" ht="14.25" customHeight="1" spans="1:24">
      <c r="A278" t="s">
        <v>24</v>
      </c>
      <c r="B278" t="s">
        <v>330</v>
      </c>
      <c r="C278">
        <v>69.10879955</v>
      </c>
      <c r="D278">
        <v>23</v>
      </c>
      <c r="E278">
        <v>241</v>
      </c>
      <c r="F278">
        <v>5328.375984</v>
      </c>
      <c r="G278" t="s">
        <v>55</v>
      </c>
      <c r="H278">
        <v>38</v>
      </c>
      <c r="I278">
        <v>1</v>
      </c>
      <c r="J278">
        <v>22</v>
      </c>
      <c r="K278">
        <v>10</v>
      </c>
      <c r="L278" t="s">
        <v>36</v>
      </c>
      <c r="M278">
        <v>7.054538337</v>
      </c>
      <c r="N278" t="s">
        <v>61</v>
      </c>
      <c r="O278" t="s">
        <v>53</v>
      </c>
      <c r="P278">
        <v>985</v>
      </c>
      <c r="Q278">
        <v>24</v>
      </c>
      <c r="R278">
        <v>64.3235978</v>
      </c>
      <c r="S278" t="s">
        <v>30</v>
      </c>
      <c r="T278">
        <v>0.02180037452</v>
      </c>
      <c r="U278" t="s">
        <v>47</v>
      </c>
      <c r="V278" t="s">
        <v>48</v>
      </c>
      <c r="W278">
        <v>997.4134501</v>
      </c>
      <c r="X278" s="13">
        <f>((Table1[[#This Row],[Revenue generated]]-Table1[[#This Row],[Costs]])/Table1[[#This Row],[Revenue generated]])</f>
        <v>0.812810985355571</v>
      </c>
    </row>
    <row r="279" ht="14.25" customHeight="1" spans="1:24">
      <c r="A279" t="s">
        <v>24</v>
      </c>
      <c r="B279" t="s">
        <v>331</v>
      </c>
      <c r="C279">
        <v>57.44974296</v>
      </c>
      <c r="D279">
        <v>14</v>
      </c>
      <c r="E279">
        <v>359</v>
      </c>
      <c r="F279">
        <v>2483.760178</v>
      </c>
      <c r="G279" t="s">
        <v>38</v>
      </c>
      <c r="H279">
        <v>96</v>
      </c>
      <c r="I279">
        <v>28</v>
      </c>
      <c r="J279">
        <v>57</v>
      </c>
      <c r="K279">
        <v>4</v>
      </c>
      <c r="L279" t="s">
        <v>27</v>
      </c>
      <c r="M279">
        <v>6.780946626</v>
      </c>
      <c r="N279" t="s">
        <v>39</v>
      </c>
      <c r="O279" t="s">
        <v>45</v>
      </c>
      <c r="P279">
        <v>334</v>
      </c>
      <c r="Q279">
        <v>5</v>
      </c>
      <c r="R279">
        <v>42.95244475</v>
      </c>
      <c r="S279" t="s">
        <v>64</v>
      </c>
      <c r="T279">
        <v>0.03055141818</v>
      </c>
      <c r="U279" t="s">
        <v>31</v>
      </c>
      <c r="V279" t="s">
        <v>32</v>
      </c>
      <c r="W279">
        <v>852.5680989</v>
      </c>
      <c r="X279" s="13">
        <f>((Table1[[#This Row],[Revenue generated]]-Table1[[#This Row],[Costs]])/Table1[[#This Row],[Revenue generated]])</f>
        <v>0.656742987325566</v>
      </c>
    </row>
    <row r="280" ht="14.25" customHeight="1" spans="1:24">
      <c r="A280" t="s">
        <v>24</v>
      </c>
      <c r="B280" t="s">
        <v>332</v>
      </c>
      <c r="C280">
        <v>6.306883176</v>
      </c>
      <c r="D280">
        <v>50</v>
      </c>
      <c r="E280">
        <v>946</v>
      </c>
      <c r="F280">
        <v>1292.458418</v>
      </c>
      <c r="G280" t="s">
        <v>38</v>
      </c>
      <c r="H280">
        <v>5</v>
      </c>
      <c r="I280">
        <v>4</v>
      </c>
      <c r="J280">
        <v>51</v>
      </c>
      <c r="K280">
        <v>5</v>
      </c>
      <c r="L280" t="s">
        <v>27</v>
      </c>
      <c r="M280">
        <v>8.467049771</v>
      </c>
      <c r="N280" t="s">
        <v>44</v>
      </c>
      <c r="O280" t="s">
        <v>29</v>
      </c>
      <c r="P280">
        <v>858</v>
      </c>
      <c r="Q280">
        <v>21</v>
      </c>
      <c r="R280">
        <v>71.12651472</v>
      </c>
      <c r="S280" t="s">
        <v>30</v>
      </c>
      <c r="T280">
        <v>0.04096881332</v>
      </c>
      <c r="U280" t="s">
        <v>56</v>
      </c>
      <c r="V280" t="s">
        <v>41</v>
      </c>
      <c r="W280">
        <v>323.5922034</v>
      </c>
      <c r="X280" s="13">
        <f>((Table1[[#This Row],[Revenue generated]]-Table1[[#This Row],[Costs]])/Table1[[#This Row],[Revenue generated]])</f>
        <v>0.749630472521709</v>
      </c>
    </row>
    <row r="281" ht="14.25" customHeight="1" spans="1:24">
      <c r="A281" t="s">
        <v>24</v>
      </c>
      <c r="B281" t="s">
        <v>333</v>
      </c>
      <c r="C281">
        <v>57.05703122</v>
      </c>
      <c r="D281">
        <v>56</v>
      </c>
      <c r="E281">
        <v>198</v>
      </c>
      <c r="F281">
        <v>7888.723268</v>
      </c>
      <c r="G281" t="s">
        <v>26</v>
      </c>
      <c r="H281">
        <v>31</v>
      </c>
      <c r="I281">
        <v>25</v>
      </c>
      <c r="J281">
        <v>20</v>
      </c>
      <c r="K281">
        <v>1</v>
      </c>
      <c r="L281" t="s">
        <v>27</v>
      </c>
      <c r="M281">
        <v>6.496325364</v>
      </c>
      <c r="N281" t="s">
        <v>28</v>
      </c>
      <c r="O281" t="s">
        <v>53</v>
      </c>
      <c r="P281">
        <v>228</v>
      </c>
      <c r="Q281">
        <v>12</v>
      </c>
      <c r="R281">
        <v>57.87090292</v>
      </c>
      <c r="S281" t="s">
        <v>30</v>
      </c>
      <c r="T281">
        <v>0.00165871627</v>
      </c>
      <c r="U281" t="s">
        <v>40</v>
      </c>
      <c r="V281" t="s">
        <v>41</v>
      </c>
      <c r="W281">
        <v>351.5042193</v>
      </c>
      <c r="X281" s="13">
        <f>((Table1[[#This Row],[Revenue generated]]-Table1[[#This Row],[Costs]])/Table1[[#This Row],[Revenue generated]])</f>
        <v>0.955442191675572</v>
      </c>
    </row>
    <row r="282" ht="14.25" customHeight="1" spans="1:24">
      <c r="A282" t="s">
        <v>33</v>
      </c>
      <c r="B282" t="s">
        <v>334</v>
      </c>
      <c r="C282">
        <v>91.12831835</v>
      </c>
      <c r="D282">
        <v>75</v>
      </c>
      <c r="E282">
        <v>872</v>
      </c>
      <c r="F282">
        <v>8651.672683</v>
      </c>
      <c r="G282" t="s">
        <v>38</v>
      </c>
      <c r="H282">
        <v>39</v>
      </c>
      <c r="I282">
        <v>14</v>
      </c>
      <c r="J282">
        <v>41</v>
      </c>
      <c r="K282">
        <v>2</v>
      </c>
      <c r="L282" t="s">
        <v>43</v>
      </c>
      <c r="M282">
        <v>2.833184679</v>
      </c>
      <c r="N282" t="s">
        <v>28</v>
      </c>
      <c r="O282" t="s">
        <v>62</v>
      </c>
      <c r="P282">
        <v>202</v>
      </c>
      <c r="Q282">
        <v>5</v>
      </c>
      <c r="R282">
        <v>76.96122802</v>
      </c>
      <c r="S282" t="s">
        <v>46</v>
      </c>
      <c r="T282">
        <v>0.02849662199</v>
      </c>
      <c r="U282" t="s">
        <v>56</v>
      </c>
      <c r="V282" t="s">
        <v>32</v>
      </c>
      <c r="W282">
        <v>787.7798505</v>
      </c>
      <c r="X282" s="13">
        <f>((Table1[[#This Row],[Revenue generated]]-Table1[[#This Row],[Costs]])/Table1[[#This Row],[Revenue generated]])</f>
        <v>0.908944792600864</v>
      </c>
    </row>
    <row r="283" ht="14.25" customHeight="1" spans="1:24">
      <c r="A283" t="s">
        <v>24</v>
      </c>
      <c r="B283" t="s">
        <v>335</v>
      </c>
      <c r="C283">
        <v>72.81920693</v>
      </c>
      <c r="D283">
        <v>9</v>
      </c>
      <c r="E283">
        <v>774</v>
      </c>
      <c r="F283">
        <v>4384.4134</v>
      </c>
      <c r="G283" t="s">
        <v>38</v>
      </c>
      <c r="H283">
        <v>48</v>
      </c>
      <c r="I283">
        <v>6</v>
      </c>
      <c r="J283">
        <v>8</v>
      </c>
      <c r="K283">
        <v>5</v>
      </c>
      <c r="L283" t="s">
        <v>27</v>
      </c>
      <c r="M283">
        <v>4.066277502</v>
      </c>
      <c r="N283" t="s">
        <v>28</v>
      </c>
      <c r="O283" t="s">
        <v>50</v>
      </c>
      <c r="P283">
        <v>698</v>
      </c>
      <c r="Q283">
        <v>1</v>
      </c>
      <c r="R283">
        <v>19.78959294</v>
      </c>
      <c r="S283" t="s">
        <v>30</v>
      </c>
      <c r="T283">
        <v>0.02547547122</v>
      </c>
      <c r="U283" t="s">
        <v>47</v>
      </c>
      <c r="V283" t="s">
        <v>32</v>
      </c>
      <c r="W283">
        <v>276.7783359</v>
      </c>
      <c r="X283" s="13">
        <f>((Table1[[#This Row],[Revenue generated]]-Table1[[#This Row],[Costs]])/Table1[[#This Row],[Revenue generated]])</f>
        <v>0.936872208286746</v>
      </c>
    </row>
    <row r="284" ht="14.25" customHeight="1" spans="1:24">
      <c r="A284" t="s">
        <v>33</v>
      </c>
      <c r="B284" t="s">
        <v>336</v>
      </c>
      <c r="C284">
        <v>17.03493074</v>
      </c>
      <c r="D284">
        <v>13</v>
      </c>
      <c r="E284">
        <v>336</v>
      </c>
      <c r="F284">
        <v>2943.381868</v>
      </c>
      <c r="G284" t="s">
        <v>38</v>
      </c>
      <c r="H284">
        <v>42</v>
      </c>
      <c r="I284">
        <v>19</v>
      </c>
      <c r="J284">
        <v>72</v>
      </c>
      <c r="K284">
        <v>1</v>
      </c>
      <c r="L284" t="s">
        <v>36</v>
      </c>
      <c r="M284">
        <v>4.708181874</v>
      </c>
      <c r="N284" t="s">
        <v>61</v>
      </c>
      <c r="O284" t="s">
        <v>29</v>
      </c>
      <c r="P284">
        <v>955</v>
      </c>
      <c r="Q284">
        <v>26</v>
      </c>
      <c r="R284">
        <v>4.465278435</v>
      </c>
      <c r="S284" t="s">
        <v>30</v>
      </c>
      <c r="T284">
        <v>0.04137877049</v>
      </c>
      <c r="U284" t="s">
        <v>31</v>
      </c>
      <c r="V284" t="s">
        <v>41</v>
      </c>
      <c r="W284">
        <v>589.9785556</v>
      </c>
      <c r="X284" s="13">
        <f>((Table1[[#This Row],[Revenue generated]]-Table1[[#This Row],[Costs]])/Table1[[#This Row],[Revenue generated]])</f>
        <v>0.799557589854664</v>
      </c>
    </row>
    <row r="285" ht="14.25" customHeight="1" spans="1:24">
      <c r="A285" t="s">
        <v>24</v>
      </c>
      <c r="B285" t="s">
        <v>337</v>
      </c>
      <c r="C285">
        <v>68.91124621</v>
      </c>
      <c r="D285">
        <v>82</v>
      </c>
      <c r="E285">
        <v>663</v>
      </c>
      <c r="F285">
        <v>2411.754632</v>
      </c>
      <c r="G285" t="s">
        <v>38</v>
      </c>
      <c r="H285">
        <v>65</v>
      </c>
      <c r="I285">
        <v>24</v>
      </c>
      <c r="J285">
        <v>7</v>
      </c>
      <c r="K285">
        <v>8</v>
      </c>
      <c r="L285" t="s">
        <v>27</v>
      </c>
      <c r="M285">
        <v>4.949839578</v>
      </c>
      <c r="N285" t="s">
        <v>39</v>
      </c>
      <c r="O285" t="s">
        <v>53</v>
      </c>
      <c r="P285">
        <v>443</v>
      </c>
      <c r="Q285">
        <v>5</v>
      </c>
      <c r="R285">
        <v>97.7305938</v>
      </c>
      <c r="S285" t="s">
        <v>46</v>
      </c>
      <c r="T285">
        <v>0.00773006134</v>
      </c>
      <c r="U285" t="s">
        <v>31</v>
      </c>
      <c r="V285" t="s">
        <v>48</v>
      </c>
      <c r="W285">
        <v>682.9710182</v>
      </c>
      <c r="X285" s="13">
        <f>((Table1[[#This Row],[Revenue generated]]-Table1[[#This Row],[Costs]])/Table1[[#This Row],[Revenue generated]])</f>
        <v>0.716815712038819</v>
      </c>
    </row>
    <row r="286" ht="14.25" customHeight="1" spans="1:24">
      <c r="A286" t="s">
        <v>24</v>
      </c>
      <c r="B286" t="s">
        <v>338</v>
      </c>
      <c r="C286">
        <v>89.10436729</v>
      </c>
      <c r="D286">
        <v>99</v>
      </c>
      <c r="E286">
        <v>618</v>
      </c>
      <c r="F286">
        <v>2048.2901</v>
      </c>
      <c r="G286" t="s">
        <v>38</v>
      </c>
      <c r="H286">
        <v>73</v>
      </c>
      <c r="I286">
        <v>26</v>
      </c>
      <c r="J286">
        <v>80</v>
      </c>
      <c r="K286">
        <v>10</v>
      </c>
      <c r="L286" t="s">
        <v>36</v>
      </c>
      <c r="M286">
        <v>8.381615625</v>
      </c>
      <c r="N286" t="s">
        <v>44</v>
      </c>
      <c r="O286" t="s">
        <v>62</v>
      </c>
      <c r="P286">
        <v>589</v>
      </c>
      <c r="Q286">
        <v>22</v>
      </c>
      <c r="R286">
        <v>33.80863651</v>
      </c>
      <c r="S286" t="s">
        <v>64</v>
      </c>
      <c r="T286">
        <v>0.04843456577</v>
      </c>
      <c r="U286" t="s">
        <v>40</v>
      </c>
      <c r="V286" t="s">
        <v>32</v>
      </c>
      <c r="W286">
        <v>465.457006</v>
      </c>
      <c r="X286" s="13">
        <f>((Table1[[#This Row],[Revenue generated]]-Table1[[#This Row],[Costs]])/Table1[[#This Row],[Revenue generated]])</f>
        <v>0.772758260170276</v>
      </c>
    </row>
    <row r="287" ht="14.25" customHeight="1" spans="1:24">
      <c r="A287" t="s">
        <v>57</v>
      </c>
      <c r="B287" t="s">
        <v>339</v>
      </c>
      <c r="C287">
        <v>76.96299442</v>
      </c>
      <c r="D287">
        <v>83</v>
      </c>
      <c r="E287">
        <v>25</v>
      </c>
      <c r="F287">
        <v>8684.613059</v>
      </c>
      <c r="G287" t="s">
        <v>35</v>
      </c>
      <c r="H287">
        <v>15</v>
      </c>
      <c r="I287">
        <v>18</v>
      </c>
      <c r="J287">
        <v>66</v>
      </c>
      <c r="K287">
        <v>2</v>
      </c>
      <c r="L287" t="s">
        <v>43</v>
      </c>
      <c r="M287">
        <v>8.249168705</v>
      </c>
      <c r="N287" t="s">
        <v>44</v>
      </c>
      <c r="O287" t="s">
        <v>62</v>
      </c>
      <c r="P287">
        <v>211</v>
      </c>
      <c r="Q287">
        <v>2</v>
      </c>
      <c r="R287">
        <v>69.92934552</v>
      </c>
      <c r="S287" t="s">
        <v>46</v>
      </c>
      <c r="T287">
        <v>0.01374429</v>
      </c>
      <c r="U287" t="s">
        <v>31</v>
      </c>
      <c r="V287" t="s">
        <v>32</v>
      </c>
      <c r="W287">
        <v>842.68683</v>
      </c>
      <c r="X287" s="13">
        <f>((Table1[[#This Row],[Revenue generated]]-Table1[[#This Row],[Costs]])/Table1[[#This Row],[Revenue generated]])</f>
        <v>0.902967832386417</v>
      </c>
    </row>
    <row r="288" ht="14.25" customHeight="1" spans="1:24">
      <c r="A288" t="s">
        <v>33</v>
      </c>
      <c r="B288" t="s">
        <v>340</v>
      </c>
      <c r="C288">
        <v>19.99817694</v>
      </c>
      <c r="D288">
        <v>18</v>
      </c>
      <c r="E288">
        <v>223</v>
      </c>
      <c r="F288">
        <v>1229.591029</v>
      </c>
      <c r="G288" t="s">
        <v>38</v>
      </c>
      <c r="H288">
        <v>32</v>
      </c>
      <c r="I288">
        <v>14</v>
      </c>
      <c r="J288">
        <v>22</v>
      </c>
      <c r="K288">
        <v>6</v>
      </c>
      <c r="L288" t="s">
        <v>27</v>
      </c>
      <c r="M288">
        <v>1.45430531</v>
      </c>
      <c r="N288" t="s">
        <v>39</v>
      </c>
      <c r="O288" t="s">
        <v>29</v>
      </c>
      <c r="P288">
        <v>569</v>
      </c>
      <c r="Q288">
        <v>18</v>
      </c>
      <c r="R288">
        <v>74.60897</v>
      </c>
      <c r="S288" t="s">
        <v>64</v>
      </c>
      <c r="T288">
        <v>0.02051512931</v>
      </c>
      <c r="U288" t="s">
        <v>47</v>
      </c>
      <c r="V288" t="s">
        <v>48</v>
      </c>
      <c r="W288">
        <v>264.2548898</v>
      </c>
      <c r="X288" s="13">
        <f>((Table1[[#This Row],[Revenue generated]]-Table1[[#This Row],[Costs]])/Table1[[#This Row],[Revenue generated]])</f>
        <v>0.785087168361245</v>
      </c>
    </row>
    <row r="289" ht="14.25" customHeight="1" spans="1:24">
      <c r="A289" t="s">
        <v>24</v>
      </c>
      <c r="B289" t="s">
        <v>341</v>
      </c>
      <c r="C289">
        <v>80.41403665</v>
      </c>
      <c r="D289">
        <v>24</v>
      </c>
      <c r="E289">
        <v>79</v>
      </c>
      <c r="F289">
        <v>5133.846701</v>
      </c>
      <c r="G289" t="s">
        <v>55</v>
      </c>
      <c r="H289">
        <v>5</v>
      </c>
      <c r="I289">
        <v>7</v>
      </c>
      <c r="J289">
        <v>55</v>
      </c>
      <c r="K289">
        <v>10</v>
      </c>
      <c r="L289" t="s">
        <v>36</v>
      </c>
      <c r="M289">
        <v>6.575803798</v>
      </c>
      <c r="N289" t="s">
        <v>28</v>
      </c>
      <c r="O289" t="s">
        <v>62</v>
      </c>
      <c r="P289">
        <v>523</v>
      </c>
      <c r="Q289">
        <v>17</v>
      </c>
      <c r="R289">
        <v>28.69699682</v>
      </c>
      <c r="S289" t="s">
        <v>46</v>
      </c>
      <c r="T289">
        <v>0.03693737788</v>
      </c>
      <c r="U289" t="s">
        <v>56</v>
      </c>
      <c r="V289" t="s">
        <v>32</v>
      </c>
      <c r="W289">
        <v>879.3592177</v>
      </c>
      <c r="X289" s="13">
        <f>((Table1[[#This Row],[Revenue generated]]-Table1[[#This Row],[Costs]])/Table1[[#This Row],[Revenue generated]])</f>
        <v>0.828713386099216</v>
      </c>
    </row>
    <row r="290" ht="14.25" customHeight="1" spans="1:24">
      <c r="A290" t="s">
        <v>57</v>
      </c>
      <c r="B290" t="s">
        <v>342</v>
      </c>
      <c r="C290">
        <v>75.27040698</v>
      </c>
      <c r="D290">
        <v>58</v>
      </c>
      <c r="E290">
        <v>737</v>
      </c>
      <c r="F290">
        <v>9444.742033</v>
      </c>
      <c r="G290" t="s">
        <v>55</v>
      </c>
      <c r="H290">
        <v>60</v>
      </c>
      <c r="I290">
        <v>18</v>
      </c>
      <c r="J290">
        <v>85</v>
      </c>
      <c r="K290">
        <v>7</v>
      </c>
      <c r="L290" t="s">
        <v>36</v>
      </c>
      <c r="M290">
        <v>3.801253133</v>
      </c>
      <c r="N290" t="s">
        <v>61</v>
      </c>
      <c r="O290" t="s">
        <v>29</v>
      </c>
      <c r="P290">
        <v>953</v>
      </c>
      <c r="Q290">
        <v>11</v>
      </c>
      <c r="R290">
        <v>68.18491906</v>
      </c>
      <c r="S290" t="s">
        <v>30</v>
      </c>
      <c r="T290">
        <v>0.00722204402</v>
      </c>
      <c r="U290" t="s">
        <v>56</v>
      </c>
      <c r="V290" t="s">
        <v>48</v>
      </c>
      <c r="W290">
        <v>103.916248</v>
      </c>
      <c r="X290" s="13">
        <f>((Table1[[#This Row],[Revenue generated]]-Table1[[#This Row],[Costs]])/Table1[[#This Row],[Revenue generated]])</f>
        <v>0.988997449836436</v>
      </c>
    </row>
    <row r="291" ht="14.25" customHeight="1" spans="1:24">
      <c r="A291" t="s">
        <v>57</v>
      </c>
      <c r="B291" t="s">
        <v>343</v>
      </c>
      <c r="C291">
        <v>97.76008558</v>
      </c>
      <c r="D291">
        <v>10</v>
      </c>
      <c r="E291">
        <v>134</v>
      </c>
      <c r="F291">
        <v>5924.682567</v>
      </c>
      <c r="G291" t="s">
        <v>38</v>
      </c>
      <c r="H291">
        <v>90</v>
      </c>
      <c r="I291">
        <v>1</v>
      </c>
      <c r="J291">
        <v>27</v>
      </c>
      <c r="K291">
        <v>8</v>
      </c>
      <c r="L291" t="s">
        <v>27</v>
      </c>
      <c r="M291">
        <v>9.929816245</v>
      </c>
      <c r="N291" t="s">
        <v>39</v>
      </c>
      <c r="O291" t="s">
        <v>45</v>
      </c>
      <c r="P291">
        <v>370</v>
      </c>
      <c r="Q291">
        <v>11</v>
      </c>
      <c r="R291">
        <v>46.60387338</v>
      </c>
      <c r="S291" t="s">
        <v>30</v>
      </c>
      <c r="T291">
        <v>0.01907665734</v>
      </c>
      <c r="U291" t="s">
        <v>47</v>
      </c>
      <c r="V291" t="s">
        <v>32</v>
      </c>
      <c r="W291">
        <v>517.4999739</v>
      </c>
      <c r="X291" s="13">
        <f>((Table1[[#This Row],[Revenue generated]]-Table1[[#This Row],[Costs]])/Table1[[#This Row],[Revenue generated]])</f>
        <v>0.912653552650663</v>
      </c>
    </row>
    <row r="292" ht="14.25" customHeight="1" spans="1:24">
      <c r="A292" t="s">
        <v>33</v>
      </c>
      <c r="B292" t="s">
        <v>344</v>
      </c>
      <c r="C292">
        <v>13.8819135</v>
      </c>
      <c r="D292">
        <v>56</v>
      </c>
      <c r="E292">
        <v>320</v>
      </c>
      <c r="F292">
        <v>9592.63357</v>
      </c>
      <c r="G292" t="s">
        <v>26</v>
      </c>
      <c r="H292">
        <v>66</v>
      </c>
      <c r="I292">
        <v>18</v>
      </c>
      <c r="J292">
        <v>96</v>
      </c>
      <c r="K292">
        <v>7</v>
      </c>
      <c r="L292" t="s">
        <v>27</v>
      </c>
      <c r="M292">
        <v>7.674430708</v>
      </c>
      <c r="N292" t="s">
        <v>28</v>
      </c>
      <c r="O292" t="s">
        <v>53</v>
      </c>
      <c r="P292">
        <v>585</v>
      </c>
      <c r="Q292">
        <v>8</v>
      </c>
      <c r="R292">
        <v>85.67596334</v>
      </c>
      <c r="S292" t="s">
        <v>64</v>
      </c>
      <c r="T292">
        <v>0.01219382224</v>
      </c>
      <c r="U292" t="s">
        <v>47</v>
      </c>
      <c r="V292" t="s">
        <v>32</v>
      </c>
      <c r="W292">
        <v>990.0784725</v>
      </c>
      <c r="X292" s="13">
        <f>((Table1[[#This Row],[Revenue generated]]-Table1[[#This Row],[Costs]])/Table1[[#This Row],[Revenue generated]])</f>
        <v>0.896787627164622</v>
      </c>
    </row>
    <row r="293" ht="14.25" customHeight="1" spans="1:24">
      <c r="A293" t="s">
        <v>57</v>
      </c>
      <c r="B293" t="s">
        <v>345</v>
      </c>
      <c r="C293">
        <v>62.11196546</v>
      </c>
      <c r="D293">
        <v>90</v>
      </c>
      <c r="E293">
        <v>916</v>
      </c>
      <c r="F293">
        <v>1935.206794</v>
      </c>
      <c r="G293" t="s">
        <v>55</v>
      </c>
      <c r="H293">
        <v>98</v>
      </c>
      <c r="I293">
        <v>22</v>
      </c>
      <c r="J293">
        <v>85</v>
      </c>
      <c r="K293">
        <v>7</v>
      </c>
      <c r="L293" t="s">
        <v>27</v>
      </c>
      <c r="M293">
        <v>7.471514084</v>
      </c>
      <c r="N293" t="s">
        <v>52</v>
      </c>
      <c r="O293" t="s">
        <v>50</v>
      </c>
      <c r="P293">
        <v>207</v>
      </c>
      <c r="Q293">
        <v>28</v>
      </c>
      <c r="R293">
        <v>39.7728825</v>
      </c>
      <c r="S293" t="s">
        <v>30</v>
      </c>
      <c r="T293">
        <v>0.00626001858</v>
      </c>
      <c r="U293" t="s">
        <v>47</v>
      </c>
      <c r="V293" t="s">
        <v>32</v>
      </c>
      <c r="W293">
        <v>996.778315</v>
      </c>
      <c r="X293" s="13">
        <f>((Table1[[#This Row],[Revenue generated]]-Table1[[#This Row],[Costs]])/Table1[[#This Row],[Revenue generated]])</f>
        <v>0.484924134159483</v>
      </c>
    </row>
    <row r="294" ht="14.25" customHeight="1" spans="1:24">
      <c r="A294" t="s">
        <v>57</v>
      </c>
      <c r="B294" t="s">
        <v>346</v>
      </c>
      <c r="C294">
        <v>47.71423308</v>
      </c>
      <c r="D294">
        <v>44</v>
      </c>
      <c r="E294">
        <v>276</v>
      </c>
      <c r="F294">
        <v>2100.129755</v>
      </c>
      <c r="G294" t="s">
        <v>55</v>
      </c>
      <c r="H294">
        <v>90</v>
      </c>
      <c r="I294">
        <v>25</v>
      </c>
      <c r="J294">
        <v>10</v>
      </c>
      <c r="K294">
        <v>8</v>
      </c>
      <c r="L294" t="s">
        <v>27</v>
      </c>
      <c r="M294">
        <v>4.469500026</v>
      </c>
      <c r="N294" t="s">
        <v>61</v>
      </c>
      <c r="O294" t="s">
        <v>29</v>
      </c>
      <c r="P294">
        <v>671</v>
      </c>
      <c r="Q294">
        <v>29</v>
      </c>
      <c r="R294">
        <v>62.6126904</v>
      </c>
      <c r="S294" t="s">
        <v>64</v>
      </c>
      <c r="T294">
        <v>0.00333431825</v>
      </c>
      <c r="U294" t="s">
        <v>47</v>
      </c>
      <c r="V294" t="s">
        <v>32</v>
      </c>
      <c r="W294">
        <v>230.0927825</v>
      </c>
      <c r="X294" s="13">
        <f>((Table1[[#This Row],[Revenue generated]]-Table1[[#This Row],[Costs]])/Table1[[#This Row],[Revenue generated]])</f>
        <v>0.890438777912558</v>
      </c>
    </row>
    <row r="295" ht="14.25" customHeight="1" spans="1:24">
      <c r="A295" t="s">
        <v>24</v>
      </c>
      <c r="B295" t="s">
        <v>347</v>
      </c>
      <c r="C295">
        <v>69.290831</v>
      </c>
      <c r="D295">
        <v>88</v>
      </c>
      <c r="E295">
        <v>114</v>
      </c>
      <c r="F295">
        <v>4531.402134</v>
      </c>
      <c r="G295" t="s">
        <v>38</v>
      </c>
      <c r="H295">
        <v>63</v>
      </c>
      <c r="I295">
        <v>17</v>
      </c>
      <c r="J295">
        <v>66</v>
      </c>
      <c r="K295">
        <v>1</v>
      </c>
      <c r="L295" t="s">
        <v>43</v>
      </c>
      <c r="M295">
        <v>7.006432059</v>
      </c>
      <c r="N295" t="s">
        <v>52</v>
      </c>
      <c r="O295" t="s">
        <v>62</v>
      </c>
      <c r="P295">
        <v>824</v>
      </c>
      <c r="Q295">
        <v>20</v>
      </c>
      <c r="R295">
        <v>35.63365234</v>
      </c>
      <c r="S295" t="s">
        <v>46</v>
      </c>
      <c r="T295">
        <v>0.04165781795</v>
      </c>
      <c r="U295" t="s">
        <v>40</v>
      </c>
      <c r="V295" t="s">
        <v>48</v>
      </c>
      <c r="W295">
        <v>823.5238459</v>
      </c>
      <c r="X295" s="13">
        <f>((Table1[[#This Row],[Revenue generated]]-Table1[[#This Row],[Costs]])/Table1[[#This Row],[Revenue generated]])</f>
        <v>0.818262908135886</v>
      </c>
    </row>
    <row r="296" ht="14.25" customHeight="1" spans="1:24">
      <c r="A296" t="s">
        <v>57</v>
      </c>
      <c r="B296" t="s">
        <v>348</v>
      </c>
      <c r="C296">
        <v>3.037688725</v>
      </c>
      <c r="D296">
        <v>97</v>
      </c>
      <c r="E296">
        <v>987</v>
      </c>
      <c r="F296">
        <v>7888.356547</v>
      </c>
      <c r="G296" t="s">
        <v>38</v>
      </c>
      <c r="H296">
        <v>77</v>
      </c>
      <c r="I296">
        <v>26</v>
      </c>
      <c r="J296">
        <v>72</v>
      </c>
      <c r="K296">
        <v>9</v>
      </c>
      <c r="L296" t="s">
        <v>27</v>
      </c>
      <c r="M296">
        <v>6.942945942</v>
      </c>
      <c r="N296" t="s">
        <v>61</v>
      </c>
      <c r="O296" t="s">
        <v>50</v>
      </c>
      <c r="P296">
        <v>908</v>
      </c>
      <c r="Q296">
        <v>14</v>
      </c>
      <c r="R296">
        <v>60.38737861</v>
      </c>
      <c r="S296" t="s">
        <v>64</v>
      </c>
      <c r="T296">
        <v>0.01463607498</v>
      </c>
      <c r="U296" t="s">
        <v>47</v>
      </c>
      <c r="V296" t="s">
        <v>32</v>
      </c>
      <c r="W296">
        <v>846.665257</v>
      </c>
      <c r="X296" s="13">
        <f>((Table1[[#This Row],[Revenue generated]]-Table1[[#This Row],[Costs]])/Table1[[#This Row],[Revenue generated]])</f>
        <v>0.892668992336307</v>
      </c>
    </row>
    <row r="297" ht="14.25" customHeight="1" spans="1:24">
      <c r="A297" t="s">
        <v>24</v>
      </c>
      <c r="B297" t="s">
        <v>349</v>
      </c>
      <c r="C297">
        <v>77.90392722</v>
      </c>
      <c r="D297">
        <v>65</v>
      </c>
      <c r="E297">
        <v>672</v>
      </c>
      <c r="F297">
        <v>7386.363944</v>
      </c>
      <c r="G297" t="s">
        <v>38</v>
      </c>
      <c r="H297">
        <v>15</v>
      </c>
      <c r="I297">
        <v>14</v>
      </c>
      <c r="J297">
        <v>26</v>
      </c>
      <c r="K297">
        <v>9</v>
      </c>
      <c r="L297" t="s">
        <v>27</v>
      </c>
      <c r="M297">
        <v>8.63033887</v>
      </c>
      <c r="N297" t="s">
        <v>52</v>
      </c>
      <c r="O297" t="s">
        <v>29</v>
      </c>
      <c r="P297">
        <v>450</v>
      </c>
      <c r="Q297">
        <v>26</v>
      </c>
      <c r="R297">
        <v>58.89068577</v>
      </c>
      <c r="S297" t="s">
        <v>30</v>
      </c>
      <c r="T297">
        <v>0.0121088213</v>
      </c>
      <c r="U297" t="s">
        <v>40</v>
      </c>
      <c r="V297" t="s">
        <v>48</v>
      </c>
      <c r="W297">
        <v>778.8642414</v>
      </c>
      <c r="X297" s="13">
        <f>((Table1[[#This Row],[Revenue generated]]-Table1[[#This Row],[Costs]])/Table1[[#This Row],[Revenue generated]])</f>
        <v>0.894553768632985</v>
      </c>
    </row>
    <row r="298" ht="14.25" customHeight="1" spans="1:24">
      <c r="A298" t="s">
        <v>57</v>
      </c>
      <c r="B298" t="s">
        <v>350</v>
      </c>
      <c r="C298">
        <v>24.42313142</v>
      </c>
      <c r="D298">
        <v>29</v>
      </c>
      <c r="E298">
        <v>324</v>
      </c>
      <c r="F298">
        <v>7698.424766</v>
      </c>
      <c r="G298" t="s">
        <v>26</v>
      </c>
      <c r="H298">
        <v>67</v>
      </c>
      <c r="I298">
        <v>2</v>
      </c>
      <c r="J298">
        <v>32</v>
      </c>
      <c r="K298">
        <v>3</v>
      </c>
      <c r="L298" t="s">
        <v>43</v>
      </c>
      <c r="M298">
        <v>5.352878044</v>
      </c>
      <c r="N298" t="s">
        <v>28</v>
      </c>
      <c r="O298" t="s">
        <v>29</v>
      </c>
      <c r="P298">
        <v>648</v>
      </c>
      <c r="Q298">
        <v>28</v>
      </c>
      <c r="R298">
        <v>17.80375633</v>
      </c>
      <c r="S298" t="s">
        <v>30</v>
      </c>
      <c r="T298">
        <v>0.03872047681</v>
      </c>
      <c r="U298" t="s">
        <v>31</v>
      </c>
      <c r="V298" t="s">
        <v>48</v>
      </c>
      <c r="W298">
        <v>188.7421411</v>
      </c>
      <c r="X298" s="13">
        <f>((Table1[[#This Row],[Revenue generated]]-Table1[[#This Row],[Costs]])/Table1[[#This Row],[Revenue generated]])</f>
        <v>0.975483018041096</v>
      </c>
    </row>
    <row r="299" ht="14.25" customHeight="1" spans="1:24">
      <c r="A299" t="s">
        <v>24</v>
      </c>
      <c r="B299" t="s">
        <v>351</v>
      </c>
      <c r="C299">
        <v>3.526111259</v>
      </c>
      <c r="D299">
        <v>56</v>
      </c>
      <c r="E299">
        <v>62</v>
      </c>
      <c r="F299">
        <v>4370.91658</v>
      </c>
      <c r="G299" t="s">
        <v>55</v>
      </c>
      <c r="H299">
        <v>46</v>
      </c>
      <c r="I299">
        <v>19</v>
      </c>
      <c r="J299">
        <v>4</v>
      </c>
      <c r="K299">
        <v>9</v>
      </c>
      <c r="L299" t="s">
        <v>36</v>
      </c>
      <c r="M299">
        <v>7.904845611</v>
      </c>
      <c r="N299" t="s">
        <v>52</v>
      </c>
      <c r="O299" t="s">
        <v>29</v>
      </c>
      <c r="P299">
        <v>535</v>
      </c>
      <c r="Q299">
        <v>13</v>
      </c>
      <c r="R299">
        <v>65.76515593</v>
      </c>
      <c r="S299" t="s">
        <v>46</v>
      </c>
      <c r="T299">
        <v>0.03376237835</v>
      </c>
      <c r="U299" t="s">
        <v>31</v>
      </c>
      <c r="V299" t="s">
        <v>48</v>
      </c>
      <c r="W299">
        <v>540.1324229</v>
      </c>
      <c r="X299" s="13">
        <f>((Table1[[#This Row],[Revenue generated]]-Table1[[#This Row],[Costs]])/Table1[[#This Row],[Revenue generated]])</f>
        <v>0.876425822132712</v>
      </c>
    </row>
    <row r="300" ht="14.25" customHeight="1" spans="1:24">
      <c r="A300" t="s">
        <v>33</v>
      </c>
      <c r="B300" t="s">
        <v>352</v>
      </c>
      <c r="C300">
        <v>19.75460487</v>
      </c>
      <c r="D300">
        <v>43</v>
      </c>
      <c r="E300">
        <v>913</v>
      </c>
      <c r="F300">
        <v>8525.95256</v>
      </c>
      <c r="G300" t="s">
        <v>35</v>
      </c>
      <c r="H300">
        <v>53</v>
      </c>
      <c r="I300">
        <v>1</v>
      </c>
      <c r="J300">
        <v>27</v>
      </c>
      <c r="K300">
        <v>7</v>
      </c>
      <c r="L300" t="s">
        <v>27</v>
      </c>
      <c r="M300">
        <v>1.409801095</v>
      </c>
      <c r="N300" t="s">
        <v>44</v>
      </c>
      <c r="O300" t="s">
        <v>62</v>
      </c>
      <c r="P300">
        <v>581</v>
      </c>
      <c r="Q300">
        <v>9</v>
      </c>
      <c r="R300">
        <v>5.604690864</v>
      </c>
      <c r="S300" t="s">
        <v>30</v>
      </c>
      <c r="T300">
        <v>0.02908122169</v>
      </c>
      <c r="U300" t="s">
        <v>47</v>
      </c>
      <c r="V300" t="s">
        <v>48</v>
      </c>
      <c r="W300">
        <v>882.1988635</v>
      </c>
      <c r="X300" s="13">
        <f>((Table1[[#This Row],[Revenue generated]]-Table1[[#This Row],[Costs]])/Table1[[#This Row],[Revenue generated]])</f>
        <v>0.896527824041751</v>
      </c>
    </row>
    <row r="301" ht="14.25" customHeight="1" spans="1:24">
      <c r="A301" t="s">
        <v>24</v>
      </c>
      <c r="B301" t="s">
        <v>353</v>
      </c>
      <c r="C301">
        <v>68.5178327</v>
      </c>
      <c r="D301">
        <v>17</v>
      </c>
      <c r="E301">
        <v>627</v>
      </c>
      <c r="F301">
        <v>9185.185829</v>
      </c>
      <c r="G301" t="s">
        <v>38</v>
      </c>
      <c r="H301">
        <v>55</v>
      </c>
      <c r="I301">
        <v>8</v>
      </c>
      <c r="J301">
        <v>59</v>
      </c>
      <c r="K301">
        <v>6</v>
      </c>
      <c r="L301" t="s">
        <v>27</v>
      </c>
      <c r="M301">
        <v>1.311023756</v>
      </c>
      <c r="N301" t="s">
        <v>61</v>
      </c>
      <c r="O301" t="s">
        <v>62</v>
      </c>
      <c r="P301">
        <v>921</v>
      </c>
      <c r="Q301">
        <v>2</v>
      </c>
      <c r="R301">
        <v>38.07289852</v>
      </c>
      <c r="S301" t="s">
        <v>46</v>
      </c>
      <c r="T301">
        <v>0.00346027291</v>
      </c>
      <c r="U301" t="s">
        <v>47</v>
      </c>
      <c r="V301" t="s">
        <v>32</v>
      </c>
      <c r="W301">
        <v>210.743009</v>
      </c>
      <c r="X301" s="13">
        <f>((Table1[[#This Row],[Revenue generated]]-Table1[[#This Row],[Costs]])/Table1[[#This Row],[Revenue generated]])</f>
        <v>0.977056206273516</v>
      </c>
    </row>
    <row r="302" ht="14.25" customHeight="1" spans="1:24">
      <c r="A302" t="s">
        <v>24</v>
      </c>
      <c r="B302" t="s">
        <v>354</v>
      </c>
      <c r="C302">
        <v>69.80800554</v>
      </c>
      <c r="D302">
        <v>55</v>
      </c>
      <c r="E302">
        <v>802</v>
      </c>
      <c r="F302">
        <v>8661.996792</v>
      </c>
      <c r="G302" t="s">
        <v>26</v>
      </c>
      <c r="H302">
        <v>58</v>
      </c>
      <c r="I302">
        <v>7</v>
      </c>
      <c r="J302">
        <v>96</v>
      </c>
      <c r="K302">
        <v>4</v>
      </c>
      <c r="L302" t="s">
        <v>27</v>
      </c>
      <c r="M302">
        <v>2.956572139</v>
      </c>
      <c r="N302" t="s">
        <v>28</v>
      </c>
      <c r="O302" t="s">
        <v>29</v>
      </c>
      <c r="P302">
        <v>215</v>
      </c>
      <c r="Q302">
        <v>29</v>
      </c>
      <c r="R302">
        <v>46.27987924</v>
      </c>
      <c r="S302" t="s">
        <v>30</v>
      </c>
      <c r="T302">
        <v>0.00226410361</v>
      </c>
      <c r="U302" t="s">
        <v>31</v>
      </c>
      <c r="V302" t="s">
        <v>32</v>
      </c>
      <c r="W302">
        <v>187.7520755</v>
      </c>
      <c r="X302" s="13">
        <f>((Table1[[#This Row],[Revenue generated]]-Table1[[#This Row],[Costs]])/Table1[[#This Row],[Revenue generated]])</f>
        <v>0.978324619598866</v>
      </c>
    </row>
    <row r="303" ht="14.25" customHeight="1" spans="1:24">
      <c r="A303" t="s">
        <v>33</v>
      </c>
      <c r="B303" t="s">
        <v>355</v>
      </c>
      <c r="C303">
        <v>14.84352328</v>
      </c>
      <c r="D303">
        <v>95</v>
      </c>
      <c r="E303">
        <v>736</v>
      </c>
      <c r="F303">
        <v>7460.900065</v>
      </c>
      <c r="G303" t="s">
        <v>35</v>
      </c>
      <c r="H303">
        <v>53</v>
      </c>
      <c r="I303">
        <v>30</v>
      </c>
      <c r="J303">
        <v>37</v>
      </c>
      <c r="K303">
        <v>2</v>
      </c>
      <c r="L303" t="s">
        <v>36</v>
      </c>
      <c r="M303">
        <v>9.716574771</v>
      </c>
      <c r="N303" t="s">
        <v>28</v>
      </c>
      <c r="O303" t="s">
        <v>29</v>
      </c>
      <c r="P303">
        <v>517</v>
      </c>
      <c r="Q303">
        <v>30</v>
      </c>
      <c r="R303">
        <v>33.61676895</v>
      </c>
      <c r="S303" t="s">
        <v>30</v>
      </c>
      <c r="T303">
        <v>0.04854068026</v>
      </c>
      <c r="U303" t="s">
        <v>31</v>
      </c>
      <c r="V303" t="s">
        <v>32</v>
      </c>
      <c r="W303">
        <v>503.0655791</v>
      </c>
      <c r="X303" s="13">
        <f>((Table1[[#This Row],[Revenue generated]]-Table1[[#This Row],[Costs]])/Table1[[#This Row],[Revenue generated]])</f>
        <v>0.932573070981081</v>
      </c>
    </row>
    <row r="304" ht="14.25" customHeight="1" spans="1:24">
      <c r="A304" t="s">
        <v>24</v>
      </c>
      <c r="B304" t="s">
        <v>356</v>
      </c>
      <c r="C304">
        <v>11.31968329</v>
      </c>
      <c r="D304">
        <v>34</v>
      </c>
      <c r="E304">
        <v>8</v>
      </c>
      <c r="F304">
        <v>9577.749626</v>
      </c>
      <c r="G304" t="s">
        <v>38</v>
      </c>
      <c r="H304">
        <v>1</v>
      </c>
      <c r="I304">
        <v>10</v>
      </c>
      <c r="J304">
        <v>88</v>
      </c>
      <c r="K304">
        <v>2</v>
      </c>
      <c r="L304" t="s">
        <v>27</v>
      </c>
      <c r="M304">
        <v>8.054479262</v>
      </c>
      <c r="N304" t="s">
        <v>39</v>
      </c>
      <c r="O304" t="s">
        <v>29</v>
      </c>
      <c r="P304">
        <v>971</v>
      </c>
      <c r="Q304">
        <v>27</v>
      </c>
      <c r="R304">
        <v>30.68801935</v>
      </c>
      <c r="S304" t="s">
        <v>30</v>
      </c>
      <c r="T304">
        <v>0.04580592619</v>
      </c>
      <c r="U304" t="s">
        <v>40</v>
      </c>
      <c r="V304" t="s">
        <v>41</v>
      </c>
      <c r="W304">
        <v>141.9202818</v>
      </c>
      <c r="X304" s="13">
        <f>((Table1[[#This Row],[Revenue generated]]-Table1[[#This Row],[Costs]])/Table1[[#This Row],[Revenue generated]])</f>
        <v>0.985182293613654</v>
      </c>
    </row>
    <row r="305" ht="14.25" customHeight="1" spans="1:24">
      <c r="A305" t="s">
        <v>33</v>
      </c>
      <c r="B305" t="s">
        <v>357</v>
      </c>
      <c r="C305">
        <v>61.16334302</v>
      </c>
      <c r="D305">
        <v>68</v>
      </c>
      <c r="E305">
        <v>83</v>
      </c>
      <c r="F305">
        <v>7766.836426</v>
      </c>
      <c r="G305" t="s">
        <v>26</v>
      </c>
      <c r="H305">
        <v>23</v>
      </c>
      <c r="I305">
        <v>13</v>
      </c>
      <c r="J305">
        <v>59</v>
      </c>
      <c r="K305">
        <v>6</v>
      </c>
      <c r="L305" t="s">
        <v>43</v>
      </c>
      <c r="M305">
        <v>1.729568564</v>
      </c>
      <c r="N305" t="s">
        <v>44</v>
      </c>
      <c r="O305" t="s">
        <v>45</v>
      </c>
      <c r="P305">
        <v>937</v>
      </c>
      <c r="Q305">
        <v>18</v>
      </c>
      <c r="R305">
        <v>35.6247414</v>
      </c>
      <c r="S305" t="s">
        <v>46</v>
      </c>
      <c r="T305">
        <v>0.04746648621</v>
      </c>
      <c r="U305" t="s">
        <v>47</v>
      </c>
      <c r="V305" t="s">
        <v>48</v>
      </c>
      <c r="W305">
        <v>254.7761592</v>
      </c>
      <c r="X305" s="13">
        <f>((Table1[[#This Row],[Revenue generated]]-Table1[[#This Row],[Costs]])/Table1[[#This Row],[Revenue generated]])</f>
        <v>0.967196919668976</v>
      </c>
    </row>
    <row r="306" ht="14.25" customHeight="1" spans="1:24">
      <c r="A306" t="s">
        <v>33</v>
      </c>
      <c r="B306" t="s">
        <v>358</v>
      </c>
      <c r="C306">
        <v>4.805496036</v>
      </c>
      <c r="D306">
        <v>26</v>
      </c>
      <c r="E306">
        <v>871</v>
      </c>
      <c r="F306">
        <v>2686.505152</v>
      </c>
      <c r="G306" t="s">
        <v>26</v>
      </c>
      <c r="H306">
        <v>5</v>
      </c>
      <c r="I306">
        <v>3</v>
      </c>
      <c r="J306">
        <v>56</v>
      </c>
      <c r="K306">
        <v>8</v>
      </c>
      <c r="L306" t="s">
        <v>36</v>
      </c>
      <c r="M306">
        <v>3.890547916</v>
      </c>
      <c r="N306" t="s">
        <v>39</v>
      </c>
      <c r="O306" t="s">
        <v>50</v>
      </c>
      <c r="P306">
        <v>414</v>
      </c>
      <c r="Q306">
        <v>3</v>
      </c>
      <c r="R306">
        <v>92.0651606</v>
      </c>
      <c r="S306" t="s">
        <v>46</v>
      </c>
      <c r="T306">
        <v>0.03145579523</v>
      </c>
      <c r="U306" t="s">
        <v>40</v>
      </c>
      <c r="V306" t="s">
        <v>48</v>
      </c>
      <c r="W306">
        <v>923.4406317</v>
      </c>
      <c r="X306" s="13">
        <f>((Table1[[#This Row],[Revenue generated]]-Table1[[#This Row],[Costs]])/Table1[[#This Row],[Revenue generated]])</f>
        <v>0.656266941824945</v>
      </c>
    </row>
    <row r="307" ht="14.25" customHeight="1" spans="1:24">
      <c r="A307" t="s">
        <v>24</v>
      </c>
      <c r="B307" t="s">
        <v>359</v>
      </c>
      <c r="C307">
        <v>1.699976014</v>
      </c>
      <c r="D307">
        <v>87</v>
      </c>
      <c r="E307">
        <v>147</v>
      </c>
      <c r="F307">
        <v>2828.348746</v>
      </c>
      <c r="G307" t="s">
        <v>26</v>
      </c>
      <c r="H307">
        <v>90</v>
      </c>
      <c r="I307">
        <v>27</v>
      </c>
      <c r="J307">
        <v>66</v>
      </c>
      <c r="K307">
        <v>3</v>
      </c>
      <c r="L307" t="s">
        <v>27</v>
      </c>
      <c r="M307">
        <v>4.444098864</v>
      </c>
      <c r="N307" t="s">
        <v>52</v>
      </c>
      <c r="O307" t="s">
        <v>53</v>
      </c>
      <c r="P307">
        <v>104</v>
      </c>
      <c r="Q307">
        <v>17</v>
      </c>
      <c r="R307">
        <v>56.76647556</v>
      </c>
      <c r="S307" t="s">
        <v>46</v>
      </c>
      <c r="T307">
        <v>0.02779193512</v>
      </c>
      <c r="U307" t="s">
        <v>31</v>
      </c>
      <c r="V307" t="s">
        <v>48</v>
      </c>
      <c r="W307">
        <v>235.4612367</v>
      </c>
      <c r="X307" s="13">
        <f>((Table1[[#This Row],[Revenue generated]]-Table1[[#This Row],[Costs]])/Table1[[#This Row],[Revenue generated]])</f>
        <v>0.916749574452938</v>
      </c>
    </row>
    <row r="308" ht="14.25" customHeight="1" spans="1:24">
      <c r="A308" t="s">
        <v>33</v>
      </c>
      <c r="B308" t="s">
        <v>360</v>
      </c>
      <c r="C308">
        <v>4.078332863</v>
      </c>
      <c r="D308">
        <v>48</v>
      </c>
      <c r="E308">
        <v>65</v>
      </c>
      <c r="F308">
        <v>7823.47656</v>
      </c>
      <c r="G308" t="s">
        <v>55</v>
      </c>
      <c r="H308">
        <v>11</v>
      </c>
      <c r="I308">
        <v>15</v>
      </c>
      <c r="J308">
        <v>58</v>
      </c>
      <c r="K308">
        <v>8</v>
      </c>
      <c r="L308" t="s">
        <v>43</v>
      </c>
      <c r="M308">
        <v>3.880763303</v>
      </c>
      <c r="N308" t="s">
        <v>28</v>
      </c>
      <c r="O308" t="s">
        <v>45</v>
      </c>
      <c r="P308">
        <v>314</v>
      </c>
      <c r="Q308">
        <v>24</v>
      </c>
      <c r="R308">
        <v>1.08506857</v>
      </c>
      <c r="S308" t="s">
        <v>30</v>
      </c>
      <c r="T308">
        <v>0.01000910619</v>
      </c>
      <c r="U308" t="s">
        <v>56</v>
      </c>
      <c r="V308" t="s">
        <v>48</v>
      </c>
      <c r="W308">
        <v>134.3690969</v>
      </c>
      <c r="X308" s="13">
        <f>((Table1[[#This Row],[Revenue generated]]-Table1[[#This Row],[Costs]])/Table1[[#This Row],[Revenue generated]])</f>
        <v>0.982824886625595</v>
      </c>
    </row>
    <row r="309" ht="14.25" customHeight="1" spans="1:24">
      <c r="A309" t="s">
        <v>57</v>
      </c>
      <c r="B309" t="s">
        <v>361</v>
      </c>
      <c r="C309">
        <v>42.95838438</v>
      </c>
      <c r="D309">
        <v>59</v>
      </c>
      <c r="E309">
        <v>426</v>
      </c>
      <c r="F309">
        <v>8496.103813</v>
      </c>
      <c r="G309" t="s">
        <v>35</v>
      </c>
      <c r="H309">
        <v>93</v>
      </c>
      <c r="I309">
        <v>17</v>
      </c>
      <c r="J309">
        <v>11</v>
      </c>
      <c r="K309">
        <v>1</v>
      </c>
      <c r="L309" t="s">
        <v>27</v>
      </c>
      <c r="M309">
        <v>2.348338784</v>
      </c>
      <c r="N309" t="s">
        <v>52</v>
      </c>
      <c r="O309" t="s">
        <v>53</v>
      </c>
      <c r="P309">
        <v>564</v>
      </c>
      <c r="Q309">
        <v>1</v>
      </c>
      <c r="R309">
        <v>99.4661086</v>
      </c>
      <c r="S309" t="s">
        <v>46</v>
      </c>
      <c r="T309">
        <v>0.00398177187</v>
      </c>
      <c r="U309" t="s">
        <v>31</v>
      </c>
      <c r="V309" t="s">
        <v>41</v>
      </c>
      <c r="W309">
        <v>802.0563118</v>
      </c>
      <c r="X309" s="13">
        <f>((Table1[[#This Row],[Revenue generated]]-Table1[[#This Row],[Costs]])/Table1[[#This Row],[Revenue generated]])</f>
        <v>0.905597162010572</v>
      </c>
    </row>
    <row r="310" ht="14.25" customHeight="1" spans="1:24">
      <c r="A310" t="s">
        <v>57</v>
      </c>
      <c r="B310" t="s">
        <v>362</v>
      </c>
      <c r="C310">
        <v>68.71759675</v>
      </c>
      <c r="D310">
        <v>78</v>
      </c>
      <c r="E310">
        <v>150</v>
      </c>
      <c r="F310">
        <v>7517.363211</v>
      </c>
      <c r="G310" t="s">
        <v>35</v>
      </c>
      <c r="H310">
        <v>5</v>
      </c>
      <c r="I310">
        <v>10</v>
      </c>
      <c r="J310">
        <v>15</v>
      </c>
      <c r="K310">
        <v>7</v>
      </c>
      <c r="L310" t="s">
        <v>43</v>
      </c>
      <c r="M310">
        <v>3.404733857</v>
      </c>
      <c r="N310" t="s">
        <v>52</v>
      </c>
      <c r="O310" t="s">
        <v>29</v>
      </c>
      <c r="P310">
        <v>769</v>
      </c>
      <c r="Q310">
        <v>8</v>
      </c>
      <c r="R310">
        <v>11.42302714</v>
      </c>
      <c r="S310" t="s">
        <v>30</v>
      </c>
      <c r="T310">
        <v>0.02709862691</v>
      </c>
      <c r="U310" t="s">
        <v>56</v>
      </c>
      <c r="V310" t="s">
        <v>32</v>
      </c>
      <c r="W310">
        <v>505.5571342</v>
      </c>
      <c r="X310" s="13">
        <f>((Table1[[#This Row],[Revenue generated]]-Table1[[#This Row],[Costs]])/Table1[[#This Row],[Revenue generated]])</f>
        <v>0.932748076684624</v>
      </c>
    </row>
    <row r="311" ht="14.25" customHeight="1" spans="1:24">
      <c r="A311" t="s">
        <v>33</v>
      </c>
      <c r="B311" t="s">
        <v>363</v>
      </c>
      <c r="C311">
        <v>64.01573294</v>
      </c>
      <c r="D311">
        <v>35</v>
      </c>
      <c r="E311">
        <v>980</v>
      </c>
      <c r="F311">
        <v>4971.145988</v>
      </c>
      <c r="G311" t="s">
        <v>38</v>
      </c>
      <c r="H311">
        <v>14</v>
      </c>
      <c r="I311">
        <v>27</v>
      </c>
      <c r="J311">
        <v>83</v>
      </c>
      <c r="K311">
        <v>1</v>
      </c>
      <c r="L311" t="s">
        <v>36</v>
      </c>
      <c r="M311">
        <v>7.166645291</v>
      </c>
      <c r="N311" t="s">
        <v>61</v>
      </c>
      <c r="O311" t="s">
        <v>62</v>
      </c>
      <c r="P311">
        <v>963</v>
      </c>
      <c r="Q311">
        <v>23</v>
      </c>
      <c r="R311">
        <v>47.95760163</v>
      </c>
      <c r="S311" t="s">
        <v>30</v>
      </c>
      <c r="T311">
        <v>0.03844614479</v>
      </c>
      <c r="U311" t="s">
        <v>47</v>
      </c>
      <c r="V311" t="s">
        <v>32</v>
      </c>
      <c r="W311">
        <v>995.9294615</v>
      </c>
      <c r="X311" s="13">
        <f>((Table1[[#This Row],[Revenue generated]]-Table1[[#This Row],[Costs]])/Table1[[#This Row],[Revenue generated]])</f>
        <v>0.799657973452378</v>
      </c>
    </row>
    <row r="312" ht="14.25" customHeight="1" spans="1:24">
      <c r="A312" t="s">
        <v>33</v>
      </c>
      <c r="B312" t="s">
        <v>364</v>
      </c>
      <c r="C312">
        <v>15.70779568</v>
      </c>
      <c r="D312">
        <v>11</v>
      </c>
      <c r="E312">
        <v>996</v>
      </c>
      <c r="F312">
        <v>2330.965802</v>
      </c>
      <c r="G312" t="s">
        <v>26</v>
      </c>
      <c r="H312">
        <v>51</v>
      </c>
      <c r="I312">
        <v>13</v>
      </c>
      <c r="J312">
        <v>80</v>
      </c>
      <c r="K312">
        <v>2</v>
      </c>
      <c r="L312" t="s">
        <v>43</v>
      </c>
      <c r="M312">
        <v>8.673211211</v>
      </c>
      <c r="N312" t="s">
        <v>44</v>
      </c>
      <c r="O312" t="s">
        <v>45</v>
      </c>
      <c r="P312">
        <v>830</v>
      </c>
      <c r="Q312">
        <v>5</v>
      </c>
      <c r="R312">
        <v>96.52735279</v>
      </c>
      <c r="S312" t="s">
        <v>64</v>
      </c>
      <c r="T312">
        <v>0.01727313928</v>
      </c>
      <c r="U312" t="s">
        <v>31</v>
      </c>
      <c r="V312" t="s">
        <v>32</v>
      </c>
      <c r="W312">
        <v>806.1031777</v>
      </c>
      <c r="X312" s="13">
        <f>((Table1[[#This Row],[Revenue generated]]-Table1[[#This Row],[Costs]])/Table1[[#This Row],[Revenue generated]])</f>
        <v>0.654176317383828</v>
      </c>
    </row>
    <row r="313" ht="14.25" customHeight="1" spans="1:24">
      <c r="A313" t="s">
        <v>33</v>
      </c>
      <c r="B313" t="s">
        <v>365</v>
      </c>
      <c r="C313">
        <v>90.63545998</v>
      </c>
      <c r="D313">
        <v>95</v>
      </c>
      <c r="E313">
        <v>960</v>
      </c>
      <c r="F313">
        <v>6099.944116</v>
      </c>
      <c r="G313" t="s">
        <v>35</v>
      </c>
      <c r="H313">
        <v>46</v>
      </c>
      <c r="I313">
        <v>23</v>
      </c>
      <c r="J313">
        <v>60</v>
      </c>
      <c r="K313">
        <v>1</v>
      </c>
      <c r="L313" t="s">
        <v>36</v>
      </c>
      <c r="M313">
        <v>4.523943124</v>
      </c>
      <c r="N313" t="s">
        <v>61</v>
      </c>
      <c r="O313" t="s">
        <v>45</v>
      </c>
      <c r="P313">
        <v>362</v>
      </c>
      <c r="Q313">
        <v>11</v>
      </c>
      <c r="R313">
        <v>27.59236309</v>
      </c>
      <c r="S313" t="s">
        <v>30</v>
      </c>
      <c r="T313">
        <v>0.00021169821</v>
      </c>
      <c r="U313" t="s">
        <v>40</v>
      </c>
      <c r="V313" t="s">
        <v>48</v>
      </c>
      <c r="W313">
        <v>126.7230334</v>
      </c>
      <c r="X313" s="13">
        <f>((Table1[[#This Row],[Revenue generated]]-Table1[[#This Row],[Costs]])/Table1[[#This Row],[Revenue generated]])</f>
        <v>0.979225541908227</v>
      </c>
    </row>
    <row r="314" ht="14.25" customHeight="1" spans="1:24">
      <c r="A314" t="s">
        <v>24</v>
      </c>
      <c r="B314" t="s">
        <v>366</v>
      </c>
      <c r="C314">
        <v>71.21338908</v>
      </c>
      <c r="D314">
        <v>41</v>
      </c>
      <c r="E314">
        <v>336</v>
      </c>
      <c r="F314">
        <v>2873.741446</v>
      </c>
      <c r="G314" t="s">
        <v>38</v>
      </c>
      <c r="H314">
        <v>100</v>
      </c>
      <c r="I314">
        <v>30</v>
      </c>
      <c r="J314">
        <v>85</v>
      </c>
      <c r="K314">
        <v>4</v>
      </c>
      <c r="L314" t="s">
        <v>36</v>
      </c>
      <c r="M314">
        <v>1.32527401</v>
      </c>
      <c r="N314" t="s">
        <v>52</v>
      </c>
      <c r="O314" t="s">
        <v>45</v>
      </c>
      <c r="P314">
        <v>563</v>
      </c>
      <c r="Q314">
        <v>3</v>
      </c>
      <c r="R314">
        <v>32.32128621</v>
      </c>
      <c r="S314" t="s">
        <v>46</v>
      </c>
      <c r="T314">
        <v>0.02161253748</v>
      </c>
      <c r="U314" t="s">
        <v>31</v>
      </c>
      <c r="V314" t="s">
        <v>32</v>
      </c>
      <c r="W314">
        <v>402.9687891</v>
      </c>
      <c r="X314" s="13">
        <f>((Table1[[#This Row],[Revenue generated]]-Table1[[#This Row],[Costs]])/Table1[[#This Row],[Revenue generated]])</f>
        <v>0.859775558562898</v>
      </c>
    </row>
    <row r="315" ht="14.25" customHeight="1" spans="1:24">
      <c r="A315" t="s">
        <v>33</v>
      </c>
      <c r="B315" t="s">
        <v>367</v>
      </c>
      <c r="C315">
        <v>16.16039332</v>
      </c>
      <c r="D315">
        <v>5</v>
      </c>
      <c r="E315">
        <v>249</v>
      </c>
      <c r="F315">
        <v>4052.738416</v>
      </c>
      <c r="G315" t="s">
        <v>55</v>
      </c>
      <c r="H315">
        <v>80</v>
      </c>
      <c r="I315">
        <v>8</v>
      </c>
      <c r="J315">
        <v>48</v>
      </c>
      <c r="K315">
        <v>9</v>
      </c>
      <c r="L315" t="s">
        <v>36</v>
      </c>
      <c r="M315">
        <v>9.537283061</v>
      </c>
      <c r="N315" t="s">
        <v>44</v>
      </c>
      <c r="O315" t="s">
        <v>53</v>
      </c>
      <c r="P315">
        <v>173</v>
      </c>
      <c r="Q315">
        <v>10</v>
      </c>
      <c r="R315">
        <v>97.82905011</v>
      </c>
      <c r="S315" t="s">
        <v>30</v>
      </c>
      <c r="T315">
        <v>0.0163107423</v>
      </c>
      <c r="U315" t="s">
        <v>31</v>
      </c>
      <c r="V315" t="s">
        <v>32</v>
      </c>
      <c r="W315">
        <v>547.2410052</v>
      </c>
      <c r="X315" s="13">
        <f>((Table1[[#This Row],[Revenue generated]]-Table1[[#This Row],[Costs]])/Table1[[#This Row],[Revenue generated]])</f>
        <v>0.864970064922147</v>
      </c>
    </row>
    <row r="316" ht="14.25" customHeight="1" spans="1:24">
      <c r="A316" t="s">
        <v>33</v>
      </c>
      <c r="B316" t="s">
        <v>368</v>
      </c>
      <c r="C316">
        <v>99.17132864</v>
      </c>
      <c r="D316">
        <v>26</v>
      </c>
      <c r="E316">
        <v>562</v>
      </c>
      <c r="F316">
        <v>8653.570926</v>
      </c>
      <c r="G316" t="s">
        <v>26</v>
      </c>
      <c r="H316">
        <v>54</v>
      </c>
      <c r="I316">
        <v>29</v>
      </c>
      <c r="J316">
        <v>78</v>
      </c>
      <c r="K316">
        <v>5</v>
      </c>
      <c r="L316" t="s">
        <v>27</v>
      </c>
      <c r="M316">
        <v>2.039770189</v>
      </c>
      <c r="N316" t="s">
        <v>39</v>
      </c>
      <c r="O316" t="s">
        <v>45</v>
      </c>
      <c r="P316">
        <v>558</v>
      </c>
      <c r="Q316">
        <v>14</v>
      </c>
      <c r="R316">
        <v>5.79143663</v>
      </c>
      <c r="S316" t="s">
        <v>30</v>
      </c>
      <c r="T316">
        <v>0.00100682852</v>
      </c>
      <c r="U316" t="s">
        <v>40</v>
      </c>
      <c r="V316" t="s">
        <v>32</v>
      </c>
      <c r="W316">
        <v>929.23529</v>
      </c>
      <c r="X316" s="13">
        <f>((Table1[[#This Row],[Revenue generated]]-Table1[[#This Row],[Costs]])/Table1[[#This Row],[Revenue generated]])</f>
        <v>0.892618284642693</v>
      </c>
    </row>
    <row r="317" ht="14.25" customHeight="1" spans="1:24">
      <c r="A317" t="s">
        <v>33</v>
      </c>
      <c r="B317" t="s">
        <v>369</v>
      </c>
      <c r="C317">
        <v>36.98924493</v>
      </c>
      <c r="D317">
        <v>94</v>
      </c>
      <c r="E317">
        <v>469</v>
      </c>
      <c r="F317">
        <v>5442.086785</v>
      </c>
      <c r="G317" t="s">
        <v>26</v>
      </c>
      <c r="H317">
        <v>9</v>
      </c>
      <c r="I317">
        <v>8</v>
      </c>
      <c r="J317">
        <v>69</v>
      </c>
      <c r="K317">
        <v>7</v>
      </c>
      <c r="L317" t="s">
        <v>27</v>
      </c>
      <c r="M317">
        <v>2.422039723</v>
      </c>
      <c r="N317" t="s">
        <v>39</v>
      </c>
      <c r="O317" t="s">
        <v>53</v>
      </c>
      <c r="P317">
        <v>580</v>
      </c>
      <c r="Q317">
        <v>7</v>
      </c>
      <c r="R317">
        <v>97.12128175</v>
      </c>
      <c r="S317" t="s">
        <v>64</v>
      </c>
      <c r="T317">
        <v>0.02264405761</v>
      </c>
      <c r="U317" t="s">
        <v>56</v>
      </c>
      <c r="V317" t="s">
        <v>32</v>
      </c>
      <c r="W317">
        <v>127.8618</v>
      </c>
      <c r="X317" s="13">
        <f>((Table1[[#This Row],[Revenue generated]]-Table1[[#This Row],[Costs]])/Table1[[#This Row],[Revenue generated]])</f>
        <v>0.976505005331333</v>
      </c>
    </row>
    <row r="318" ht="14.25" customHeight="1" spans="1:24">
      <c r="A318" t="s">
        <v>33</v>
      </c>
      <c r="B318" t="s">
        <v>370</v>
      </c>
      <c r="C318">
        <v>7.54717211</v>
      </c>
      <c r="D318">
        <v>74</v>
      </c>
      <c r="E318">
        <v>280</v>
      </c>
      <c r="F318">
        <v>6453.797968</v>
      </c>
      <c r="G318" t="s">
        <v>35</v>
      </c>
      <c r="H318">
        <v>2</v>
      </c>
      <c r="I318">
        <v>5</v>
      </c>
      <c r="J318">
        <v>78</v>
      </c>
      <c r="K318">
        <v>1</v>
      </c>
      <c r="L318" t="s">
        <v>27</v>
      </c>
      <c r="M318">
        <v>4.191324586</v>
      </c>
      <c r="N318" t="s">
        <v>39</v>
      </c>
      <c r="O318" t="s">
        <v>53</v>
      </c>
      <c r="P318">
        <v>399</v>
      </c>
      <c r="Q318">
        <v>21</v>
      </c>
      <c r="R318">
        <v>77.1063425</v>
      </c>
      <c r="S318" t="s">
        <v>64</v>
      </c>
      <c r="T318">
        <v>0.01012563089</v>
      </c>
      <c r="U318" t="s">
        <v>40</v>
      </c>
      <c r="V318" t="s">
        <v>48</v>
      </c>
      <c r="W318">
        <v>865.5257798</v>
      </c>
      <c r="X318" s="13">
        <f>((Table1[[#This Row],[Revenue generated]]-Table1[[#This Row],[Costs]])/Table1[[#This Row],[Revenue generated]])</f>
        <v>0.865888925545616</v>
      </c>
    </row>
    <row r="319" ht="14.25" customHeight="1" spans="1:24">
      <c r="A319" t="s">
        <v>57</v>
      </c>
      <c r="B319" t="s">
        <v>371</v>
      </c>
      <c r="C319">
        <v>81.46253437</v>
      </c>
      <c r="D319">
        <v>82</v>
      </c>
      <c r="E319">
        <v>126</v>
      </c>
      <c r="F319">
        <v>2629.396435</v>
      </c>
      <c r="G319" t="s">
        <v>35</v>
      </c>
      <c r="H319">
        <v>45</v>
      </c>
      <c r="I319">
        <v>17</v>
      </c>
      <c r="J319">
        <v>85</v>
      </c>
      <c r="K319">
        <v>9</v>
      </c>
      <c r="L319" t="s">
        <v>43</v>
      </c>
      <c r="M319">
        <v>3.585418958</v>
      </c>
      <c r="N319" t="s">
        <v>39</v>
      </c>
      <c r="O319" t="s">
        <v>62</v>
      </c>
      <c r="P319">
        <v>453</v>
      </c>
      <c r="Q319">
        <v>16</v>
      </c>
      <c r="R319">
        <v>47.67968037</v>
      </c>
      <c r="S319" t="s">
        <v>46</v>
      </c>
      <c r="T319">
        <v>0.00102020755</v>
      </c>
      <c r="U319" t="s">
        <v>40</v>
      </c>
      <c r="V319" t="s">
        <v>41</v>
      </c>
      <c r="W319">
        <v>670.9343908</v>
      </c>
      <c r="X319" s="13">
        <f>((Table1[[#This Row],[Revenue generated]]-Table1[[#This Row],[Costs]])/Table1[[#This Row],[Revenue generated]])</f>
        <v>0.744833307800541</v>
      </c>
    </row>
    <row r="320" ht="14.25" customHeight="1" spans="1:24">
      <c r="A320" t="s">
        <v>24</v>
      </c>
      <c r="B320" t="s">
        <v>372</v>
      </c>
      <c r="C320">
        <v>36.44362777</v>
      </c>
      <c r="D320">
        <v>23</v>
      </c>
      <c r="E320">
        <v>620</v>
      </c>
      <c r="F320">
        <v>9364.673505</v>
      </c>
      <c r="G320" t="s">
        <v>38</v>
      </c>
      <c r="H320">
        <v>10</v>
      </c>
      <c r="I320">
        <v>10</v>
      </c>
      <c r="J320">
        <v>46</v>
      </c>
      <c r="K320">
        <v>8</v>
      </c>
      <c r="L320" t="s">
        <v>43</v>
      </c>
      <c r="M320">
        <v>4.339224714</v>
      </c>
      <c r="N320" t="s">
        <v>61</v>
      </c>
      <c r="O320" t="s">
        <v>45</v>
      </c>
      <c r="P320">
        <v>374</v>
      </c>
      <c r="Q320">
        <v>17</v>
      </c>
      <c r="R320">
        <v>27.10798085</v>
      </c>
      <c r="S320" t="s">
        <v>30</v>
      </c>
      <c r="T320">
        <v>0.02231939111</v>
      </c>
      <c r="U320" t="s">
        <v>56</v>
      </c>
      <c r="V320" t="s">
        <v>48</v>
      </c>
      <c r="W320">
        <v>593.4802587</v>
      </c>
      <c r="X320" s="13">
        <f>((Table1[[#This Row],[Revenue generated]]-Table1[[#This Row],[Costs]])/Table1[[#This Row],[Revenue generated]])</f>
        <v>0.936625632662673</v>
      </c>
    </row>
    <row r="321" ht="14.25" customHeight="1" spans="1:24">
      <c r="A321" t="s">
        <v>33</v>
      </c>
      <c r="B321" t="s">
        <v>373</v>
      </c>
      <c r="C321">
        <v>51.12387009</v>
      </c>
      <c r="D321">
        <v>100</v>
      </c>
      <c r="E321">
        <v>187</v>
      </c>
      <c r="F321">
        <v>2553.495585</v>
      </c>
      <c r="G321" t="s">
        <v>38</v>
      </c>
      <c r="H321">
        <v>48</v>
      </c>
      <c r="I321">
        <v>11</v>
      </c>
      <c r="J321">
        <v>94</v>
      </c>
      <c r="K321">
        <v>3</v>
      </c>
      <c r="L321" t="s">
        <v>36</v>
      </c>
      <c r="M321">
        <v>4.742635883</v>
      </c>
      <c r="N321" t="s">
        <v>52</v>
      </c>
      <c r="O321" t="s">
        <v>62</v>
      </c>
      <c r="P321">
        <v>694</v>
      </c>
      <c r="Q321">
        <v>16</v>
      </c>
      <c r="R321">
        <v>82.37332059</v>
      </c>
      <c r="S321" t="s">
        <v>46</v>
      </c>
      <c r="T321">
        <v>0.03646450865</v>
      </c>
      <c r="U321" t="s">
        <v>31</v>
      </c>
      <c r="V321" t="s">
        <v>41</v>
      </c>
      <c r="W321">
        <v>477.3076311</v>
      </c>
      <c r="X321" s="13">
        <f>((Table1[[#This Row],[Revenue generated]]-Table1[[#This Row],[Costs]])/Table1[[#This Row],[Revenue generated]])</f>
        <v>0.813076774479718</v>
      </c>
    </row>
    <row r="322" ht="14.25" customHeight="1" spans="1:24">
      <c r="A322" t="s">
        <v>33</v>
      </c>
      <c r="B322" t="s">
        <v>374</v>
      </c>
      <c r="C322">
        <v>96.34107244</v>
      </c>
      <c r="D322">
        <v>22</v>
      </c>
      <c r="E322">
        <v>320</v>
      </c>
      <c r="F322">
        <v>8128.027697</v>
      </c>
      <c r="G322" t="s">
        <v>38</v>
      </c>
      <c r="H322">
        <v>27</v>
      </c>
      <c r="I322">
        <v>12</v>
      </c>
      <c r="J322">
        <v>68</v>
      </c>
      <c r="K322">
        <v>6</v>
      </c>
      <c r="L322" t="s">
        <v>36</v>
      </c>
      <c r="M322">
        <v>8.878334651</v>
      </c>
      <c r="N322" t="s">
        <v>39</v>
      </c>
      <c r="O322" t="s">
        <v>62</v>
      </c>
      <c r="P322">
        <v>309</v>
      </c>
      <c r="Q322">
        <v>6</v>
      </c>
      <c r="R322">
        <v>65.68625961</v>
      </c>
      <c r="S322" t="s">
        <v>64</v>
      </c>
      <c r="T322">
        <v>0.04231416574</v>
      </c>
      <c r="U322" t="s">
        <v>40</v>
      </c>
      <c r="V322" t="s">
        <v>32</v>
      </c>
      <c r="W322">
        <v>493.8712153</v>
      </c>
      <c r="X322" s="13">
        <f>((Table1[[#This Row],[Revenue generated]]-Table1[[#This Row],[Costs]])/Table1[[#This Row],[Revenue generated]])</f>
        <v>0.939238492570309</v>
      </c>
    </row>
    <row r="323" ht="14.25" customHeight="1" spans="1:24">
      <c r="A323" t="s">
        <v>57</v>
      </c>
      <c r="B323" t="s">
        <v>375</v>
      </c>
      <c r="C323">
        <v>84.89386898</v>
      </c>
      <c r="D323">
        <v>60</v>
      </c>
      <c r="E323">
        <v>601</v>
      </c>
      <c r="F323">
        <v>7087.052696</v>
      </c>
      <c r="G323" t="s">
        <v>38</v>
      </c>
      <c r="H323">
        <v>69</v>
      </c>
      <c r="I323">
        <v>25</v>
      </c>
      <c r="J323">
        <v>7</v>
      </c>
      <c r="K323">
        <v>6</v>
      </c>
      <c r="L323" t="s">
        <v>27</v>
      </c>
      <c r="M323">
        <v>6.037883769</v>
      </c>
      <c r="N323" t="s">
        <v>44</v>
      </c>
      <c r="O323" t="s">
        <v>62</v>
      </c>
      <c r="P323">
        <v>791</v>
      </c>
      <c r="Q323">
        <v>4</v>
      </c>
      <c r="R323">
        <v>61.73572895</v>
      </c>
      <c r="S323" t="s">
        <v>30</v>
      </c>
      <c r="T323">
        <v>0.00018607568</v>
      </c>
      <c r="U323" t="s">
        <v>40</v>
      </c>
      <c r="V323" t="s">
        <v>41</v>
      </c>
      <c r="W323">
        <v>523.3609147</v>
      </c>
      <c r="X323" s="13">
        <f>((Table1[[#This Row],[Revenue generated]]-Table1[[#This Row],[Costs]])/Table1[[#This Row],[Revenue generated]])</f>
        <v>0.926152529528193</v>
      </c>
    </row>
    <row r="324" ht="14.25" customHeight="1" spans="1:24">
      <c r="A324" t="s">
        <v>24</v>
      </c>
      <c r="B324" t="s">
        <v>376</v>
      </c>
      <c r="C324">
        <v>27.67978089</v>
      </c>
      <c r="D324">
        <v>55</v>
      </c>
      <c r="E324">
        <v>884</v>
      </c>
      <c r="F324">
        <v>2390.807867</v>
      </c>
      <c r="G324" t="s">
        <v>38</v>
      </c>
      <c r="H324">
        <v>71</v>
      </c>
      <c r="I324">
        <v>1</v>
      </c>
      <c r="J324">
        <v>63</v>
      </c>
      <c r="K324">
        <v>10</v>
      </c>
      <c r="L324" t="s">
        <v>36</v>
      </c>
      <c r="M324">
        <v>9.567648921</v>
      </c>
      <c r="N324" t="s">
        <v>52</v>
      </c>
      <c r="O324" t="s">
        <v>45</v>
      </c>
      <c r="P324">
        <v>780</v>
      </c>
      <c r="Q324">
        <v>28</v>
      </c>
      <c r="R324">
        <v>50.12083961</v>
      </c>
      <c r="S324" t="s">
        <v>46</v>
      </c>
      <c r="T324">
        <v>0.02591275473</v>
      </c>
      <c r="U324" t="s">
        <v>47</v>
      </c>
      <c r="V324" t="s">
        <v>41</v>
      </c>
      <c r="W324">
        <v>205.5719958</v>
      </c>
      <c r="X324" s="13">
        <f>((Table1[[#This Row],[Revenue generated]]-Table1[[#This Row],[Costs]])/Table1[[#This Row],[Revenue generated]])</f>
        <v>0.914015677028053</v>
      </c>
    </row>
    <row r="325" ht="14.25" customHeight="1" spans="1:24">
      <c r="A325" t="s">
        <v>57</v>
      </c>
      <c r="B325" t="s">
        <v>377</v>
      </c>
      <c r="C325">
        <v>4.324341186</v>
      </c>
      <c r="D325">
        <v>30</v>
      </c>
      <c r="E325">
        <v>391</v>
      </c>
      <c r="F325">
        <v>8858.367571</v>
      </c>
      <c r="G325" t="s">
        <v>38</v>
      </c>
      <c r="H325">
        <v>84</v>
      </c>
      <c r="I325">
        <v>5</v>
      </c>
      <c r="J325">
        <v>29</v>
      </c>
      <c r="K325">
        <v>7</v>
      </c>
      <c r="L325" t="s">
        <v>36</v>
      </c>
      <c r="M325">
        <v>2.924857601</v>
      </c>
      <c r="N325" t="s">
        <v>44</v>
      </c>
      <c r="O325" t="s">
        <v>45</v>
      </c>
      <c r="P325">
        <v>568</v>
      </c>
      <c r="Q325">
        <v>29</v>
      </c>
      <c r="R325">
        <v>98.60995724</v>
      </c>
      <c r="S325" t="s">
        <v>30</v>
      </c>
      <c r="T325">
        <v>0.01342291563</v>
      </c>
      <c r="U325" t="s">
        <v>47</v>
      </c>
      <c r="V325" t="s">
        <v>48</v>
      </c>
      <c r="W325">
        <v>196.3294461</v>
      </c>
      <c r="X325" s="13">
        <f>((Table1[[#This Row],[Revenue generated]]-Table1[[#This Row],[Costs]])/Table1[[#This Row],[Revenue generated]])</f>
        <v>0.977836836806961</v>
      </c>
    </row>
    <row r="326" ht="14.25" customHeight="1" spans="1:24">
      <c r="A326" t="s">
        <v>24</v>
      </c>
      <c r="B326" t="s">
        <v>378</v>
      </c>
      <c r="C326">
        <v>4.156308359</v>
      </c>
      <c r="D326">
        <v>32</v>
      </c>
      <c r="E326">
        <v>209</v>
      </c>
      <c r="F326">
        <v>9049.077861</v>
      </c>
      <c r="G326" t="s">
        <v>55</v>
      </c>
      <c r="H326">
        <v>4</v>
      </c>
      <c r="I326">
        <v>26</v>
      </c>
      <c r="J326">
        <v>2</v>
      </c>
      <c r="K326">
        <v>8</v>
      </c>
      <c r="L326" t="s">
        <v>43</v>
      </c>
      <c r="M326">
        <v>9.741291689</v>
      </c>
      <c r="N326" t="s">
        <v>61</v>
      </c>
      <c r="O326" t="s">
        <v>53</v>
      </c>
      <c r="P326">
        <v>447</v>
      </c>
      <c r="Q326">
        <v>3</v>
      </c>
      <c r="R326">
        <v>40.3823597</v>
      </c>
      <c r="S326" t="s">
        <v>30</v>
      </c>
      <c r="T326">
        <v>0.03691310293</v>
      </c>
      <c r="U326" t="s">
        <v>40</v>
      </c>
      <c r="V326" t="s">
        <v>48</v>
      </c>
      <c r="W326">
        <v>758.7247726</v>
      </c>
      <c r="X326" s="13">
        <f>((Table1[[#This Row],[Revenue generated]]-Table1[[#This Row],[Costs]])/Table1[[#This Row],[Revenue generated]])</f>
        <v>0.916154465211314</v>
      </c>
    </row>
    <row r="327" ht="14.25" customHeight="1" spans="1:24">
      <c r="A327" t="s">
        <v>24</v>
      </c>
      <c r="B327" t="s">
        <v>379</v>
      </c>
      <c r="C327">
        <v>39.62934399</v>
      </c>
      <c r="D327">
        <v>73</v>
      </c>
      <c r="E327">
        <v>142</v>
      </c>
      <c r="F327">
        <v>2174.777054</v>
      </c>
      <c r="G327" t="s">
        <v>55</v>
      </c>
      <c r="H327">
        <v>82</v>
      </c>
      <c r="I327">
        <v>11</v>
      </c>
      <c r="J327">
        <v>52</v>
      </c>
      <c r="K327">
        <v>3</v>
      </c>
      <c r="L327" t="s">
        <v>43</v>
      </c>
      <c r="M327">
        <v>2.231073681</v>
      </c>
      <c r="N327" t="s">
        <v>52</v>
      </c>
      <c r="O327" t="s">
        <v>45</v>
      </c>
      <c r="P327">
        <v>934</v>
      </c>
      <c r="Q327">
        <v>23</v>
      </c>
      <c r="R327">
        <v>78.28038312</v>
      </c>
      <c r="S327" t="s">
        <v>30</v>
      </c>
      <c r="T327">
        <v>0.03797231217</v>
      </c>
      <c r="U327" t="s">
        <v>31</v>
      </c>
      <c r="V327" t="s">
        <v>32</v>
      </c>
      <c r="W327">
        <v>458.5359457</v>
      </c>
      <c r="X327" s="13">
        <f>((Table1[[#This Row],[Revenue generated]]-Table1[[#This Row],[Costs]])/Table1[[#This Row],[Revenue generated]])</f>
        <v>0.789157263335739</v>
      </c>
    </row>
    <row r="328" ht="14.25" customHeight="1" spans="1:24">
      <c r="A328" t="s">
        <v>24</v>
      </c>
      <c r="B328" t="s">
        <v>380</v>
      </c>
      <c r="C328">
        <v>97.44694662</v>
      </c>
      <c r="D328">
        <v>9</v>
      </c>
      <c r="E328">
        <v>353</v>
      </c>
      <c r="F328">
        <v>3716.493326</v>
      </c>
      <c r="G328" t="s">
        <v>55</v>
      </c>
      <c r="H328">
        <v>59</v>
      </c>
      <c r="I328">
        <v>16</v>
      </c>
      <c r="J328">
        <v>48</v>
      </c>
      <c r="K328">
        <v>4</v>
      </c>
      <c r="L328" t="s">
        <v>27</v>
      </c>
      <c r="M328">
        <v>6.507548621</v>
      </c>
      <c r="N328" t="s">
        <v>61</v>
      </c>
      <c r="O328" t="s">
        <v>53</v>
      </c>
      <c r="P328">
        <v>171</v>
      </c>
      <c r="Q328">
        <v>4</v>
      </c>
      <c r="R328">
        <v>15.97222976</v>
      </c>
      <c r="S328" t="s">
        <v>64</v>
      </c>
      <c r="T328">
        <v>0.02119319737</v>
      </c>
      <c r="U328" t="s">
        <v>47</v>
      </c>
      <c r="V328" t="s">
        <v>48</v>
      </c>
      <c r="W328">
        <v>617.8669165</v>
      </c>
      <c r="X328" s="13">
        <f>((Table1[[#This Row],[Revenue generated]]-Table1[[#This Row],[Costs]])/Table1[[#This Row],[Revenue generated]])</f>
        <v>0.833750026623887</v>
      </c>
    </row>
    <row r="329" ht="14.25" customHeight="1" spans="1:24">
      <c r="A329" t="s">
        <v>57</v>
      </c>
      <c r="B329" t="s">
        <v>381</v>
      </c>
      <c r="C329">
        <v>92.55736081</v>
      </c>
      <c r="D329">
        <v>42</v>
      </c>
      <c r="E329">
        <v>352</v>
      </c>
      <c r="F329">
        <v>2686.457224</v>
      </c>
      <c r="G329" t="s">
        <v>38</v>
      </c>
      <c r="H329">
        <v>47</v>
      </c>
      <c r="I329">
        <v>9</v>
      </c>
      <c r="J329">
        <v>62</v>
      </c>
      <c r="K329">
        <v>8</v>
      </c>
      <c r="L329" t="s">
        <v>43</v>
      </c>
      <c r="M329">
        <v>7.406750953</v>
      </c>
      <c r="N329" t="s">
        <v>44</v>
      </c>
      <c r="O329" t="s">
        <v>29</v>
      </c>
      <c r="P329">
        <v>291</v>
      </c>
      <c r="Q329">
        <v>4</v>
      </c>
      <c r="R329">
        <v>10.52824507</v>
      </c>
      <c r="S329" t="s">
        <v>46</v>
      </c>
      <c r="T329">
        <v>0.02864667838</v>
      </c>
      <c r="U329" t="s">
        <v>56</v>
      </c>
      <c r="V329" t="s">
        <v>32</v>
      </c>
      <c r="W329">
        <v>762.4591822</v>
      </c>
      <c r="X329" s="13">
        <f>((Table1[[#This Row],[Revenue generated]]-Table1[[#This Row],[Costs]])/Table1[[#This Row],[Revenue generated]])</f>
        <v>0.716184134484473</v>
      </c>
    </row>
    <row r="330" ht="14.25" customHeight="1" spans="1:24">
      <c r="A330" t="s">
        <v>57</v>
      </c>
      <c r="B330" t="s">
        <v>382</v>
      </c>
      <c r="C330">
        <v>2.397274706</v>
      </c>
      <c r="D330">
        <v>12</v>
      </c>
      <c r="E330">
        <v>394</v>
      </c>
      <c r="F330">
        <v>6117.324615</v>
      </c>
      <c r="G330" t="s">
        <v>35</v>
      </c>
      <c r="H330">
        <v>48</v>
      </c>
      <c r="I330">
        <v>15</v>
      </c>
      <c r="J330">
        <v>24</v>
      </c>
      <c r="K330">
        <v>4</v>
      </c>
      <c r="L330" t="s">
        <v>27</v>
      </c>
      <c r="M330">
        <v>9.898140508</v>
      </c>
      <c r="N330" t="s">
        <v>39</v>
      </c>
      <c r="O330" t="s">
        <v>29</v>
      </c>
      <c r="P330">
        <v>171</v>
      </c>
      <c r="Q330">
        <v>7</v>
      </c>
      <c r="R330">
        <v>59.42938181</v>
      </c>
      <c r="S330" t="s">
        <v>46</v>
      </c>
      <c r="T330">
        <v>0.00815757079</v>
      </c>
      <c r="U330" t="s">
        <v>40</v>
      </c>
      <c r="V330" t="s">
        <v>48</v>
      </c>
      <c r="W330">
        <v>123.4370275</v>
      </c>
      <c r="X330" s="13">
        <f>((Table1[[#This Row],[Revenue generated]]-Table1[[#This Row],[Costs]])/Table1[[#This Row],[Revenue generated]])</f>
        <v>0.979821730042358</v>
      </c>
    </row>
    <row r="331" ht="14.25" customHeight="1" spans="1:24">
      <c r="A331" t="s">
        <v>57</v>
      </c>
      <c r="B331" t="s">
        <v>383</v>
      </c>
      <c r="C331">
        <v>63.44755919</v>
      </c>
      <c r="D331">
        <v>3</v>
      </c>
      <c r="E331">
        <v>253</v>
      </c>
      <c r="F331">
        <v>8318.903195</v>
      </c>
      <c r="G331" t="s">
        <v>35</v>
      </c>
      <c r="H331">
        <v>45</v>
      </c>
      <c r="I331">
        <v>5</v>
      </c>
      <c r="J331">
        <v>67</v>
      </c>
      <c r="K331">
        <v>7</v>
      </c>
      <c r="L331" t="s">
        <v>27</v>
      </c>
      <c r="M331">
        <v>8.100973145</v>
      </c>
      <c r="N331" t="s">
        <v>39</v>
      </c>
      <c r="O331" t="s">
        <v>45</v>
      </c>
      <c r="P331">
        <v>329</v>
      </c>
      <c r="Q331">
        <v>7</v>
      </c>
      <c r="R331">
        <v>39.29287559</v>
      </c>
      <c r="S331" t="s">
        <v>64</v>
      </c>
      <c r="T331">
        <v>0.03878098937</v>
      </c>
      <c r="U331" t="s">
        <v>31</v>
      </c>
      <c r="V331" t="s">
        <v>32</v>
      </c>
      <c r="W331">
        <v>764.9353759</v>
      </c>
      <c r="X331" s="13">
        <f>((Table1[[#This Row],[Revenue generated]]-Table1[[#This Row],[Costs]])/Table1[[#This Row],[Revenue generated]])</f>
        <v>0.908048530200501</v>
      </c>
    </row>
    <row r="332" ht="14.25" customHeight="1" spans="1:24">
      <c r="A332" t="s">
        <v>24</v>
      </c>
      <c r="B332" t="s">
        <v>384</v>
      </c>
      <c r="C332">
        <v>8.022859211</v>
      </c>
      <c r="D332">
        <v>10</v>
      </c>
      <c r="E332">
        <v>327</v>
      </c>
      <c r="F332">
        <v>2766.342367</v>
      </c>
      <c r="G332" t="s">
        <v>55</v>
      </c>
      <c r="H332">
        <v>60</v>
      </c>
      <c r="I332">
        <v>26</v>
      </c>
      <c r="J332">
        <v>35</v>
      </c>
      <c r="K332">
        <v>7</v>
      </c>
      <c r="L332" t="s">
        <v>27</v>
      </c>
      <c r="M332">
        <v>8.954528315</v>
      </c>
      <c r="N332" t="s">
        <v>52</v>
      </c>
      <c r="O332" t="s">
        <v>45</v>
      </c>
      <c r="P332">
        <v>806</v>
      </c>
      <c r="Q332">
        <v>30</v>
      </c>
      <c r="R332">
        <v>51.6348934</v>
      </c>
      <c r="S332" t="s">
        <v>30</v>
      </c>
      <c r="T332">
        <v>0.00965394705</v>
      </c>
      <c r="U332" t="s">
        <v>31</v>
      </c>
      <c r="V332" t="s">
        <v>41</v>
      </c>
      <c r="W332">
        <v>880.0809882</v>
      </c>
      <c r="X332" s="13">
        <f>((Table1[[#This Row],[Revenue generated]]-Table1[[#This Row],[Costs]])/Table1[[#This Row],[Revenue generated]])</f>
        <v>0.681861146798537</v>
      </c>
    </row>
    <row r="333" ht="14.25" customHeight="1" spans="1:24">
      <c r="A333" t="s">
        <v>33</v>
      </c>
      <c r="B333" t="s">
        <v>385</v>
      </c>
      <c r="C333">
        <v>50.84739305</v>
      </c>
      <c r="D333">
        <v>28</v>
      </c>
      <c r="E333">
        <v>168</v>
      </c>
      <c r="F333">
        <v>9655.135103</v>
      </c>
      <c r="G333" t="s">
        <v>55</v>
      </c>
      <c r="H333">
        <v>6</v>
      </c>
      <c r="I333">
        <v>17</v>
      </c>
      <c r="J333">
        <v>44</v>
      </c>
      <c r="K333">
        <v>4</v>
      </c>
      <c r="L333" t="s">
        <v>27</v>
      </c>
      <c r="M333">
        <v>2.679660965</v>
      </c>
      <c r="N333" t="s">
        <v>28</v>
      </c>
      <c r="O333" t="s">
        <v>62</v>
      </c>
      <c r="P333">
        <v>461</v>
      </c>
      <c r="Q333">
        <v>8</v>
      </c>
      <c r="R333">
        <v>60.25114566</v>
      </c>
      <c r="S333" t="s">
        <v>30</v>
      </c>
      <c r="T333">
        <v>0.02989000007</v>
      </c>
      <c r="U333" t="s">
        <v>47</v>
      </c>
      <c r="V333" t="s">
        <v>41</v>
      </c>
      <c r="W333">
        <v>609.3792066</v>
      </c>
      <c r="X333" s="13">
        <f>((Table1[[#This Row],[Revenue generated]]-Table1[[#This Row],[Costs]])/Table1[[#This Row],[Revenue generated]])</f>
        <v>0.93688548113525</v>
      </c>
    </row>
    <row r="334" ht="14.25" customHeight="1" spans="1:24">
      <c r="A334" t="s">
        <v>33</v>
      </c>
      <c r="B334" t="s">
        <v>386</v>
      </c>
      <c r="C334">
        <v>79.20993602</v>
      </c>
      <c r="D334">
        <v>43</v>
      </c>
      <c r="E334">
        <v>781</v>
      </c>
      <c r="F334">
        <v>9571.550487</v>
      </c>
      <c r="G334" t="s">
        <v>38</v>
      </c>
      <c r="H334">
        <v>89</v>
      </c>
      <c r="I334">
        <v>13</v>
      </c>
      <c r="J334">
        <v>64</v>
      </c>
      <c r="K334">
        <v>4</v>
      </c>
      <c r="L334" t="s">
        <v>43</v>
      </c>
      <c r="M334">
        <v>6.599104901</v>
      </c>
      <c r="N334" t="s">
        <v>28</v>
      </c>
      <c r="O334" t="s">
        <v>45</v>
      </c>
      <c r="P334">
        <v>737</v>
      </c>
      <c r="Q334">
        <v>7</v>
      </c>
      <c r="R334">
        <v>29.69246715</v>
      </c>
      <c r="S334" t="s">
        <v>64</v>
      </c>
      <c r="T334">
        <v>0.01946036119</v>
      </c>
      <c r="U334" t="s">
        <v>31</v>
      </c>
      <c r="V334" t="s">
        <v>48</v>
      </c>
      <c r="W334">
        <v>761.1739095</v>
      </c>
      <c r="X334" s="13">
        <f>((Table1[[#This Row],[Revenue generated]]-Table1[[#This Row],[Costs]])/Table1[[#This Row],[Revenue generated]])</f>
        <v>0.920475380604864</v>
      </c>
    </row>
    <row r="335" ht="14.25" customHeight="1" spans="1:24">
      <c r="A335" t="s">
        <v>57</v>
      </c>
      <c r="B335" t="s">
        <v>387</v>
      </c>
      <c r="C335">
        <v>64.795435</v>
      </c>
      <c r="D335">
        <v>63</v>
      </c>
      <c r="E335">
        <v>616</v>
      </c>
      <c r="F335">
        <v>5149.99835</v>
      </c>
      <c r="G335" t="s">
        <v>26</v>
      </c>
      <c r="H335">
        <v>4</v>
      </c>
      <c r="I335">
        <v>17</v>
      </c>
      <c r="J335">
        <v>95</v>
      </c>
      <c r="K335">
        <v>9</v>
      </c>
      <c r="L335" t="s">
        <v>43</v>
      </c>
      <c r="M335">
        <v>4.858270503</v>
      </c>
      <c r="N335" t="s">
        <v>44</v>
      </c>
      <c r="O335" t="s">
        <v>62</v>
      </c>
      <c r="P335">
        <v>251</v>
      </c>
      <c r="Q335">
        <v>23</v>
      </c>
      <c r="R335">
        <v>23.85342751</v>
      </c>
      <c r="S335" t="s">
        <v>46</v>
      </c>
      <c r="T335">
        <v>0.03541046012</v>
      </c>
      <c r="U335" t="s">
        <v>56</v>
      </c>
      <c r="V335" t="s">
        <v>48</v>
      </c>
      <c r="W335">
        <v>371.2552955</v>
      </c>
      <c r="X335" s="13">
        <f>((Table1[[#This Row],[Revenue generated]]-Table1[[#This Row],[Costs]])/Table1[[#This Row],[Revenue generated]])</f>
        <v>0.927911570010503</v>
      </c>
    </row>
    <row r="336" ht="14.25" customHeight="1" spans="1:24">
      <c r="A336" t="s">
        <v>33</v>
      </c>
      <c r="B336" t="s">
        <v>388</v>
      </c>
      <c r="C336">
        <v>37.46759233</v>
      </c>
      <c r="D336">
        <v>96</v>
      </c>
      <c r="E336">
        <v>602</v>
      </c>
      <c r="F336">
        <v>9061.710896</v>
      </c>
      <c r="G336" t="s">
        <v>38</v>
      </c>
      <c r="H336">
        <v>1</v>
      </c>
      <c r="I336">
        <v>26</v>
      </c>
      <c r="J336">
        <v>21</v>
      </c>
      <c r="K336">
        <v>7</v>
      </c>
      <c r="L336" t="s">
        <v>36</v>
      </c>
      <c r="M336">
        <v>1.019487571</v>
      </c>
      <c r="N336" t="s">
        <v>39</v>
      </c>
      <c r="O336" t="s">
        <v>62</v>
      </c>
      <c r="P336">
        <v>452</v>
      </c>
      <c r="Q336">
        <v>10</v>
      </c>
      <c r="R336">
        <v>10.75427282</v>
      </c>
      <c r="S336" t="s">
        <v>64</v>
      </c>
      <c r="T336">
        <v>0.00646604559</v>
      </c>
      <c r="U336" t="s">
        <v>31</v>
      </c>
      <c r="V336" t="s">
        <v>32</v>
      </c>
      <c r="W336">
        <v>510.3580004</v>
      </c>
      <c r="X336" s="13">
        <f>((Table1[[#This Row],[Revenue generated]]-Table1[[#This Row],[Costs]])/Table1[[#This Row],[Revenue generated]])</f>
        <v>0.943679730433104</v>
      </c>
    </row>
    <row r="337" ht="14.25" customHeight="1" spans="1:24">
      <c r="A337" t="s">
        <v>57</v>
      </c>
      <c r="B337" t="s">
        <v>389</v>
      </c>
      <c r="C337">
        <v>84.95778682</v>
      </c>
      <c r="D337">
        <v>11</v>
      </c>
      <c r="E337">
        <v>449</v>
      </c>
      <c r="F337">
        <v>6541.329345</v>
      </c>
      <c r="G337" t="s">
        <v>35</v>
      </c>
      <c r="H337">
        <v>42</v>
      </c>
      <c r="I337">
        <v>27</v>
      </c>
      <c r="J337">
        <v>85</v>
      </c>
      <c r="K337">
        <v>8</v>
      </c>
      <c r="L337" t="s">
        <v>43</v>
      </c>
      <c r="M337">
        <v>5.28818999</v>
      </c>
      <c r="N337" t="s">
        <v>39</v>
      </c>
      <c r="O337" t="s">
        <v>50</v>
      </c>
      <c r="P337">
        <v>367</v>
      </c>
      <c r="Q337">
        <v>2</v>
      </c>
      <c r="R337">
        <v>58.00478704</v>
      </c>
      <c r="S337" t="s">
        <v>64</v>
      </c>
      <c r="T337">
        <v>0.00541154098</v>
      </c>
      <c r="U337" t="s">
        <v>56</v>
      </c>
      <c r="V337" t="s">
        <v>41</v>
      </c>
      <c r="W337">
        <v>553.4204712</v>
      </c>
      <c r="X337" s="13">
        <f>((Table1[[#This Row],[Revenue generated]]-Table1[[#This Row],[Costs]])/Table1[[#This Row],[Revenue generated]])</f>
        <v>0.915396329704295</v>
      </c>
    </row>
    <row r="338" ht="14.25" customHeight="1" spans="1:24">
      <c r="A338" t="s">
        <v>33</v>
      </c>
      <c r="B338" t="s">
        <v>390</v>
      </c>
      <c r="C338">
        <v>9.813002579</v>
      </c>
      <c r="D338">
        <v>34</v>
      </c>
      <c r="E338">
        <v>963</v>
      </c>
      <c r="F338">
        <v>7573.402458</v>
      </c>
      <c r="G338" t="s">
        <v>35</v>
      </c>
      <c r="H338">
        <v>18</v>
      </c>
      <c r="I338">
        <v>23</v>
      </c>
      <c r="J338">
        <v>28</v>
      </c>
      <c r="K338">
        <v>3</v>
      </c>
      <c r="L338" t="s">
        <v>27</v>
      </c>
      <c r="M338">
        <v>2.107951267</v>
      </c>
      <c r="N338" t="s">
        <v>61</v>
      </c>
      <c r="O338" t="s">
        <v>50</v>
      </c>
      <c r="P338">
        <v>671</v>
      </c>
      <c r="Q338">
        <v>19</v>
      </c>
      <c r="R338">
        <v>45.53136424</v>
      </c>
      <c r="S338" t="s">
        <v>46</v>
      </c>
      <c r="T338">
        <v>0.03805533379</v>
      </c>
      <c r="U338" t="s">
        <v>40</v>
      </c>
      <c r="V338" t="s">
        <v>41</v>
      </c>
      <c r="W338">
        <v>403.8089742</v>
      </c>
      <c r="X338" s="13">
        <f>((Table1[[#This Row],[Revenue generated]]-Table1[[#This Row],[Costs]])/Table1[[#This Row],[Revenue generated]])</f>
        <v>0.946680639720467</v>
      </c>
    </row>
    <row r="339" ht="14.25" customHeight="1" spans="1:24">
      <c r="A339" t="s">
        <v>33</v>
      </c>
      <c r="B339" t="s">
        <v>391</v>
      </c>
      <c r="C339">
        <v>23.39984475</v>
      </c>
      <c r="D339">
        <v>5</v>
      </c>
      <c r="E339">
        <v>963</v>
      </c>
      <c r="F339">
        <v>2438.33993</v>
      </c>
      <c r="G339" t="s">
        <v>35</v>
      </c>
      <c r="H339">
        <v>25</v>
      </c>
      <c r="I339">
        <v>8</v>
      </c>
      <c r="J339">
        <v>21</v>
      </c>
      <c r="K339">
        <v>9</v>
      </c>
      <c r="L339" t="s">
        <v>36</v>
      </c>
      <c r="M339">
        <v>1.532655274</v>
      </c>
      <c r="N339" t="s">
        <v>28</v>
      </c>
      <c r="O339" t="s">
        <v>45</v>
      </c>
      <c r="P339">
        <v>867</v>
      </c>
      <c r="Q339">
        <v>15</v>
      </c>
      <c r="R339">
        <v>34.34327747</v>
      </c>
      <c r="S339" t="s">
        <v>30</v>
      </c>
      <c r="T339">
        <v>0.02610288085</v>
      </c>
      <c r="U339" t="s">
        <v>56</v>
      </c>
      <c r="V339" t="s">
        <v>48</v>
      </c>
      <c r="W339">
        <v>183.932968</v>
      </c>
      <c r="X339" s="13">
        <f>((Table1[[#This Row],[Revenue generated]]-Table1[[#This Row],[Costs]])/Table1[[#This Row],[Revenue generated]])</f>
        <v>0.924566314262835</v>
      </c>
    </row>
    <row r="340" ht="14.25" customHeight="1" spans="1:24">
      <c r="A340" t="s">
        <v>57</v>
      </c>
      <c r="B340" t="s">
        <v>392</v>
      </c>
      <c r="C340">
        <v>52.07593068</v>
      </c>
      <c r="D340">
        <v>75</v>
      </c>
      <c r="E340">
        <v>705</v>
      </c>
      <c r="F340">
        <v>9692.31804</v>
      </c>
      <c r="G340" t="s">
        <v>26</v>
      </c>
      <c r="H340">
        <v>69</v>
      </c>
      <c r="I340">
        <v>1</v>
      </c>
      <c r="J340">
        <v>88</v>
      </c>
      <c r="K340">
        <v>5</v>
      </c>
      <c r="L340" t="s">
        <v>27</v>
      </c>
      <c r="M340">
        <v>9.235931437</v>
      </c>
      <c r="N340" t="s">
        <v>44</v>
      </c>
      <c r="O340" t="s">
        <v>29</v>
      </c>
      <c r="P340">
        <v>841</v>
      </c>
      <c r="Q340">
        <v>12</v>
      </c>
      <c r="R340">
        <v>5.930693646</v>
      </c>
      <c r="S340" t="s">
        <v>30</v>
      </c>
      <c r="T340">
        <v>0.00613326899</v>
      </c>
      <c r="U340" t="s">
        <v>40</v>
      </c>
      <c r="V340" t="s">
        <v>32</v>
      </c>
      <c r="W340">
        <v>339.6728699</v>
      </c>
      <c r="X340" s="13">
        <f>((Table1[[#This Row],[Revenue generated]]-Table1[[#This Row],[Costs]])/Table1[[#This Row],[Revenue generated]])</f>
        <v>0.964954423854214</v>
      </c>
    </row>
    <row r="341" ht="14.25" customHeight="1" spans="1:24">
      <c r="A341" t="s">
        <v>33</v>
      </c>
      <c r="B341" t="s">
        <v>393</v>
      </c>
      <c r="C341">
        <v>19.12747727</v>
      </c>
      <c r="D341">
        <v>26</v>
      </c>
      <c r="E341">
        <v>176</v>
      </c>
      <c r="F341">
        <v>1912.465663</v>
      </c>
      <c r="G341" t="s">
        <v>35</v>
      </c>
      <c r="H341">
        <v>78</v>
      </c>
      <c r="I341">
        <v>29</v>
      </c>
      <c r="J341">
        <v>34</v>
      </c>
      <c r="K341">
        <v>3</v>
      </c>
      <c r="L341" t="s">
        <v>36</v>
      </c>
      <c r="M341">
        <v>5.562503779</v>
      </c>
      <c r="N341" t="s">
        <v>61</v>
      </c>
      <c r="O341" t="s">
        <v>45</v>
      </c>
      <c r="P341">
        <v>791</v>
      </c>
      <c r="Q341">
        <v>6</v>
      </c>
      <c r="R341">
        <v>9.005807429</v>
      </c>
      <c r="S341" t="s">
        <v>46</v>
      </c>
      <c r="T341">
        <v>0.01451972204</v>
      </c>
      <c r="U341" t="s">
        <v>40</v>
      </c>
      <c r="V341" t="s">
        <v>32</v>
      </c>
      <c r="W341">
        <v>653.6729946</v>
      </c>
      <c r="X341" s="13">
        <f>((Table1[[#This Row],[Revenue generated]]-Table1[[#This Row],[Costs]])/Table1[[#This Row],[Revenue generated]])</f>
        <v>0.658204062302163</v>
      </c>
    </row>
    <row r="342" ht="14.25" customHeight="1" spans="1:24">
      <c r="A342" t="s">
        <v>33</v>
      </c>
      <c r="B342" t="s">
        <v>394</v>
      </c>
      <c r="C342">
        <v>80.54142417</v>
      </c>
      <c r="D342">
        <v>97</v>
      </c>
      <c r="E342">
        <v>933</v>
      </c>
      <c r="F342">
        <v>5724.95935</v>
      </c>
      <c r="G342" t="s">
        <v>35</v>
      </c>
      <c r="H342">
        <v>90</v>
      </c>
      <c r="I342">
        <v>20</v>
      </c>
      <c r="J342">
        <v>39</v>
      </c>
      <c r="K342">
        <v>8</v>
      </c>
      <c r="L342" t="s">
        <v>43</v>
      </c>
      <c r="M342">
        <v>7.22959514</v>
      </c>
      <c r="N342" t="s">
        <v>39</v>
      </c>
      <c r="O342" t="s">
        <v>45</v>
      </c>
      <c r="P342">
        <v>793</v>
      </c>
      <c r="Q342">
        <v>1</v>
      </c>
      <c r="R342">
        <v>88.1794071</v>
      </c>
      <c r="S342" t="s">
        <v>30</v>
      </c>
      <c r="T342">
        <v>0.04213269431</v>
      </c>
      <c r="U342" t="s">
        <v>31</v>
      </c>
      <c r="V342" t="s">
        <v>48</v>
      </c>
      <c r="W342">
        <v>529.808724</v>
      </c>
      <c r="X342" s="13">
        <f>((Table1[[#This Row],[Revenue generated]]-Table1[[#This Row],[Costs]])/Table1[[#This Row],[Revenue generated]])</f>
        <v>0.90745633434061</v>
      </c>
    </row>
    <row r="343" ht="14.25" customHeight="1" spans="1:24">
      <c r="A343" t="s">
        <v>33</v>
      </c>
      <c r="B343" t="s">
        <v>395</v>
      </c>
      <c r="C343">
        <v>99.11329162</v>
      </c>
      <c r="D343">
        <v>35</v>
      </c>
      <c r="E343">
        <v>556</v>
      </c>
      <c r="F343">
        <v>5521.205259</v>
      </c>
      <c r="G343" t="s">
        <v>35</v>
      </c>
      <c r="H343">
        <v>64</v>
      </c>
      <c r="I343">
        <v>19</v>
      </c>
      <c r="J343">
        <v>38</v>
      </c>
      <c r="K343">
        <v>8</v>
      </c>
      <c r="L343" t="s">
        <v>27</v>
      </c>
      <c r="M343">
        <v>5.773263744</v>
      </c>
      <c r="N343" t="s">
        <v>52</v>
      </c>
      <c r="O343" t="s">
        <v>62</v>
      </c>
      <c r="P343">
        <v>892</v>
      </c>
      <c r="Q343">
        <v>7</v>
      </c>
      <c r="R343">
        <v>95.33206455</v>
      </c>
      <c r="S343" t="s">
        <v>46</v>
      </c>
      <c r="T343">
        <v>0.00045302262</v>
      </c>
      <c r="U343" t="s">
        <v>56</v>
      </c>
      <c r="V343" t="s">
        <v>48</v>
      </c>
      <c r="W343">
        <v>275.5243711</v>
      </c>
      <c r="X343" s="13">
        <f>((Table1[[#This Row],[Revenue generated]]-Table1[[#This Row],[Costs]])/Table1[[#This Row],[Revenue generated]])</f>
        <v>0.950097060664268</v>
      </c>
    </row>
    <row r="344" ht="14.25" customHeight="1" spans="1:24">
      <c r="A344" t="s">
        <v>33</v>
      </c>
      <c r="B344" t="s">
        <v>396</v>
      </c>
      <c r="C344">
        <v>46.52916761</v>
      </c>
      <c r="D344">
        <v>98</v>
      </c>
      <c r="E344">
        <v>155</v>
      </c>
      <c r="F344">
        <v>1839.609426</v>
      </c>
      <c r="G344" t="s">
        <v>35</v>
      </c>
      <c r="H344">
        <v>22</v>
      </c>
      <c r="I344">
        <v>27</v>
      </c>
      <c r="J344">
        <v>57</v>
      </c>
      <c r="K344">
        <v>4</v>
      </c>
      <c r="L344" t="s">
        <v>43</v>
      </c>
      <c r="M344">
        <v>7.526248327</v>
      </c>
      <c r="N344" t="s">
        <v>44</v>
      </c>
      <c r="O344" t="s">
        <v>53</v>
      </c>
      <c r="P344">
        <v>179</v>
      </c>
      <c r="Q344">
        <v>7</v>
      </c>
      <c r="R344">
        <v>96.42282064</v>
      </c>
      <c r="S344" t="s">
        <v>46</v>
      </c>
      <c r="T344">
        <v>0.04939255289</v>
      </c>
      <c r="U344" t="s">
        <v>31</v>
      </c>
      <c r="V344" t="s">
        <v>48</v>
      </c>
      <c r="W344">
        <v>635.6571205</v>
      </c>
      <c r="X344" s="13">
        <f>((Table1[[#This Row],[Revenue generated]]-Table1[[#This Row],[Costs]])/Table1[[#This Row],[Revenue generated]])</f>
        <v>0.65446082656678</v>
      </c>
    </row>
    <row r="345" ht="14.25" customHeight="1" spans="1:24">
      <c r="A345" t="s">
        <v>24</v>
      </c>
      <c r="B345" t="s">
        <v>397</v>
      </c>
      <c r="C345">
        <v>11.74327178</v>
      </c>
      <c r="D345">
        <v>6</v>
      </c>
      <c r="E345">
        <v>598</v>
      </c>
      <c r="F345">
        <v>5737.425599</v>
      </c>
      <c r="G345" t="s">
        <v>38</v>
      </c>
      <c r="H345">
        <v>36</v>
      </c>
      <c r="I345">
        <v>29</v>
      </c>
      <c r="J345">
        <v>85</v>
      </c>
      <c r="K345">
        <v>9</v>
      </c>
      <c r="L345" t="s">
        <v>27</v>
      </c>
      <c r="M345">
        <v>3.694021268</v>
      </c>
      <c r="N345" t="s">
        <v>44</v>
      </c>
      <c r="O345" t="s">
        <v>29</v>
      </c>
      <c r="P345">
        <v>206</v>
      </c>
      <c r="Q345">
        <v>23</v>
      </c>
      <c r="R345">
        <v>26.27736596</v>
      </c>
      <c r="S345" t="s">
        <v>30</v>
      </c>
      <c r="T345">
        <v>0.00372304768</v>
      </c>
      <c r="U345" t="s">
        <v>40</v>
      </c>
      <c r="V345" t="s">
        <v>48</v>
      </c>
      <c r="W345">
        <v>716.0441198</v>
      </c>
      <c r="X345" s="13">
        <f>((Table1[[#This Row],[Revenue generated]]-Table1[[#This Row],[Costs]])/Table1[[#This Row],[Revenue generated]])</f>
        <v>0.875197663578452</v>
      </c>
    </row>
    <row r="346" ht="14.25" customHeight="1" spans="1:24">
      <c r="A346" t="s">
        <v>57</v>
      </c>
      <c r="B346" t="s">
        <v>398</v>
      </c>
      <c r="C346">
        <v>51.35579091</v>
      </c>
      <c r="D346">
        <v>34</v>
      </c>
      <c r="E346">
        <v>919</v>
      </c>
      <c r="F346">
        <v>7152.286049</v>
      </c>
      <c r="G346" t="s">
        <v>35</v>
      </c>
      <c r="H346">
        <v>13</v>
      </c>
      <c r="I346">
        <v>19</v>
      </c>
      <c r="J346">
        <v>72</v>
      </c>
      <c r="K346">
        <v>6</v>
      </c>
      <c r="L346" t="s">
        <v>43</v>
      </c>
      <c r="M346">
        <v>7.577449657</v>
      </c>
      <c r="N346" t="s">
        <v>61</v>
      </c>
      <c r="O346" t="s">
        <v>50</v>
      </c>
      <c r="P346">
        <v>834</v>
      </c>
      <c r="Q346">
        <v>18</v>
      </c>
      <c r="R346">
        <v>22.55410662</v>
      </c>
      <c r="S346" t="s">
        <v>46</v>
      </c>
      <c r="T346">
        <v>0.0296262632</v>
      </c>
      <c r="U346" t="s">
        <v>47</v>
      </c>
      <c r="V346" t="s">
        <v>48</v>
      </c>
      <c r="W346">
        <v>610.4532696</v>
      </c>
      <c r="X346" s="13">
        <f>((Table1[[#This Row],[Revenue generated]]-Table1[[#This Row],[Costs]])/Table1[[#This Row],[Revenue generated]])</f>
        <v>0.914649209299263</v>
      </c>
    </row>
    <row r="347" ht="14.25" customHeight="1" spans="1:24">
      <c r="A347" t="s">
        <v>24</v>
      </c>
      <c r="B347" t="s">
        <v>399</v>
      </c>
      <c r="C347">
        <v>33.78413803</v>
      </c>
      <c r="D347">
        <v>1</v>
      </c>
      <c r="E347">
        <v>24</v>
      </c>
      <c r="F347">
        <v>5267.956808</v>
      </c>
      <c r="G347" t="s">
        <v>55</v>
      </c>
      <c r="H347">
        <v>93</v>
      </c>
      <c r="I347">
        <v>7</v>
      </c>
      <c r="J347">
        <v>52</v>
      </c>
      <c r="K347">
        <v>6</v>
      </c>
      <c r="L347" t="s">
        <v>27</v>
      </c>
      <c r="M347">
        <v>5.215155009</v>
      </c>
      <c r="N347" t="s">
        <v>61</v>
      </c>
      <c r="O347" t="s">
        <v>62</v>
      </c>
      <c r="P347">
        <v>794</v>
      </c>
      <c r="Q347">
        <v>25</v>
      </c>
      <c r="R347">
        <v>66.31254444</v>
      </c>
      <c r="S347" t="s">
        <v>64</v>
      </c>
      <c r="T347">
        <v>0.03219604612</v>
      </c>
      <c r="U347" t="s">
        <v>47</v>
      </c>
      <c r="V347" t="s">
        <v>48</v>
      </c>
      <c r="W347">
        <v>495.305697</v>
      </c>
      <c r="X347" s="13">
        <f>((Table1[[#This Row],[Revenue generated]]-Table1[[#This Row],[Costs]])/Table1[[#This Row],[Revenue generated]])</f>
        <v>0.905977646542618</v>
      </c>
    </row>
    <row r="348" ht="14.25" customHeight="1" spans="1:24">
      <c r="A348" t="s">
        <v>24</v>
      </c>
      <c r="B348" t="s">
        <v>400</v>
      </c>
      <c r="C348">
        <v>27.0822072</v>
      </c>
      <c r="D348">
        <v>75</v>
      </c>
      <c r="E348">
        <v>859</v>
      </c>
      <c r="F348">
        <v>2556.767361</v>
      </c>
      <c r="G348" t="s">
        <v>26</v>
      </c>
      <c r="H348">
        <v>92</v>
      </c>
      <c r="I348">
        <v>29</v>
      </c>
      <c r="J348">
        <v>6</v>
      </c>
      <c r="K348">
        <v>8</v>
      </c>
      <c r="L348" t="s">
        <v>27</v>
      </c>
      <c r="M348">
        <v>4.070955837</v>
      </c>
      <c r="N348" t="s">
        <v>28</v>
      </c>
      <c r="O348" t="s">
        <v>62</v>
      </c>
      <c r="P348">
        <v>870</v>
      </c>
      <c r="Q348">
        <v>23</v>
      </c>
      <c r="R348">
        <v>77.32235321</v>
      </c>
      <c r="S348" t="s">
        <v>30</v>
      </c>
      <c r="T348">
        <v>0.03648610593</v>
      </c>
      <c r="U348" t="s">
        <v>31</v>
      </c>
      <c r="V348" t="s">
        <v>32</v>
      </c>
      <c r="W348">
        <v>380.4359371</v>
      </c>
      <c r="X348" s="13">
        <f>((Table1[[#This Row],[Revenue generated]]-Table1[[#This Row],[Costs]])/Table1[[#This Row],[Revenue generated]])</f>
        <v>0.851204320384001</v>
      </c>
    </row>
    <row r="349" ht="14.25" customHeight="1" spans="1:24">
      <c r="A349" t="s">
        <v>33</v>
      </c>
      <c r="B349" t="s">
        <v>401</v>
      </c>
      <c r="C349">
        <v>95.71213588</v>
      </c>
      <c r="D349">
        <v>93</v>
      </c>
      <c r="E349">
        <v>910</v>
      </c>
      <c r="F349">
        <v>7089.47425</v>
      </c>
      <c r="G349" t="s">
        <v>55</v>
      </c>
      <c r="H349">
        <v>4</v>
      </c>
      <c r="I349">
        <v>15</v>
      </c>
      <c r="J349">
        <v>51</v>
      </c>
      <c r="K349">
        <v>9</v>
      </c>
      <c r="L349" t="s">
        <v>27</v>
      </c>
      <c r="M349">
        <v>8.978750756</v>
      </c>
      <c r="N349" t="s">
        <v>39</v>
      </c>
      <c r="O349" t="s">
        <v>45</v>
      </c>
      <c r="P349">
        <v>964</v>
      </c>
      <c r="Q349">
        <v>20</v>
      </c>
      <c r="R349">
        <v>19.71299291</v>
      </c>
      <c r="S349" t="s">
        <v>30</v>
      </c>
      <c r="T349">
        <v>0.00380573587</v>
      </c>
      <c r="U349" t="s">
        <v>47</v>
      </c>
      <c r="V349" t="s">
        <v>48</v>
      </c>
      <c r="W349">
        <v>581.6023551</v>
      </c>
      <c r="X349" s="13">
        <f>((Table1[[#This Row],[Revenue generated]]-Table1[[#This Row],[Costs]])/Table1[[#This Row],[Revenue generated]])</f>
        <v>0.917962554825557</v>
      </c>
    </row>
    <row r="350" ht="14.25" customHeight="1" spans="1:24">
      <c r="A350" t="s">
        <v>24</v>
      </c>
      <c r="B350" t="s">
        <v>402</v>
      </c>
      <c r="C350">
        <v>76.03554443</v>
      </c>
      <c r="D350">
        <v>28</v>
      </c>
      <c r="E350">
        <v>29</v>
      </c>
      <c r="F350">
        <v>7397.071005</v>
      </c>
      <c r="G350" t="s">
        <v>26</v>
      </c>
      <c r="H350">
        <v>30</v>
      </c>
      <c r="I350">
        <v>16</v>
      </c>
      <c r="J350">
        <v>9</v>
      </c>
      <c r="K350">
        <v>3</v>
      </c>
      <c r="L350" t="s">
        <v>43</v>
      </c>
      <c r="M350">
        <v>7.095833157</v>
      </c>
      <c r="N350" t="s">
        <v>61</v>
      </c>
      <c r="O350" t="s">
        <v>29</v>
      </c>
      <c r="P350">
        <v>109</v>
      </c>
      <c r="Q350">
        <v>18</v>
      </c>
      <c r="R350">
        <v>23.12636358</v>
      </c>
      <c r="S350" t="s">
        <v>46</v>
      </c>
      <c r="T350">
        <v>0.01698112541</v>
      </c>
      <c r="U350" t="s">
        <v>47</v>
      </c>
      <c r="V350" t="s">
        <v>32</v>
      </c>
      <c r="W350">
        <v>768.651914</v>
      </c>
      <c r="X350" s="13">
        <f>((Table1[[#This Row],[Revenue generated]]-Table1[[#This Row],[Costs]])/Table1[[#This Row],[Revenue generated]])</f>
        <v>0.896086989907163</v>
      </c>
    </row>
    <row r="351" ht="14.25" customHeight="1" spans="1:24">
      <c r="A351" t="s">
        <v>57</v>
      </c>
      <c r="B351" t="s">
        <v>403</v>
      </c>
      <c r="C351">
        <v>78.89791321</v>
      </c>
      <c r="D351">
        <v>19</v>
      </c>
      <c r="E351">
        <v>99</v>
      </c>
      <c r="F351">
        <v>8001.613207</v>
      </c>
      <c r="G351" t="s">
        <v>38</v>
      </c>
      <c r="H351">
        <v>97</v>
      </c>
      <c r="I351">
        <v>24</v>
      </c>
      <c r="J351">
        <v>9</v>
      </c>
      <c r="K351">
        <v>6</v>
      </c>
      <c r="L351" t="s">
        <v>43</v>
      </c>
      <c r="M351">
        <v>2.505621033</v>
      </c>
      <c r="N351" t="s">
        <v>44</v>
      </c>
      <c r="O351" t="s">
        <v>50</v>
      </c>
      <c r="P351">
        <v>177</v>
      </c>
      <c r="Q351">
        <v>28</v>
      </c>
      <c r="R351">
        <v>14.14781544</v>
      </c>
      <c r="S351" t="s">
        <v>64</v>
      </c>
      <c r="T351">
        <v>0.02825813985</v>
      </c>
      <c r="U351" t="s">
        <v>47</v>
      </c>
      <c r="V351" t="s">
        <v>48</v>
      </c>
      <c r="W351">
        <v>336.8901685</v>
      </c>
      <c r="X351" s="13">
        <f>((Table1[[#This Row],[Revenue generated]]-Table1[[#This Row],[Costs]])/Table1[[#This Row],[Revenue generated]])</f>
        <v>0.957897219000129</v>
      </c>
    </row>
    <row r="352" ht="14.25" customHeight="1" spans="1:24">
      <c r="A352" t="s">
        <v>57</v>
      </c>
      <c r="B352" t="s">
        <v>404</v>
      </c>
      <c r="C352">
        <v>14.20348426</v>
      </c>
      <c r="D352">
        <v>91</v>
      </c>
      <c r="E352">
        <v>633</v>
      </c>
      <c r="F352">
        <v>5910.88539</v>
      </c>
      <c r="G352" t="s">
        <v>35</v>
      </c>
      <c r="H352">
        <v>31</v>
      </c>
      <c r="I352">
        <v>23</v>
      </c>
      <c r="J352">
        <v>82</v>
      </c>
      <c r="K352">
        <v>10</v>
      </c>
      <c r="L352" t="s">
        <v>36</v>
      </c>
      <c r="M352">
        <v>6.247860915</v>
      </c>
      <c r="N352" t="s">
        <v>61</v>
      </c>
      <c r="O352" t="s">
        <v>50</v>
      </c>
      <c r="P352">
        <v>306</v>
      </c>
      <c r="Q352">
        <v>21</v>
      </c>
      <c r="R352">
        <v>45.17875792</v>
      </c>
      <c r="S352" t="s">
        <v>46</v>
      </c>
      <c r="T352">
        <v>0.04754800805</v>
      </c>
      <c r="U352" t="s">
        <v>47</v>
      </c>
      <c r="V352" t="s">
        <v>32</v>
      </c>
      <c r="W352">
        <v>496.2486503</v>
      </c>
      <c r="X352" s="13">
        <f>((Table1[[#This Row],[Revenue generated]]-Table1[[#This Row],[Costs]])/Table1[[#This Row],[Revenue generated]])</f>
        <v>0.916044954764383</v>
      </c>
    </row>
    <row r="353" ht="14.25" customHeight="1" spans="1:24">
      <c r="A353" t="s">
        <v>24</v>
      </c>
      <c r="B353" t="s">
        <v>405</v>
      </c>
      <c r="C353">
        <v>26.70076097</v>
      </c>
      <c r="D353">
        <v>61</v>
      </c>
      <c r="E353">
        <v>154</v>
      </c>
      <c r="F353">
        <v>9866.465458</v>
      </c>
      <c r="G353" t="s">
        <v>55</v>
      </c>
      <c r="H353">
        <v>100</v>
      </c>
      <c r="I353">
        <v>4</v>
      </c>
      <c r="J353">
        <v>52</v>
      </c>
      <c r="K353">
        <v>1</v>
      </c>
      <c r="L353" t="s">
        <v>36</v>
      </c>
      <c r="M353">
        <v>4.783000558</v>
      </c>
      <c r="N353" t="s">
        <v>44</v>
      </c>
      <c r="O353" t="s">
        <v>53</v>
      </c>
      <c r="P353">
        <v>673</v>
      </c>
      <c r="Q353">
        <v>28</v>
      </c>
      <c r="R353">
        <v>14.19032834</v>
      </c>
      <c r="S353" t="s">
        <v>30</v>
      </c>
      <c r="T353">
        <v>0.01772951172</v>
      </c>
      <c r="U353" t="s">
        <v>31</v>
      </c>
      <c r="V353" t="s">
        <v>48</v>
      </c>
      <c r="W353">
        <v>694.9823176</v>
      </c>
      <c r="X353" s="13">
        <f>((Table1[[#This Row],[Revenue generated]]-Table1[[#This Row],[Costs]])/Table1[[#This Row],[Revenue generated]])</f>
        <v>0.929561166502996</v>
      </c>
    </row>
    <row r="354" ht="14.25" customHeight="1" spans="1:24">
      <c r="A354" t="s">
        <v>33</v>
      </c>
      <c r="B354" t="s">
        <v>406</v>
      </c>
      <c r="C354">
        <v>98.03182966</v>
      </c>
      <c r="D354">
        <v>1</v>
      </c>
      <c r="E354">
        <v>820</v>
      </c>
      <c r="F354">
        <v>9435.762609</v>
      </c>
      <c r="G354" t="s">
        <v>55</v>
      </c>
      <c r="H354">
        <v>64</v>
      </c>
      <c r="I354">
        <v>11</v>
      </c>
      <c r="J354">
        <v>11</v>
      </c>
      <c r="K354">
        <v>1</v>
      </c>
      <c r="L354" t="s">
        <v>27</v>
      </c>
      <c r="M354">
        <v>8.63105218</v>
      </c>
      <c r="N354" t="s">
        <v>39</v>
      </c>
      <c r="O354" t="s">
        <v>29</v>
      </c>
      <c r="P354">
        <v>727</v>
      </c>
      <c r="Q354">
        <v>27</v>
      </c>
      <c r="R354">
        <v>9.166849149</v>
      </c>
      <c r="S354" t="s">
        <v>30</v>
      </c>
      <c r="T354">
        <v>0.02122471619</v>
      </c>
      <c r="U354" t="s">
        <v>40</v>
      </c>
      <c r="V354" t="s">
        <v>41</v>
      </c>
      <c r="W354">
        <v>602.8984988</v>
      </c>
      <c r="X354" s="13">
        <f>((Table1[[#This Row],[Revenue generated]]-Table1[[#This Row],[Costs]])/Table1[[#This Row],[Revenue generated]])</f>
        <v>0.936104952637856</v>
      </c>
    </row>
    <row r="355" ht="14.25" customHeight="1" spans="1:24">
      <c r="A355" t="s">
        <v>33</v>
      </c>
      <c r="B355" t="s">
        <v>407</v>
      </c>
      <c r="C355">
        <v>30.34147071</v>
      </c>
      <c r="D355">
        <v>93</v>
      </c>
      <c r="E355">
        <v>242</v>
      </c>
      <c r="F355">
        <v>8232.334829</v>
      </c>
      <c r="G355" t="s">
        <v>55</v>
      </c>
      <c r="H355">
        <v>96</v>
      </c>
      <c r="I355">
        <v>25</v>
      </c>
      <c r="J355">
        <v>54</v>
      </c>
      <c r="K355">
        <v>3</v>
      </c>
      <c r="L355" t="s">
        <v>27</v>
      </c>
      <c r="M355">
        <v>1.013486566</v>
      </c>
      <c r="N355" t="s">
        <v>39</v>
      </c>
      <c r="O355" t="s">
        <v>50</v>
      </c>
      <c r="P355">
        <v>631</v>
      </c>
      <c r="Q355">
        <v>17</v>
      </c>
      <c r="R355">
        <v>83.34405899</v>
      </c>
      <c r="S355" t="s">
        <v>30</v>
      </c>
      <c r="T355">
        <v>0.01410347576</v>
      </c>
      <c r="U355" t="s">
        <v>40</v>
      </c>
      <c r="V355" t="s">
        <v>32</v>
      </c>
      <c r="W355">
        <v>750.7378407</v>
      </c>
      <c r="X355" s="13">
        <f>((Table1[[#This Row],[Revenue generated]]-Table1[[#This Row],[Costs]])/Table1[[#This Row],[Revenue generated]])</f>
        <v>0.908806206708772</v>
      </c>
    </row>
    <row r="356" ht="14.25" customHeight="1" spans="1:24">
      <c r="A356" t="s">
        <v>24</v>
      </c>
      <c r="B356" t="s">
        <v>408</v>
      </c>
      <c r="C356">
        <v>31.14624316</v>
      </c>
      <c r="D356">
        <v>11</v>
      </c>
      <c r="E356">
        <v>622</v>
      </c>
      <c r="F356">
        <v>6088.02148</v>
      </c>
      <c r="G356" t="s">
        <v>26</v>
      </c>
      <c r="H356">
        <v>33</v>
      </c>
      <c r="I356">
        <v>22</v>
      </c>
      <c r="J356">
        <v>61</v>
      </c>
      <c r="K356">
        <v>3</v>
      </c>
      <c r="L356" t="s">
        <v>27</v>
      </c>
      <c r="M356">
        <v>4.305103471</v>
      </c>
      <c r="N356" t="s">
        <v>39</v>
      </c>
      <c r="O356" t="s">
        <v>45</v>
      </c>
      <c r="P356">
        <v>497</v>
      </c>
      <c r="Q356">
        <v>29</v>
      </c>
      <c r="R356">
        <v>30.18602338</v>
      </c>
      <c r="S356" t="s">
        <v>64</v>
      </c>
      <c r="T356">
        <v>0.02478771976</v>
      </c>
      <c r="U356" t="s">
        <v>31</v>
      </c>
      <c r="V356" t="s">
        <v>32</v>
      </c>
      <c r="W356">
        <v>814.0699966</v>
      </c>
      <c r="X356" s="13">
        <f>((Table1[[#This Row],[Revenue generated]]-Table1[[#This Row],[Costs]])/Table1[[#This Row],[Revenue generated]])</f>
        <v>0.866283323855815</v>
      </c>
    </row>
    <row r="357" ht="14.25" customHeight="1" spans="1:24">
      <c r="A357" t="s">
        <v>24</v>
      </c>
      <c r="B357" t="s">
        <v>409</v>
      </c>
      <c r="C357">
        <v>79.85505834</v>
      </c>
      <c r="D357">
        <v>16</v>
      </c>
      <c r="E357">
        <v>701</v>
      </c>
      <c r="F357">
        <v>2925.67517</v>
      </c>
      <c r="G357" t="s">
        <v>55</v>
      </c>
      <c r="H357">
        <v>97</v>
      </c>
      <c r="I357">
        <v>11</v>
      </c>
      <c r="J357">
        <v>11</v>
      </c>
      <c r="K357">
        <v>5</v>
      </c>
      <c r="L357" t="s">
        <v>36</v>
      </c>
      <c r="M357">
        <v>5.014364955</v>
      </c>
      <c r="N357" t="s">
        <v>61</v>
      </c>
      <c r="O357" t="s">
        <v>50</v>
      </c>
      <c r="P357">
        <v>918</v>
      </c>
      <c r="Q357">
        <v>5</v>
      </c>
      <c r="R357">
        <v>30.32354526</v>
      </c>
      <c r="S357" t="s">
        <v>46</v>
      </c>
      <c r="T357">
        <v>0.04548919659</v>
      </c>
      <c r="U357" t="s">
        <v>56</v>
      </c>
      <c r="V357" t="s">
        <v>32</v>
      </c>
      <c r="W357">
        <v>323.012928</v>
      </c>
      <c r="X357" s="13">
        <f>((Table1[[#This Row],[Revenue generated]]-Table1[[#This Row],[Costs]])/Table1[[#This Row],[Revenue generated]])</f>
        <v>0.889593714533934</v>
      </c>
    </row>
    <row r="358" ht="14.25" customHeight="1" spans="1:24">
      <c r="A358" t="s">
        <v>33</v>
      </c>
      <c r="B358" t="s">
        <v>410</v>
      </c>
      <c r="C358">
        <v>20.98638604</v>
      </c>
      <c r="D358">
        <v>90</v>
      </c>
      <c r="E358">
        <v>93</v>
      </c>
      <c r="F358">
        <v>4767.020484</v>
      </c>
      <c r="G358" t="s">
        <v>26</v>
      </c>
      <c r="H358">
        <v>25</v>
      </c>
      <c r="I358">
        <v>23</v>
      </c>
      <c r="J358">
        <v>83</v>
      </c>
      <c r="K358">
        <v>5</v>
      </c>
      <c r="L358" t="s">
        <v>43</v>
      </c>
      <c r="M358">
        <v>1.774429714</v>
      </c>
      <c r="N358" t="s">
        <v>39</v>
      </c>
      <c r="O358" t="s">
        <v>29</v>
      </c>
      <c r="P358">
        <v>826</v>
      </c>
      <c r="Q358">
        <v>28</v>
      </c>
      <c r="R358">
        <v>12.83628457</v>
      </c>
      <c r="S358" t="s">
        <v>64</v>
      </c>
      <c r="T358">
        <v>0.01173755495</v>
      </c>
      <c r="U358" t="s">
        <v>40</v>
      </c>
      <c r="V358" t="s">
        <v>32</v>
      </c>
      <c r="W358">
        <v>832.2108087</v>
      </c>
      <c r="X358" s="13">
        <f>((Table1[[#This Row],[Revenue generated]]-Table1[[#This Row],[Costs]])/Table1[[#This Row],[Revenue generated]])</f>
        <v>0.825423278231502</v>
      </c>
    </row>
    <row r="359" ht="14.25" customHeight="1" spans="1:24">
      <c r="A359" t="s">
        <v>24</v>
      </c>
      <c r="B359" t="s">
        <v>411</v>
      </c>
      <c r="C359">
        <v>49.26320535</v>
      </c>
      <c r="D359">
        <v>65</v>
      </c>
      <c r="E359">
        <v>227</v>
      </c>
      <c r="F359">
        <v>1605.8669</v>
      </c>
      <c r="G359" t="s">
        <v>38</v>
      </c>
      <c r="H359">
        <v>5</v>
      </c>
      <c r="I359">
        <v>18</v>
      </c>
      <c r="J359">
        <v>51</v>
      </c>
      <c r="K359">
        <v>1</v>
      </c>
      <c r="L359" t="s">
        <v>27</v>
      </c>
      <c r="M359">
        <v>9.160558535</v>
      </c>
      <c r="N359" t="s">
        <v>61</v>
      </c>
      <c r="O359" t="s">
        <v>50</v>
      </c>
      <c r="P359">
        <v>588</v>
      </c>
      <c r="Q359">
        <v>25</v>
      </c>
      <c r="R359">
        <v>67.77962299</v>
      </c>
      <c r="S359" t="s">
        <v>30</v>
      </c>
      <c r="T359">
        <v>0.0251117483</v>
      </c>
      <c r="U359" t="s">
        <v>47</v>
      </c>
      <c r="V359" t="s">
        <v>48</v>
      </c>
      <c r="W359">
        <v>482.1912386</v>
      </c>
      <c r="X359" s="13">
        <f>((Table1[[#This Row],[Revenue generated]]-Table1[[#This Row],[Costs]])/Table1[[#This Row],[Revenue generated]])</f>
        <v>0.699731504148943</v>
      </c>
    </row>
    <row r="360" ht="14.25" customHeight="1" spans="1:24">
      <c r="A360" t="s">
        <v>33</v>
      </c>
      <c r="B360" t="s">
        <v>412</v>
      </c>
      <c r="C360">
        <v>59.84156138</v>
      </c>
      <c r="D360">
        <v>81</v>
      </c>
      <c r="E360">
        <v>896</v>
      </c>
      <c r="F360">
        <v>2021.14981</v>
      </c>
      <c r="G360" t="s">
        <v>26</v>
      </c>
      <c r="H360">
        <v>10</v>
      </c>
      <c r="I360">
        <v>5</v>
      </c>
      <c r="J360">
        <v>44</v>
      </c>
      <c r="K360">
        <v>7</v>
      </c>
      <c r="L360" t="s">
        <v>36</v>
      </c>
      <c r="M360">
        <v>4.938438565</v>
      </c>
      <c r="N360" t="s">
        <v>28</v>
      </c>
      <c r="O360" t="s">
        <v>50</v>
      </c>
      <c r="P360">
        <v>396</v>
      </c>
      <c r="Q360">
        <v>7</v>
      </c>
      <c r="R360">
        <v>65.04741509</v>
      </c>
      <c r="S360" t="s">
        <v>46</v>
      </c>
      <c r="T360">
        <v>0.0173037472</v>
      </c>
      <c r="U360" t="s">
        <v>31</v>
      </c>
      <c r="V360" t="s">
        <v>32</v>
      </c>
      <c r="W360">
        <v>110.3643352</v>
      </c>
      <c r="X360" s="13">
        <f>((Table1[[#This Row],[Revenue generated]]-Table1[[#This Row],[Costs]])/Table1[[#This Row],[Revenue generated]])</f>
        <v>0.945395272208941</v>
      </c>
    </row>
    <row r="361" ht="14.25" customHeight="1" spans="1:24">
      <c r="A361" t="s">
        <v>57</v>
      </c>
      <c r="B361" t="s">
        <v>413</v>
      </c>
      <c r="C361">
        <v>63.82839835</v>
      </c>
      <c r="D361">
        <v>30</v>
      </c>
      <c r="E361">
        <v>484</v>
      </c>
      <c r="F361">
        <v>1061.618523</v>
      </c>
      <c r="G361" t="s">
        <v>26</v>
      </c>
      <c r="H361">
        <v>100</v>
      </c>
      <c r="I361">
        <v>16</v>
      </c>
      <c r="J361">
        <v>26</v>
      </c>
      <c r="K361">
        <v>7</v>
      </c>
      <c r="L361" t="s">
        <v>27</v>
      </c>
      <c r="M361">
        <v>7.293722597</v>
      </c>
      <c r="N361" t="s">
        <v>39</v>
      </c>
      <c r="O361" t="s">
        <v>45</v>
      </c>
      <c r="P361">
        <v>176</v>
      </c>
      <c r="Q361">
        <v>4</v>
      </c>
      <c r="R361">
        <v>1.900762244</v>
      </c>
      <c r="S361" t="s">
        <v>46</v>
      </c>
      <c r="T361">
        <v>0.00447194015</v>
      </c>
      <c r="U361" t="s">
        <v>40</v>
      </c>
      <c r="V361" t="s">
        <v>48</v>
      </c>
      <c r="W361">
        <v>312.5742736</v>
      </c>
      <c r="X361" s="13">
        <f>((Table1[[#This Row],[Revenue generated]]-Table1[[#This Row],[Costs]])/Table1[[#This Row],[Revenue generated]])</f>
        <v>0.70556818025678</v>
      </c>
    </row>
    <row r="362" ht="14.25" customHeight="1" spans="1:24">
      <c r="A362" t="s">
        <v>33</v>
      </c>
      <c r="B362" t="s">
        <v>414</v>
      </c>
      <c r="C362">
        <v>17.02802792</v>
      </c>
      <c r="D362">
        <v>16</v>
      </c>
      <c r="E362">
        <v>380</v>
      </c>
      <c r="F362">
        <v>8864.08435</v>
      </c>
      <c r="G362" t="s">
        <v>35</v>
      </c>
      <c r="H362">
        <v>41</v>
      </c>
      <c r="I362">
        <v>27</v>
      </c>
      <c r="J362">
        <v>72</v>
      </c>
      <c r="K362">
        <v>8</v>
      </c>
      <c r="L362" t="s">
        <v>43</v>
      </c>
      <c r="M362">
        <v>4.381368158</v>
      </c>
      <c r="N362" t="s">
        <v>52</v>
      </c>
      <c r="O362" t="s">
        <v>29</v>
      </c>
      <c r="P362">
        <v>929</v>
      </c>
      <c r="Q362">
        <v>24</v>
      </c>
      <c r="R362">
        <v>87.21305782</v>
      </c>
      <c r="S362" t="s">
        <v>46</v>
      </c>
      <c r="T362">
        <v>0.02853090617</v>
      </c>
      <c r="U362" t="s">
        <v>47</v>
      </c>
      <c r="V362" t="s">
        <v>48</v>
      </c>
      <c r="W362">
        <v>430.169097</v>
      </c>
      <c r="X362" s="13">
        <f>((Table1[[#This Row],[Revenue generated]]-Table1[[#This Row],[Costs]])/Table1[[#This Row],[Revenue generated]])</f>
        <v>0.951470554654638</v>
      </c>
    </row>
    <row r="363" ht="14.25" customHeight="1" spans="1:24">
      <c r="A363" t="s">
        <v>24</v>
      </c>
      <c r="B363" t="s">
        <v>415</v>
      </c>
      <c r="C363">
        <v>52.0287499</v>
      </c>
      <c r="D363">
        <v>23</v>
      </c>
      <c r="E363">
        <v>117</v>
      </c>
      <c r="F363">
        <v>6885.589351</v>
      </c>
      <c r="G363" t="s">
        <v>38</v>
      </c>
      <c r="H363">
        <v>32</v>
      </c>
      <c r="I363">
        <v>23</v>
      </c>
      <c r="J363">
        <v>36</v>
      </c>
      <c r="K363">
        <v>7</v>
      </c>
      <c r="L363" t="s">
        <v>43</v>
      </c>
      <c r="M363">
        <v>9.030340423</v>
      </c>
      <c r="N363" t="s">
        <v>52</v>
      </c>
      <c r="O363" t="s">
        <v>45</v>
      </c>
      <c r="P363">
        <v>480</v>
      </c>
      <c r="Q363">
        <v>12</v>
      </c>
      <c r="R363">
        <v>78.70239397</v>
      </c>
      <c r="S363" t="s">
        <v>46</v>
      </c>
      <c r="T363">
        <v>0.04367470538</v>
      </c>
      <c r="U363" t="s">
        <v>40</v>
      </c>
      <c r="V363" t="s">
        <v>48</v>
      </c>
      <c r="W363">
        <v>164.3665282</v>
      </c>
      <c r="X363" s="13">
        <f>((Table1[[#This Row],[Revenue generated]]-Table1[[#This Row],[Costs]])/Table1[[#This Row],[Revenue generated]])</f>
        <v>0.976128909259433</v>
      </c>
    </row>
    <row r="364" ht="14.25" customHeight="1" spans="1:24">
      <c r="A364" t="s">
        <v>57</v>
      </c>
      <c r="B364" t="s">
        <v>416</v>
      </c>
      <c r="C364">
        <v>72.79635396</v>
      </c>
      <c r="D364">
        <v>89</v>
      </c>
      <c r="E364">
        <v>270</v>
      </c>
      <c r="F364">
        <v>3899.746834</v>
      </c>
      <c r="G364" t="s">
        <v>38</v>
      </c>
      <c r="H364">
        <v>86</v>
      </c>
      <c r="I364">
        <v>2</v>
      </c>
      <c r="J364">
        <v>40</v>
      </c>
      <c r="K364">
        <v>7</v>
      </c>
      <c r="L364" t="s">
        <v>43</v>
      </c>
      <c r="M364">
        <v>7.291701389</v>
      </c>
      <c r="N364" t="s">
        <v>61</v>
      </c>
      <c r="O364" t="s">
        <v>29</v>
      </c>
      <c r="P364">
        <v>751</v>
      </c>
      <c r="Q364">
        <v>14</v>
      </c>
      <c r="R364">
        <v>21.04864273</v>
      </c>
      <c r="S364" t="s">
        <v>64</v>
      </c>
      <c r="T364">
        <v>0.01874001404</v>
      </c>
      <c r="U364" t="s">
        <v>56</v>
      </c>
      <c r="V364" t="s">
        <v>41</v>
      </c>
      <c r="W364">
        <v>320.8465158</v>
      </c>
      <c r="X364" s="13">
        <f>((Table1[[#This Row],[Revenue generated]]-Table1[[#This Row],[Costs]])/Table1[[#This Row],[Revenue generated]])</f>
        <v>0.917726321872309</v>
      </c>
    </row>
    <row r="365" ht="14.25" customHeight="1" spans="1:24">
      <c r="A365" t="s">
        <v>33</v>
      </c>
      <c r="B365" t="s">
        <v>417</v>
      </c>
      <c r="C365">
        <v>13.01737679</v>
      </c>
      <c r="D365">
        <v>55</v>
      </c>
      <c r="E365">
        <v>246</v>
      </c>
      <c r="F365">
        <v>4256.949141</v>
      </c>
      <c r="G365" t="s">
        <v>26</v>
      </c>
      <c r="H365">
        <v>54</v>
      </c>
      <c r="I365">
        <v>19</v>
      </c>
      <c r="J365">
        <v>10</v>
      </c>
      <c r="K365">
        <v>4</v>
      </c>
      <c r="L365" t="s">
        <v>36</v>
      </c>
      <c r="M365">
        <v>2.457933528</v>
      </c>
      <c r="N365" t="s">
        <v>28</v>
      </c>
      <c r="O365" t="s">
        <v>53</v>
      </c>
      <c r="P365">
        <v>736</v>
      </c>
      <c r="Q365">
        <v>10</v>
      </c>
      <c r="R365">
        <v>20.07500398</v>
      </c>
      <c r="S365" t="s">
        <v>30</v>
      </c>
      <c r="T365">
        <v>0.0363284329</v>
      </c>
      <c r="U365" t="s">
        <v>56</v>
      </c>
      <c r="V365" t="s">
        <v>48</v>
      </c>
      <c r="W365">
        <v>687.2861779</v>
      </c>
      <c r="X365" s="13">
        <f>((Table1[[#This Row],[Revenue generated]]-Table1[[#This Row],[Costs]])/Table1[[#This Row],[Revenue generated]])</f>
        <v>0.838549591471382</v>
      </c>
    </row>
    <row r="366" ht="14.25" customHeight="1" spans="1:24">
      <c r="A366" t="s">
        <v>33</v>
      </c>
      <c r="B366" t="s">
        <v>418</v>
      </c>
      <c r="C366">
        <v>89.63409561</v>
      </c>
      <c r="D366">
        <v>11</v>
      </c>
      <c r="E366">
        <v>134</v>
      </c>
      <c r="F366">
        <v>8458.730878</v>
      </c>
      <c r="G366" t="s">
        <v>35</v>
      </c>
      <c r="H366">
        <v>73</v>
      </c>
      <c r="I366">
        <v>27</v>
      </c>
      <c r="J366">
        <v>75</v>
      </c>
      <c r="K366">
        <v>6</v>
      </c>
      <c r="L366" t="s">
        <v>43</v>
      </c>
      <c r="M366">
        <v>4.585353468</v>
      </c>
      <c r="N366" t="s">
        <v>39</v>
      </c>
      <c r="O366" t="s">
        <v>50</v>
      </c>
      <c r="P366">
        <v>328</v>
      </c>
      <c r="Q366">
        <v>6</v>
      </c>
      <c r="R366">
        <v>8.693042426</v>
      </c>
      <c r="S366" t="s">
        <v>46</v>
      </c>
      <c r="T366">
        <v>0.00159486315</v>
      </c>
      <c r="U366" t="s">
        <v>40</v>
      </c>
      <c r="V366" t="s">
        <v>41</v>
      </c>
      <c r="W366">
        <v>771.2250847</v>
      </c>
      <c r="X366" s="13">
        <f>((Table1[[#This Row],[Revenue generated]]-Table1[[#This Row],[Costs]])/Table1[[#This Row],[Revenue generated]])</f>
        <v>0.908824964900367</v>
      </c>
    </row>
    <row r="367" ht="14.25" customHeight="1" spans="1:24">
      <c r="A367" t="s">
        <v>33</v>
      </c>
      <c r="B367" t="s">
        <v>419</v>
      </c>
      <c r="C367">
        <v>33.69771721</v>
      </c>
      <c r="D367">
        <v>72</v>
      </c>
      <c r="E367">
        <v>457</v>
      </c>
      <c r="F367">
        <v>8354.579686</v>
      </c>
      <c r="G367" t="s">
        <v>55</v>
      </c>
      <c r="H367">
        <v>57</v>
      </c>
      <c r="I367">
        <v>24</v>
      </c>
      <c r="J367">
        <v>54</v>
      </c>
      <c r="K367">
        <v>8</v>
      </c>
      <c r="L367" t="s">
        <v>43</v>
      </c>
      <c r="M367">
        <v>6.580541348</v>
      </c>
      <c r="N367" t="s">
        <v>44</v>
      </c>
      <c r="O367" t="s">
        <v>45</v>
      </c>
      <c r="P367">
        <v>358</v>
      </c>
      <c r="Q367">
        <v>21</v>
      </c>
      <c r="R367">
        <v>1.597222743</v>
      </c>
      <c r="S367" t="s">
        <v>46</v>
      </c>
      <c r="T367">
        <v>0.04911095955</v>
      </c>
      <c r="U367" t="s">
        <v>47</v>
      </c>
      <c r="V367" t="s">
        <v>41</v>
      </c>
      <c r="W367">
        <v>555.8591037</v>
      </c>
      <c r="X367" s="13">
        <f>((Table1[[#This Row],[Revenue generated]]-Table1[[#This Row],[Costs]])/Table1[[#This Row],[Revenue generated]])</f>
        <v>0.933466538761792</v>
      </c>
    </row>
    <row r="368" ht="14.25" customHeight="1" spans="1:24">
      <c r="A368" t="s">
        <v>33</v>
      </c>
      <c r="B368" t="s">
        <v>420</v>
      </c>
      <c r="C368">
        <v>26.03486977</v>
      </c>
      <c r="D368">
        <v>52</v>
      </c>
      <c r="E368">
        <v>704</v>
      </c>
      <c r="F368">
        <v>8367.721618</v>
      </c>
      <c r="G368" t="s">
        <v>35</v>
      </c>
      <c r="H368">
        <v>13</v>
      </c>
      <c r="I368">
        <v>17</v>
      </c>
      <c r="J368">
        <v>19</v>
      </c>
      <c r="K368">
        <v>8</v>
      </c>
      <c r="L368" t="s">
        <v>36</v>
      </c>
      <c r="M368">
        <v>2.216142729</v>
      </c>
      <c r="N368" t="s">
        <v>44</v>
      </c>
      <c r="O368" t="s">
        <v>45</v>
      </c>
      <c r="P368">
        <v>867</v>
      </c>
      <c r="Q368">
        <v>28</v>
      </c>
      <c r="R368">
        <v>42.08443674</v>
      </c>
      <c r="S368" t="s">
        <v>46</v>
      </c>
      <c r="T368">
        <v>0.03448063288</v>
      </c>
      <c r="U368" t="s">
        <v>31</v>
      </c>
      <c r="V368" t="s">
        <v>48</v>
      </c>
      <c r="W368">
        <v>393.8433486</v>
      </c>
      <c r="X368" s="13">
        <f>((Table1[[#This Row],[Revenue generated]]-Table1[[#This Row],[Costs]])/Table1[[#This Row],[Revenue generated]])</f>
        <v>0.952933024474333</v>
      </c>
    </row>
    <row r="369" ht="14.25" customHeight="1" spans="1:24">
      <c r="A369" t="s">
        <v>33</v>
      </c>
      <c r="B369" t="s">
        <v>421</v>
      </c>
      <c r="C369">
        <v>87.75543235</v>
      </c>
      <c r="D369">
        <v>16</v>
      </c>
      <c r="E369">
        <v>513</v>
      </c>
      <c r="F369">
        <v>9473.798033</v>
      </c>
      <c r="G369" t="s">
        <v>38</v>
      </c>
      <c r="H369">
        <v>12</v>
      </c>
      <c r="I369">
        <v>9</v>
      </c>
      <c r="J369">
        <v>71</v>
      </c>
      <c r="K369">
        <v>9</v>
      </c>
      <c r="L369" t="s">
        <v>43</v>
      </c>
      <c r="M369">
        <v>9.147811545</v>
      </c>
      <c r="N369" t="s">
        <v>39</v>
      </c>
      <c r="O369" t="s">
        <v>29</v>
      </c>
      <c r="P369">
        <v>198</v>
      </c>
      <c r="Q369">
        <v>11</v>
      </c>
      <c r="R369">
        <v>7.057876147</v>
      </c>
      <c r="S369" t="s">
        <v>64</v>
      </c>
      <c r="T369">
        <v>0.00131955444</v>
      </c>
      <c r="U369" t="s">
        <v>56</v>
      </c>
      <c r="V369" t="s">
        <v>41</v>
      </c>
      <c r="W369">
        <v>169.2718014</v>
      </c>
      <c r="X369" s="13">
        <f>((Table1[[#This Row],[Revenue generated]]-Table1[[#This Row],[Costs]])/Table1[[#This Row],[Revenue generated]])</f>
        <v>0.98213263563247</v>
      </c>
    </row>
    <row r="370" ht="14.25" customHeight="1" spans="1:24">
      <c r="A370" t="s">
        <v>24</v>
      </c>
      <c r="B370" t="s">
        <v>422</v>
      </c>
      <c r="C370">
        <v>37.93181238</v>
      </c>
      <c r="D370">
        <v>29</v>
      </c>
      <c r="E370">
        <v>163</v>
      </c>
      <c r="F370">
        <v>3550.218433</v>
      </c>
      <c r="G370" t="s">
        <v>26</v>
      </c>
      <c r="H370">
        <v>0</v>
      </c>
      <c r="I370">
        <v>8</v>
      </c>
      <c r="J370">
        <v>58</v>
      </c>
      <c r="K370">
        <v>8</v>
      </c>
      <c r="L370" t="s">
        <v>27</v>
      </c>
      <c r="M370">
        <v>1.194251865</v>
      </c>
      <c r="N370" t="s">
        <v>61</v>
      </c>
      <c r="O370" t="s">
        <v>53</v>
      </c>
      <c r="P370">
        <v>375</v>
      </c>
      <c r="Q370">
        <v>18</v>
      </c>
      <c r="R370">
        <v>97.11358156</v>
      </c>
      <c r="S370" t="s">
        <v>46</v>
      </c>
      <c r="T370">
        <v>0.01983467872</v>
      </c>
      <c r="U370" t="s">
        <v>47</v>
      </c>
      <c r="V370" t="s">
        <v>48</v>
      </c>
      <c r="W370">
        <v>299.7063031</v>
      </c>
      <c r="X370" s="13">
        <f>((Table1[[#This Row],[Revenue generated]]-Table1[[#This Row],[Costs]])/Table1[[#This Row],[Revenue generated]])</f>
        <v>0.915580883611507</v>
      </c>
    </row>
    <row r="371" ht="14.25" customHeight="1" spans="1:24">
      <c r="A371" t="s">
        <v>33</v>
      </c>
      <c r="B371" t="s">
        <v>423</v>
      </c>
      <c r="C371">
        <v>54.86552852</v>
      </c>
      <c r="D371">
        <v>62</v>
      </c>
      <c r="E371">
        <v>511</v>
      </c>
      <c r="F371">
        <v>1752.381087</v>
      </c>
      <c r="G371" t="s">
        <v>26</v>
      </c>
      <c r="H371">
        <v>95</v>
      </c>
      <c r="I371">
        <v>1</v>
      </c>
      <c r="J371">
        <v>27</v>
      </c>
      <c r="K371">
        <v>3</v>
      </c>
      <c r="L371" t="s">
        <v>27</v>
      </c>
      <c r="M371">
        <v>9.70528679</v>
      </c>
      <c r="N371" t="s">
        <v>52</v>
      </c>
      <c r="O371" t="s">
        <v>45</v>
      </c>
      <c r="P371">
        <v>862</v>
      </c>
      <c r="Q371">
        <v>7</v>
      </c>
      <c r="R371">
        <v>77.62776581</v>
      </c>
      <c r="S371" t="s">
        <v>30</v>
      </c>
      <c r="T371">
        <v>0.01362387989</v>
      </c>
      <c r="U371" t="s">
        <v>40</v>
      </c>
      <c r="V371" t="s">
        <v>48</v>
      </c>
      <c r="W371">
        <v>207.6632062</v>
      </c>
      <c r="X371" s="13">
        <f>((Table1[[#This Row],[Revenue generated]]-Table1[[#This Row],[Costs]])/Table1[[#This Row],[Revenue generated]])</f>
        <v>0.88149654904373</v>
      </c>
    </row>
    <row r="372" ht="14.25" customHeight="1" spans="1:24">
      <c r="A372" t="s">
        <v>24</v>
      </c>
      <c r="B372" t="s">
        <v>424</v>
      </c>
      <c r="C372">
        <v>47.91454182</v>
      </c>
      <c r="D372">
        <v>90</v>
      </c>
      <c r="E372">
        <v>32</v>
      </c>
      <c r="F372">
        <v>7014.887987</v>
      </c>
      <c r="G372" t="s">
        <v>35</v>
      </c>
      <c r="H372">
        <v>10</v>
      </c>
      <c r="I372">
        <v>12</v>
      </c>
      <c r="J372">
        <v>22</v>
      </c>
      <c r="K372">
        <v>4</v>
      </c>
      <c r="L372" t="s">
        <v>27</v>
      </c>
      <c r="M372">
        <v>6.315717755</v>
      </c>
      <c r="N372" t="s">
        <v>39</v>
      </c>
      <c r="O372" t="s">
        <v>53</v>
      </c>
      <c r="P372">
        <v>775</v>
      </c>
      <c r="Q372">
        <v>16</v>
      </c>
      <c r="R372">
        <v>11.44078182</v>
      </c>
      <c r="S372" t="s">
        <v>64</v>
      </c>
      <c r="T372">
        <v>0.01830575599</v>
      </c>
      <c r="U372" t="s">
        <v>31</v>
      </c>
      <c r="V372" t="s">
        <v>41</v>
      </c>
      <c r="W372">
        <v>183.2728987</v>
      </c>
      <c r="X372" s="13">
        <f>((Table1[[#This Row],[Revenue generated]]-Table1[[#This Row],[Costs]])/Table1[[#This Row],[Revenue generated]])</f>
        <v>0.973873724136488</v>
      </c>
    </row>
    <row r="373" ht="14.25" customHeight="1" spans="1:24">
      <c r="A373" t="s">
        <v>57</v>
      </c>
      <c r="B373" t="s">
        <v>425</v>
      </c>
      <c r="C373">
        <v>6.381533163</v>
      </c>
      <c r="D373">
        <v>14</v>
      </c>
      <c r="E373">
        <v>637</v>
      </c>
      <c r="F373">
        <v>8180.337085</v>
      </c>
      <c r="G373" t="s">
        <v>35</v>
      </c>
      <c r="H373">
        <v>76</v>
      </c>
      <c r="I373">
        <v>2</v>
      </c>
      <c r="J373">
        <v>26</v>
      </c>
      <c r="K373">
        <v>6</v>
      </c>
      <c r="L373" t="s">
        <v>36</v>
      </c>
      <c r="M373">
        <v>9.228190317</v>
      </c>
      <c r="N373" t="s">
        <v>61</v>
      </c>
      <c r="O373" t="s">
        <v>53</v>
      </c>
      <c r="P373">
        <v>258</v>
      </c>
      <c r="Q373">
        <v>10</v>
      </c>
      <c r="R373">
        <v>30.66167748</v>
      </c>
      <c r="S373" t="s">
        <v>30</v>
      </c>
      <c r="T373">
        <v>0.02078750608</v>
      </c>
      <c r="U373" t="s">
        <v>31</v>
      </c>
      <c r="V373" t="s">
        <v>48</v>
      </c>
      <c r="W373">
        <v>405.1670679</v>
      </c>
      <c r="X373" s="13">
        <f>((Table1[[#This Row],[Revenue generated]]-Table1[[#This Row],[Costs]])/Table1[[#This Row],[Revenue generated]])</f>
        <v>0.950470614634825</v>
      </c>
    </row>
    <row r="374" ht="14.25" customHeight="1" spans="1:24">
      <c r="A374" t="s">
        <v>57</v>
      </c>
      <c r="B374" t="s">
        <v>426</v>
      </c>
      <c r="C374">
        <v>90.20442752</v>
      </c>
      <c r="D374">
        <v>88</v>
      </c>
      <c r="E374">
        <v>478</v>
      </c>
      <c r="F374">
        <v>2633.121981</v>
      </c>
      <c r="G374" t="s">
        <v>26</v>
      </c>
      <c r="H374">
        <v>57</v>
      </c>
      <c r="I374">
        <v>29</v>
      </c>
      <c r="J374">
        <v>77</v>
      </c>
      <c r="K374">
        <v>9</v>
      </c>
      <c r="L374" t="s">
        <v>36</v>
      </c>
      <c r="M374">
        <v>6.59961416</v>
      </c>
      <c r="N374" t="s">
        <v>39</v>
      </c>
      <c r="O374" t="s">
        <v>53</v>
      </c>
      <c r="P374">
        <v>152</v>
      </c>
      <c r="Q374">
        <v>11</v>
      </c>
      <c r="R374">
        <v>55.7604929</v>
      </c>
      <c r="S374" t="s">
        <v>30</v>
      </c>
      <c r="T374">
        <v>0.03213329607</v>
      </c>
      <c r="U374" t="s">
        <v>47</v>
      </c>
      <c r="V374" t="s">
        <v>32</v>
      </c>
      <c r="W374">
        <v>677.9445698</v>
      </c>
      <c r="X374" s="13">
        <f>((Table1[[#This Row],[Revenue generated]]-Table1[[#This Row],[Costs]])/Table1[[#This Row],[Revenue generated]])</f>
        <v>0.742532030535656</v>
      </c>
    </row>
    <row r="375" ht="14.25" customHeight="1" spans="1:24">
      <c r="A375" t="s">
        <v>57</v>
      </c>
      <c r="B375" t="s">
        <v>427</v>
      </c>
      <c r="C375">
        <v>83.85101768</v>
      </c>
      <c r="D375">
        <v>41</v>
      </c>
      <c r="E375">
        <v>375</v>
      </c>
      <c r="F375">
        <v>7910.886916</v>
      </c>
      <c r="G375" t="s">
        <v>55</v>
      </c>
      <c r="H375">
        <v>17</v>
      </c>
      <c r="I375">
        <v>25</v>
      </c>
      <c r="J375">
        <v>66</v>
      </c>
      <c r="K375">
        <v>5</v>
      </c>
      <c r="L375" t="s">
        <v>27</v>
      </c>
      <c r="M375">
        <v>1.512936837</v>
      </c>
      <c r="N375" t="s">
        <v>52</v>
      </c>
      <c r="O375" t="s">
        <v>62</v>
      </c>
      <c r="P375">
        <v>444</v>
      </c>
      <c r="Q375">
        <v>4</v>
      </c>
      <c r="R375">
        <v>46.8702388</v>
      </c>
      <c r="S375" t="s">
        <v>46</v>
      </c>
      <c r="T375">
        <v>0.04620546065</v>
      </c>
      <c r="U375" t="s">
        <v>31</v>
      </c>
      <c r="V375" t="s">
        <v>48</v>
      </c>
      <c r="W375">
        <v>866.4728001</v>
      </c>
      <c r="X375" s="13">
        <f>((Table1[[#This Row],[Revenue generated]]-Table1[[#This Row],[Costs]])/Table1[[#This Row],[Revenue generated]])</f>
        <v>0.890470839831178</v>
      </c>
    </row>
    <row r="376" ht="14.25" customHeight="1" spans="1:24">
      <c r="A376" t="s">
        <v>24</v>
      </c>
      <c r="B376" t="s">
        <v>428</v>
      </c>
      <c r="C376">
        <v>3.170011414</v>
      </c>
      <c r="D376">
        <v>64</v>
      </c>
      <c r="E376">
        <v>904</v>
      </c>
      <c r="F376">
        <v>5709.945296</v>
      </c>
      <c r="G376" t="s">
        <v>35</v>
      </c>
      <c r="H376">
        <v>41</v>
      </c>
      <c r="I376">
        <v>6</v>
      </c>
      <c r="J376">
        <v>1</v>
      </c>
      <c r="K376">
        <v>5</v>
      </c>
      <c r="L376" t="s">
        <v>36</v>
      </c>
      <c r="M376">
        <v>5.23765465</v>
      </c>
      <c r="N376" t="s">
        <v>52</v>
      </c>
      <c r="O376" t="s">
        <v>50</v>
      </c>
      <c r="P376">
        <v>919</v>
      </c>
      <c r="Q376">
        <v>9</v>
      </c>
      <c r="R376">
        <v>80.58085216</v>
      </c>
      <c r="S376" t="s">
        <v>46</v>
      </c>
      <c r="T376">
        <v>0.00396612724</v>
      </c>
      <c r="U376" t="s">
        <v>47</v>
      </c>
      <c r="V376" t="s">
        <v>48</v>
      </c>
      <c r="W376">
        <v>341.5526568</v>
      </c>
      <c r="X376" s="13">
        <f>((Table1[[#This Row],[Revenue generated]]-Table1[[#This Row],[Costs]])/Table1[[#This Row],[Revenue generated]])</f>
        <v>0.940182849555622</v>
      </c>
    </row>
    <row r="377" ht="14.25" customHeight="1" spans="1:24">
      <c r="A377" t="s">
        <v>33</v>
      </c>
      <c r="B377" t="s">
        <v>429</v>
      </c>
      <c r="C377">
        <v>92.99688423</v>
      </c>
      <c r="D377">
        <v>29</v>
      </c>
      <c r="E377">
        <v>106</v>
      </c>
      <c r="F377">
        <v>1889.07359</v>
      </c>
      <c r="G377" t="s">
        <v>26</v>
      </c>
      <c r="H377">
        <v>16</v>
      </c>
      <c r="I377">
        <v>20</v>
      </c>
      <c r="J377">
        <v>56</v>
      </c>
      <c r="K377">
        <v>10</v>
      </c>
      <c r="L377" t="s">
        <v>43</v>
      </c>
      <c r="M377">
        <v>2.473897761</v>
      </c>
      <c r="N377" t="s">
        <v>39</v>
      </c>
      <c r="O377" t="s">
        <v>62</v>
      </c>
      <c r="P377">
        <v>759</v>
      </c>
      <c r="Q377">
        <v>11</v>
      </c>
      <c r="R377">
        <v>48.06478264</v>
      </c>
      <c r="S377" t="s">
        <v>64</v>
      </c>
      <c r="T377">
        <v>0.02030069089</v>
      </c>
      <c r="U377" t="s">
        <v>40</v>
      </c>
      <c r="V377" t="s">
        <v>41</v>
      </c>
      <c r="W377">
        <v>873.129648</v>
      </c>
      <c r="X377" s="13">
        <f>((Table1[[#This Row],[Revenue generated]]-Table1[[#This Row],[Costs]])/Table1[[#This Row],[Revenue generated]])</f>
        <v>0.53780008750215</v>
      </c>
    </row>
    <row r="378" ht="14.25" customHeight="1" spans="1:24">
      <c r="A378" t="s">
        <v>24</v>
      </c>
      <c r="B378" t="s">
        <v>430</v>
      </c>
      <c r="C378">
        <v>69.10879955</v>
      </c>
      <c r="D378">
        <v>23</v>
      </c>
      <c r="E378">
        <v>241</v>
      </c>
      <c r="F378">
        <v>5328.375984</v>
      </c>
      <c r="G378" t="s">
        <v>55</v>
      </c>
      <c r="H378">
        <v>38</v>
      </c>
      <c r="I378">
        <v>1</v>
      </c>
      <c r="J378">
        <v>22</v>
      </c>
      <c r="K378">
        <v>10</v>
      </c>
      <c r="L378" t="s">
        <v>36</v>
      </c>
      <c r="M378">
        <v>7.054538337</v>
      </c>
      <c r="N378" t="s">
        <v>61</v>
      </c>
      <c r="O378" t="s">
        <v>53</v>
      </c>
      <c r="P378">
        <v>985</v>
      </c>
      <c r="Q378">
        <v>24</v>
      </c>
      <c r="R378">
        <v>64.3235978</v>
      </c>
      <c r="S378" t="s">
        <v>30</v>
      </c>
      <c r="T378">
        <v>0.02180037452</v>
      </c>
      <c r="U378" t="s">
        <v>47</v>
      </c>
      <c r="V378" t="s">
        <v>48</v>
      </c>
      <c r="W378">
        <v>997.4134501</v>
      </c>
      <c r="X378" s="13">
        <f>((Table1[[#This Row],[Revenue generated]]-Table1[[#This Row],[Costs]])/Table1[[#This Row],[Revenue generated]])</f>
        <v>0.812810985355571</v>
      </c>
    </row>
    <row r="379" ht="14.25" customHeight="1" spans="1:24">
      <c r="A379" t="s">
        <v>24</v>
      </c>
      <c r="B379" t="s">
        <v>431</v>
      </c>
      <c r="C379">
        <v>57.44974296</v>
      </c>
      <c r="D379">
        <v>14</v>
      </c>
      <c r="E379">
        <v>359</v>
      </c>
      <c r="F379">
        <v>2483.760178</v>
      </c>
      <c r="G379" t="s">
        <v>38</v>
      </c>
      <c r="H379">
        <v>96</v>
      </c>
      <c r="I379">
        <v>28</v>
      </c>
      <c r="J379">
        <v>57</v>
      </c>
      <c r="K379">
        <v>4</v>
      </c>
      <c r="L379" t="s">
        <v>27</v>
      </c>
      <c r="M379">
        <v>6.780946626</v>
      </c>
      <c r="N379" t="s">
        <v>39</v>
      </c>
      <c r="O379" t="s">
        <v>45</v>
      </c>
      <c r="P379">
        <v>334</v>
      </c>
      <c r="Q379">
        <v>5</v>
      </c>
      <c r="R379">
        <v>42.95244475</v>
      </c>
      <c r="S379" t="s">
        <v>64</v>
      </c>
      <c r="T379">
        <v>0.03055141818</v>
      </c>
      <c r="U379" t="s">
        <v>31</v>
      </c>
      <c r="V379" t="s">
        <v>32</v>
      </c>
      <c r="W379">
        <v>852.5680989</v>
      </c>
      <c r="X379" s="13">
        <f>((Table1[[#This Row],[Revenue generated]]-Table1[[#This Row],[Costs]])/Table1[[#This Row],[Revenue generated]])</f>
        <v>0.656742987325566</v>
      </c>
    </row>
    <row r="380" ht="14.25" customHeight="1" spans="1:24">
      <c r="A380" t="s">
        <v>24</v>
      </c>
      <c r="B380" t="s">
        <v>432</v>
      </c>
      <c r="C380">
        <v>6.306883176</v>
      </c>
      <c r="D380">
        <v>50</v>
      </c>
      <c r="E380">
        <v>946</v>
      </c>
      <c r="F380">
        <v>1292.458418</v>
      </c>
      <c r="G380" t="s">
        <v>38</v>
      </c>
      <c r="H380">
        <v>5</v>
      </c>
      <c r="I380">
        <v>4</v>
      </c>
      <c r="J380">
        <v>51</v>
      </c>
      <c r="K380">
        <v>5</v>
      </c>
      <c r="L380" t="s">
        <v>27</v>
      </c>
      <c r="M380">
        <v>8.467049771</v>
      </c>
      <c r="N380" t="s">
        <v>44</v>
      </c>
      <c r="O380" t="s">
        <v>29</v>
      </c>
      <c r="P380">
        <v>858</v>
      </c>
      <c r="Q380">
        <v>21</v>
      </c>
      <c r="R380">
        <v>71.12651472</v>
      </c>
      <c r="S380" t="s">
        <v>30</v>
      </c>
      <c r="T380">
        <v>0.04096881332</v>
      </c>
      <c r="U380" t="s">
        <v>56</v>
      </c>
      <c r="V380" t="s">
        <v>41</v>
      </c>
      <c r="W380">
        <v>323.5922034</v>
      </c>
      <c r="X380" s="13">
        <f>((Table1[[#This Row],[Revenue generated]]-Table1[[#This Row],[Costs]])/Table1[[#This Row],[Revenue generated]])</f>
        <v>0.749630472521709</v>
      </c>
    </row>
    <row r="381" ht="14.25" customHeight="1" spans="1:24">
      <c r="A381" t="s">
        <v>24</v>
      </c>
      <c r="B381" t="s">
        <v>433</v>
      </c>
      <c r="C381">
        <v>57.05703122</v>
      </c>
      <c r="D381">
        <v>56</v>
      </c>
      <c r="E381">
        <v>198</v>
      </c>
      <c r="F381">
        <v>7888.723268</v>
      </c>
      <c r="G381" t="s">
        <v>26</v>
      </c>
      <c r="H381">
        <v>31</v>
      </c>
      <c r="I381">
        <v>25</v>
      </c>
      <c r="J381">
        <v>20</v>
      </c>
      <c r="K381">
        <v>1</v>
      </c>
      <c r="L381" t="s">
        <v>27</v>
      </c>
      <c r="M381">
        <v>6.496325364</v>
      </c>
      <c r="N381" t="s">
        <v>28</v>
      </c>
      <c r="O381" t="s">
        <v>53</v>
      </c>
      <c r="P381">
        <v>228</v>
      </c>
      <c r="Q381">
        <v>12</v>
      </c>
      <c r="R381">
        <v>57.87090292</v>
      </c>
      <c r="S381" t="s">
        <v>30</v>
      </c>
      <c r="T381">
        <v>0.00165871627</v>
      </c>
      <c r="U381" t="s">
        <v>40</v>
      </c>
      <c r="V381" t="s">
        <v>41</v>
      </c>
      <c r="W381">
        <v>351.5042193</v>
      </c>
      <c r="X381" s="13">
        <f>((Table1[[#This Row],[Revenue generated]]-Table1[[#This Row],[Costs]])/Table1[[#This Row],[Revenue generated]])</f>
        <v>0.955442191675572</v>
      </c>
    </row>
    <row r="382" ht="14.25" customHeight="1" spans="1:24">
      <c r="A382" t="s">
        <v>33</v>
      </c>
      <c r="B382" t="s">
        <v>434</v>
      </c>
      <c r="C382">
        <v>91.12831835</v>
      </c>
      <c r="D382">
        <v>75</v>
      </c>
      <c r="E382">
        <v>872</v>
      </c>
      <c r="F382">
        <v>8651.672683</v>
      </c>
      <c r="G382" t="s">
        <v>38</v>
      </c>
      <c r="H382">
        <v>39</v>
      </c>
      <c r="I382">
        <v>14</v>
      </c>
      <c r="J382">
        <v>41</v>
      </c>
      <c r="K382">
        <v>2</v>
      </c>
      <c r="L382" t="s">
        <v>43</v>
      </c>
      <c r="M382">
        <v>2.833184679</v>
      </c>
      <c r="N382" t="s">
        <v>28</v>
      </c>
      <c r="O382" t="s">
        <v>62</v>
      </c>
      <c r="P382">
        <v>202</v>
      </c>
      <c r="Q382">
        <v>5</v>
      </c>
      <c r="R382">
        <v>76.96122802</v>
      </c>
      <c r="S382" t="s">
        <v>46</v>
      </c>
      <c r="T382">
        <v>0.02849662199</v>
      </c>
      <c r="U382" t="s">
        <v>56</v>
      </c>
      <c r="V382" t="s">
        <v>32</v>
      </c>
      <c r="W382">
        <v>787.7798505</v>
      </c>
      <c r="X382" s="13">
        <f>((Table1[[#This Row],[Revenue generated]]-Table1[[#This Row],[Costs]])/Table1[[#This Row],[Revenue generated]])</f>
        <v>0.908944792600864</v>
      </c>
    </row>
    <row r="383" ht="14.25" customHeight="1" spans="1:24">
      <c r="A383" t="s">
        <v>24</v>
      </c>
      <c r="B383" t="s">
        <v>435</v>
      </c>
      <c r="C383">
        <v>72.81920693</v>
      </c>
      <c r="D383">
        <v>9</v>
      </c>
      <c r="E383">
        <v>774</v>
      </c>
      <c r="F383">
        <v>4384.4134</v>
      </c>
      <c r="G383" t="s">
        <v>38</v>
      </c>
      <c r="H383">
        <v>48</v>
      </c>
      <c r="I383">
        <v>6</v>
      </c>
      <c r="J383">
        <v>8</v>
      </c>
      <c r="K383">
        <v>5</v>
      </c>
      <c r="L383" t="s">
        <v>27</v>
      </c>
      <c r="M383">
        <v>4.066277502</v>
      </c>
      <c r="N383" t="s">
        <v>28</v>
      </c>
      <c r="O383" t="s">
        <v>50</v>
      </c>
      <c r="P383">
        <v>698</v>
      </c>
      <c r="Q383">
        <v>1</v>
      </c>
      <c r="R383">
        <v>19.78959294</v>
      </c>
      <c r="S383" t="s">
        <v>30</v>
      </c>
      <c r="T383">
        <v>0.02547547122</v>
      </c>
      <c r="U383" t="s">
        <v>47</v>
      </c>
      <c r="V383" t="s">
        <v>32</v>
      </c>
      <c r="W383">
        <v>276.7783359</v>
      </c>
      <c r="X383" s="13">
        <f>((Table1[[#This Row],[Revenue generated]]-Table1[[#This Row],[Costs]])/Table1[[#This Row],[Revenue generated]])</f>
        <v>0.936872208286746</v>
      </c>
    </row>
    <row r="384" ht="14.25" customHeight="1" spans="1:24">
      <c r="A384" t="s">
        <v>33</v>
      </c>
      <c r="B384" t="s">
        <v>436</v>
      </c>
      <c r="C384">
        <v>17.03493074</v>
      </c>
      <c r="D384">
        <v>13</v>
      </c>
      <c r="E384">
        <v>336</v>
      </c>
      <c r="F384">
        <v>2943.381868</v>
      </c>
      <c r="G384" t="s">
        <v>38</v>
      </c>
      <c r="H384">
        <v>42</v>
      </c>
      <c r="I384">
        <v>19</v>
      </c>
      <c r="J384">
        <v>72</v>
      </c>
      <c r="K384">
        <v>1</v>
      </c>
      <c r="L384" t="s">
        <v>36</v>
      </c>
      <c r="M384">
        <v>4.708181874</v>
      </c>
      <c r="N384" t="s">
        <v>61</v>
      </c>
      <c r="O384" t="s">
        <v>29</v>
      </c>
      <c r="P384">
        <v>955</v>
      </c>
      <c r="Q384">
        <v>26</v>
      </c>
      <c r="R384">
        <v>4.465278435</v>
      </c>
      <c r="S384" t="s">
        <v>30</v>
      </c>
      <c r="T384">
        <v>0.04137877049</v>
      </c>
      <c r="U384" t="s">
        <v>31</v>
      </c>
      <c r="V384" t="s">
        <v>41</v>
      </c>
      <c r="W384">
        <v>589.9785556</v>
      </c>
      <c r="X384" s="13">
        <f>((Table1[[#This Row],[Revenue generated]]-Table1[[#This Row],[Costs]])/Table1[[#This Row],[Revenue generated]])</f>
        <v>0.799557589854664</v>
      </c>
    </row>
    <row r="385" ht="14.25" customHeight="1" spans="1:24">
      <c r="A385" t="s">
        <v>24</v>
      </c>
      <c r="B385" t="s">
        <v>437</v>
      </c>
      <c r="C385">
        <v>68.91124621</v>
      </c>
      <c r="D385">
        <v>82</v>
      </c>
      <c r="E385">
        <v>663</v>
      </c>
      <c r="F385">
        <v>2411.754632</v>
      </c>
      <c r="G385" t="s">
        <v>38</v>
      </c>
      <c r="H385">
        <v>65</v>
      </c>
      <c r="I385">
        <v>24</v>
      </c>
      <c r="J385">
        <v>7</v>
      </c>
      <c r="K385">
        <v>8</v>
      </c>
      <c r="L385" t="s">
        <v>27</v>
      </c>
      <c r="M385">
        <v>4.949839578</v>
      </c>
      <c r="N385" t="s">
        <v>39</v>
      </c>
      <c r="O385" t="s">
        <v>53</v>
      </c>
      <c r="P385">
        <v>443</v>
      </c>
      <c r="Q385">
        <v>5</v>
      </c>
      <c r="R385">
        <v>97.7305938</v>
      </c>
      <c r="S385" t="s">
        <v>46</v>
      </c>
      <c r="T385">
        <v>0.00773006134</v>
      </c>
      <c r="U385" t="s">
        <v>31</v>
      </c>
      <c r="V385" t="s">
        <v>48</v>
      </c>
      <c r="W385">
        <v>682.9710182</v>
      </c>
      <c r="X385" s="13">
        <f>((Table1[[#This Row],[Revenue generated]]-Table1[[#This Row],[Costs]])/Table1[[#This Row],[Revenue generated]])</f>
        <v>0.716815712038819</v>
      </c>
    </row>
    <row r="386" ht="14.25" customHeight="1" spans="1:24">
      <c r="A386" t="s">
        <v>24</v>
      </c>
      <c r="B386" t="s">
        <v>438</v>
      </c>
      <c r="C386">
        <v>89.10436729</v>
      </c>
      <c r="D386">
        <v>99</v>
      </c>
      <c r="E386">
        <v>618</v>
      </c>
      <c r="F386">
        <v>2048.2901</v>
      </c>
      <c r="G386" t="s">
        <v>38</v>
      </c>
      <c r="H386">
        <v>73</v>
      </c>
      <c r="I386">
        <v>26</v>
      </c>
      <c r="J386">
        <v>80</v>
      </c>
      <c r="K386">
        <v>10</v>
      </c>
      <c r="L386" t="s">
        <v>36</v>
      </c>
      <c r="M386">
        <v>8.381615625</v>
      </c>
      <c r="N386" t="s">
        <v>44</v>
      </c>
      <c r="O386" t="s">
        <v>62</v>
      </c>
      <c r="P386">
        <v>589</v>
      </c>
      <c r="Q386">
        <v>22</v>
      </c>
      <c r="R386">
        <v>33.80863651</v>
      </c>
      <c r="S386" t="s">
        <v>64</v>
      </c>
      <c r="T386">
        <v>0.04843456577</v>
      </c>
      <c r="U386" t="s">
        <v>40</v>
      </c>
      <c r="V386" t="s">
        <v>32</v>
      </c>
      <c r="W386">
        <v>465.457006</v>
      </c>
      <c r="X386" s="13">
        <f>((Table1[[#This Row],[Revenue generated]]-Table1[[#This Row],[Costs]])/Table1[[#This Row],[Revenue generated]])</f>
        <v>0.772758260170276</v>
      </c>
    </row>
    <row r="387" ht="14.25" customHeight="1" spans="1:24">
      <c r="A387" t="s">
        <v>57</v>
      </c>
      <c r="B387" t="s">
        <v>439</v>
      </c>
      <c r="C387">
        <v>76.96299442</v>
      </c>
      <c r="D387">
        <v>83</v>
      </c>
      <c r="E387">
        <v>25</v>
      </c>
      <c r="F387">
        <v>8684.613059</v>
      </c>
      <c r="G387" t="s">
        <v>35</v>
      </c>
      <c r="H387">
        <v>15</v>
      </c>
      <c r="I387">
        <v>18</v>
      </c>
      <c r="J387">
        <v>66</v>
      </c>
      <c r="K387">
        <v>2</v>
      </c>
      <c r="L387" t="s">
        <v>43</v>
      </c>
      <c r="M387">
        <v>8.249168705</v>
      </c>
      <c r="N387" t="s">
        <v>44</v>
      </c>
      <c r="O387" t="s">
        <v>62</v>
      </c>
      <c r="P387">
        <v>211</v>
      </c>
      <c r="Q387">
        <v>2</v>
      </c>
      <c r="R387">
        <v>69.92934552</v>
      </c>
      <c r="S387" t="s">
        <v>46</v>
      </c>
      <c r="T387">
        <v>0.01374429</v>
      </c>
      <c r="U387" t="s">
        <v>31</v>
      </c>
      <c r="V387" t="s">
        <v>32</v>
      </c>
      <c r="W387">
        <v>842.68683</v>
      </c>
      <c r="X387" s="13">
        <f>((Table1[[#This Row],[Revenue generated]]-Table1[[#This Row],[Costs]])/Table1[[#This Row],[Revenue generated]])</f>
        <v>0.902967832386417</v>
      </c>
    </row>
    <row r="388" ht="14.25" customHeight="1" spans="1:24">
      <c r="A388" t="s">
        <v>33</v>
      </c>
      <c r="B388" t="s">
        <v>440</v>
      </c>
      <c r="C388">
        <v>19.99817694</v>
      </c>
      <c r="D388">
        <v>18</v>
      </c>
      <c r="E388">
        <v>223</v>
      </c>
      <c r="F388">
        <v>1229.591029</v>
      </c>
      <c r="G388" t="s">
        <v>38</v>
      </c>
      <c r="H388">
        <v>32</v>
      </c>
      <c r="I388">
        <v>14</v>
      </c>
      <c r="J388">
        <v>22</v>
      </c>
      <c r="K388">
        <v>6</v>
      </c>
      <c r="L388" t="s">
        <v>27</v>
      </c>
      <c r="M388">
        <v>1.45430531</v>
      </c>
      <c r="N388" t="s">
        <v>39</v>
      </c>
      <c r="O388" t="s">
        <v>29</v>
      </c>
      <c r="P388">
        <v>569</v>
      </c>
      <c r="Q388">
        <v>18</v>
      </c>
      <c r="R388">
        <v>74.60897</v>
      </c>
      <c r="S388" t="s">
        <v>64</v>
      </c>
      <c r="T388">
        <v>0.02051512931</v>
      </c>
      <c r="U388" t="s">
        <v>47</v>
      </c>
      <c r="V388" t="s">
        <v>48</v>
      </c>
      <c r="W388">
        <v>264.2548898</v>
      </c>
      <c r="X388" s="13">
        <f>((Table1[[#This Row],[Revenue generated]]-Table1[[#This Row],[Costs]])/Table1[[#This Row],[Revenue generated]])</f>
        <v>0.785087168361245</v>
      </c>
    </row>
    <row r="389" ht="14.25" customHeight="1" spans="1:24">
      <c r="A389" t="s">
        <v>24</v>
      </c>
      <c r="B389" t="s">
        <v>441</v>
      </c>
      <c r="C389">
        <v>80.41403665</v>
      </c>
      <c r="D389">
        <v>24</v>
      </c>
      <c r="E389">
        <v>79</v>
      </c>
      <c r="F389">
        <v>5133.846701</v>
      </c>
      <c r="G389" t="s">
        <v>55</v>
      </c>
      <c r="H389">
        <v>5</v>
      </c>
      <c r="I389">
        <v>7</v>
      </c>
      <c r="J389">
        <v>55</v>
      </c>
      <c r="K389">
        <v>10</v>
      </c>
      <c r="L389" t="s">
        <v>36</v>
      </c>
      <c r="M389">
        <v>6.575803798</v>
      </c>
      <c r="N389" t="s">
        <v>28</v>
      </c>
      <c r="O389" t="s">
        <v>62</v>
      </c>
      <c r="P389">
        <v>523</v>
      </c>
      <c r="Q389">
        <v>17</v>
      </c>
      <c r="R389">
        <v>28.69699682</v>
      </c>
      <c r="S389" t="s">
        <v>46</v>
      </c>
      <c r="T389">
        <v>0.03693737788</v>
      </c>
      <c r="U389" t="s">
        <v>56</v>
      </c>
      <c r="V389" t="s">
        <v>32</v>
      </c>
      <c r="W389">
        <v>879.3592177</v>
      </c>
      <c r="X389" s="13">
        <f>((Table1[[#This Row],[Revenue generated]]-Table1[[#This Row],[Costs]])/Table1[[#This Row],[Revenue generated]])</f>
        <v>0.828713386099216</v>
      </c>
    </row>
    <row r="390" ht="14.25" customHeight="1" spans="1:24">
      <c r="A390" t="s">
        <v>57</v>
      </c>
      <c r="B390" t="s">
        <v>442</v>
      </c>
      <c r="C390">
        <v>75.27040698</v>
      </c>
      <c r="D390">
        <v>58</v>
      </c>
      <c r="E390">
        <v>737</v>
      </c>
      <c r="F390">
        <v>9444.742033</v>
      </c>
      <c r="G390" t="s">
        <v>55</v>
      </c>
      <c r="H390">
        <v>60</v>
      </c>
      <c r="I390">
        <v>18</v>
      </c>
      <c r="J390">
        <v>85</v>
      </c>
      <c r="K390">
        <v>7</v>
      </c>
      <c r="L390" t="s">
        <v>36</v>
      </c>
      <c r="M390">
        <v>3.801253133</v>
      </c>
      <c r="N390" t="s">
        <v>61</v>
      </c>
      <c r="O390" t="s">
        <v>29</v>
      </c>
      <c r="P390">
        <v>953</v>
      </c>
      <c r="Q390">
        <v>11</v>
      </c>
      <c r="R390">
        <v>68.18491906</v>
      </c>
      <c r="S390" t="s">
        <v>30</v>
      </c>
      <c r="T390">
        <v>0.00722204402</v>
      </c>
      <c r="U390" t="s">
        <v>56</v>
      </c>
      <c r="V390" t="s">
        <v>48</v>
      </c>
      <c r="W390">
        <v>103.916248</v>
      </c>
      <c r="X390" s="13">
        <f>((Table1[[#This Row],[Revenue generated]]-Table1[[#This Row],[Costs]])/Table1[[#This Row],[Revenue generated]])</f>
        <v>0.988997449836436</v>
      </c>
    </row>
    <row r="391" ht="14.25" customHeight="1" spans="1:24">
      <c r="A391" t="s">
        <v>57</v>
      </c>
      <c r="B391" t="s">
        <v>443</v>
      </c>
      <c r="C391">
        <v>97.76008558</v>
      </c>
      <c r="D391">
        <v>10</v>
      </c>
      <c r="E391">
        <v>134</v>
      </c>
      <c r="F391">
        <v>5924.682567</v>
      </c>
      <c r="G391" t="s">
        <v>38</v>
      </c>
      <c r="H391">
        <v>90</v>
      </c>
      <c r="I391">
        <v>1</v>
      </c>
      <c r="J391">
        <v>27</v>
      </c>
      <c r="K391">
        <v>8</v>
      </c>
      <c r="L391" t="s">
        <v>27</v>
      </c>
      <c r="M391">
        <v>9.929816245</v>
      </c>
      <c r="N391" t="s">
        <v>39</v>
      </c>
      <c r="O391" t="s">
        <v>45</v>
      </c>
      <c r="P391">
        <v>370</v>
      </c>
      <c r="Q391">
        <v>11</v>
      </c>
      <c r="R391">
        <v>46.60387338</v>
      </c>
      <c r="S391" t="s">
        <v>30</v>
      </c>
      <c r="T391">
        <v>0.01907665734</v>
      </c>
      <c r="U391" t="s">
        <v>47</v>
      </c>
      <c r="V391" t="s">
        <v>32</v>
      </c>
      <c r="W391">
        <v>517.4999739</v>
      </c>
      <c r="X391" s="13">
        <f>((Table1[[#This Row],[Revenue generated]]-Table1[[#This Row],[Costs]])/Table1[[#This Row],[Revenue generated]])</f>
        <v>0.912653552650663</v>
      </c>
    </row>
    <row r="392" ht="14.25" customHeight="1" spans="1:24">
      <c r="A392" t="s">
        <v>33</v>
      </c>
      <c r="B392" t="s">
        <v>444</v>
      </c>
      <c r="C392">
        <v>13.8819135</v>
      </c>
      <c r="D392">
        <v>56</v>
      </c>
      <c r="E392">
        <v>320</v>
      </c>
      <c r="F392">
        <v>9592.63357</v>
      </c>
      <c r="G392" t="s">
        <v>26</v>
      </c>
      <c r="H392">
        <v>66</v>
      </c>
      <c r="I392">
        <v>18</v>
      </c>
      <c r="J392">
        <v>96</v>
      </c>
      <c r="K392">
        <v>7</v>
      </c>
      <c r="L392" t="s">
        <v>27</v>
      </c>
      <c r="M392">
        <v>7.674430708</v>
      </c>
      <c r="N392" t="s">
        <v>28</v>
      </c>
      <c r="O392" t="s">
        <v>53</v>
      </c>
      <c r="P392">
        <v>585</v>
      </c>
      <c r="Q392">
        <v>8</v>
      </c>
      <c r="R392">
        <v>85.67596334</v>
      </c>
      <c r="S392" t="s">
        <v>64</v>
      </c>
      <c r="T392">
        <v>0.01219382224</v>
      </c>
      <c r="U392" t="s">
        <v>47</v>
      </c>
      <c r="V392" t="s">
        <v>32</v>
      </c>
      <c r="W392">
        <v>990.0784725</v>
      </c>
      <c r="X392" s="13">
        <f>((Table1[[#This Row],[Revenue generated]]-Table1[[#This Row],[Costs]])/Table1[[#This Row],[Revenue generated]])</f>
        <v>0.896787627164622</v>
      </c>
    </row>
    <row r="393" ht="14.25" customHeight="1" spans="1:24">
      <c r="A393" t="s">
        <v>57</v>
      </c>
      <c r="B393" t="s">
        <v>445</v>
      </c>
      <c r="C393">
        <v>62.11196546</v>
      </c>
      <c r="D393">
        <v>90</v>
      </c>
      <c r="E393">
        <v>916</v>
      </c>
      <c r="F393">
        <v>1935.206794</v>
      </c>
      <c r="G393" t="s">
        <v>55</v>
      </c>
      <c r="H393">
        <v>98</v>
      </c>
      <c r="I393">
        <v>22</v>
      </c>
      <c r="J393">
        <v>85</v>
      </c>
      <c r="K393">
        <v>7</v>
      </c>
      <c r="L393" t="s">
        <v>27</v>
      </c>
      <c r="M393">
        <v>7.471514084</v>
      </c>
      <c r="N393" t="s">
        <v>52</v>
      </c>
      <c r="O393" t="s">
        <v>50</v>
      </c>
      <c r="P393">
        <v>207</v>
      </c>
      <c r="Q393">
        <v>28</v>
      </c>
      <c r="R393">
        <v>39.7728825</v>
      </c>
      <c r="S393" t="s">
        <v>30</v>
      </c>
      <c r="T393">
        <v>0.00626001858</v>
      </c>
      <c r="U393" t="s">
        <v>47</v>
      </c>
      <c r="V393" t="s">
        <v>32</v>
      </c>
      <c r="W393">
        <v>996.778315</v>
      </c>
      <c r="X393" s="13">
        <f>((Table1[[#This Row],[Revenue generated]]-Table1[[#This Row],[Costs]])/Table1[[#This Row],[Revenue generated]])</f>
        <v>0.484924134159483</v>
      </c>
    </row>
    <row r="394" ht="14.25" customHeight="1" spans="1:24">
      <c r="A394" t="s">
        <v>57</v>
      </c>
      <c r="B394" t="s">
        <v>446</v>
      </c>
      <c r="C394">
        <v>47.71423308</v>
      </c>
      <c r="D394">
        <v>44</v>
      </c>
      <c r="E394">
        <v>276</v>
      </c>
      <c r="F394">
        <v>2100.129755</v>
      </c>
      <c r="G394" t="s">
        <v>55</v>
      </c>
      <c r="H394">
        <v>90</v>
      </c>
      <c r="I394">
        <v>25</v>
      </c>
      <c r="J394">
        <v>10</v>
      </c>
      <c r="K394">
        <v>8</v>
      </c>
      <c r="L394" t="s">
        <v>27</v>
      </c>
      <c r="M394">
        <v>4.469500026</v>
      </c>
      <c r="N394" t="s">
        <v>61</v>
      </c>
      <c r="O394" t="s">
        <v>29</v>
      </c>
      <c r="P394">
        <v>671</v>
      </c>
      <c r="Q394">
        <v>29</v>
      </c>
      <c r="R394">
        <v>62.6126904</v>
      </c>
      <c r="S394" t="s">
        <v>64</v>
      </c>
      <c r="T394">
        <v>0.00333431825</v>
      </c>
      <c r="U394" t="s">
        <v>47</v>
      </c>
      <c r="V394" t="s">
        <v>32</v>
      </c>
      <c r="W394">
        <v>230.0927825</v>
      </c>
      <c r="X394" s="13">
        <f>((Table1[[#This Row],[Revenue generated]]-Table1[[#This Row],[Costs]])/Table1[[#This Row],[Revenue generated]])</f>
        <v>0.890438777912558</v>
      </c>
    </row>
    <row r="395" ht="14.25" customHeight="1" spans="1:24">
      <c r="A395" t="s">
        <v>24</v>
      </c>
      <c r="B395" t="s">
        <v>447</v>
      </c>
      <c r="C395">
        <v>69.290831</v>
      </c>
      <c r="D395">
        <v>88</v>
      </c>
      <c r="E395">
        <v>114</v>
      </c>
      <c r="F395">
        <v>4531.402134</v>
      </c>
      <c r="G395" t="s">
        <v>38</v>
      </c>
      <c r="H395">
        <v>63</v>
      </c>
      <c r="I395">
        <v>17</v>
      </c>
      <c r="J395">
        <v>66</v>
      </c>
      <c r="K395">
        <v>1</v>
      </c>
      <c r="L395" t="s">
        <v>43</v>
      </c>
      <c r="M395">
        <v>7.006432059</v>
      </c>
      <c r="N395" t="s">
        <v>52</v>
      </c>
      <c r="O395" t="s">
        <v>62</v>
      </c>
      <c r="P395">
        <v>824</v>
      </c>
      <c r="Q395">
        <v>20</v>
      </c>
      <c r="R395">
        <v>35.63365234</v>
      </c>
      <c r="S395" t="s">
        <v>46</v>
      </c>
      <c r="T395">
        <v>0.04165781795</v>
      </c>
      <c r="U395" t="s">
        <v>40</v>
      </c>
      <c r="V395" t="s">
        <v>48</v>
      </c>
      <c r="W395">
        <v>823.5238459</v>
      </c>
      <c r="X395" s="13">
        <f>((Table1[[#This Row],[Revenue generated]]-Table1[[#This Row],[Costs]])/Table1[[#This Row],[Revenue generated]])</f>
        <v>0.818262908135886</v>
      </c>
    </row>
    <row r="396" ht="14.25" customHeight="1" spans="1:24">
      <c r="A396" t="s">
        <v>57</v>
      </c>
      <c r="B396" t="s">
        <v>448</v>
      </c>
      <c r="C396">
        <v>3.037688725</v>
      </c>
      <c r="D396">
        <v>97</v>
      </c>
      <c r="E396">
        <v>987</v>
      </c>
      <c r="F396">
        <v>7888.356547</v>
      </c>
      <c r="G396" t="s">
        <v>38</v>
      </c>
      <c r="H396">
        <v>77</v>
      </c>
      <c r="I396">
        <v>26</v>
      </c>
      <c r="J396">
        <v>72</v>
      </c>
      <c r="K396">
        <v>9</v>
      </c>
      <c r="L396" t="s">
        <v>27</v>
      </c>
      <c r="M396">
        <v>6.942945942</v>
      </c>
      <c r="N396" t="s">
        <v>61</v>
      </c>
      <c r="O396" t="s">
        <v>50</v>
      </c>
      <c r="P396">
        <v>908</v>
      </c>
      <c r="Q396">
        <v>14</v>
      </c>
      <c r="R396">
        <v>60.38737861</v>
      </c>
      <c r="S396" t="s">
        <v>64</v>
      </c>
      <c r="T396">
        <v>0.01463607498</v>
      </c>
      <c r="U396" t="s">
        <v>47</v>
      </c>
      <c r="V396" t="s">
        <v>32</v>
      </c>
      <c r="W396">
        <v>846.665257</v>
      </c>
      <c r="X396" s="13">
        <f>((Table1[[#This Row],[Revenue generated]]-Table1[[#This Row],[Costs]])/Table1[[#This Row],[Revenue generated]])</f>
        <v>0.892668992336307</v>
      </c>
    </row>
    <row r="397" ht="14.25" customHeight="1" spans="1:24">
      <c r="A397" t="s">
        <v>24</v>
      </c>
      <c r="B397" t="s">
        <v>449</v>
      </c>
      <c r="C397">
        <v>77.90392722</v>
      </c>
      <c r="D397">
        <v>65</v>
      </c>
      <c r="E397">
        <v>672</v>
      </c>
      <c r="F397">
        <v>7386.363944</v>
      </c>
      <c r="G397" t="s">
        <v>38</v>
      </c>
      <c r="H397">
        <v>15</v>
      </c>
      <c r="I397">
        <v>14</v>
      </c>
      <c r="J397">
        <v>26</v>
      </c>
      <c r="K397">
        <v>9</v>
      </c>
      <c r="L397" t="s">
        <v>27</v>
      </c>
      <c r="M397">
        <v>8.63033887</v>
      </c>
      <c r="N397" t="s">
        <v>52</v>
      </c>
      <c r="O397" t="s">
        <v>29</v>
      </c>
      <c r="P397">
        <v>450</v>
      </c>
      <c r="Q397">
        <v>26</v>
      </c>
      <c r="R397">
        <v>58.89068577</v>
      </c>
      <c r="S397" t="s">
        <v>30</v>
      </c>
      <c r="T397">
        <v>0.0121088213</v>
      </c>
      <c r="U397" t="s">
        <v>40</v>
      </c>
      <c r="V397" t="s">
        <v>48</v>
      </c>
      <c r="W397">
        <v>778.8642414</v>
      </c>
      <c r="X397" s="13">
        <f>((Table1[[#This Row],[Revenue generated]]-Table1[[#This Row],[Costs]])/Table1[[#This Row],[Revenue generated]])</f>
        <v>0.894553768632985</v>
      </c>
    </row>
    <row r="398" ht="14.25" customHeight="1" spans="1:24">
      <c r="A398" t="s">
        <v>57</v>
      </c>
      <c r="B398" t="s">
        <v>450</v>
      </c>
      <c r="C398">
        <v>24.42313142</v>
      </c>
      <c r="D398">
        <v>29</v>
      </c>
      <c r="E398">
        <v>324</v>
      </c>
      <c r="F398">
        <v>7698.424766</v>
      </c>
      <c r="G398" t="s">
        <v>26</v>
      </c>
      <c r="H398">
        <v>67</v>
      </c>
      <c r="I398">
        <v>2</v>
      </c>
      <c r="J398">
        <v>32</v>
      </c>
      <c r="K398">
        <v>3</v>
      </c>
      <c r="L398" t="s">
        <v>43</v>
      </c>
      <c r="M398">
        <v>5.352878044</v>
      </c>
      <c r="N398" t="s">
        <v>28</v>
      </c>
      <c r="O398" t="s">
        <v>29</v>
      </c>
      <c r="P398">
        <v>648</v>
      </c>
      <c r="Q398">
        <v>28</v>
      </c>
      <c r="R398">
        <v>17.80375633</v>
      </c>
      <c r="S398" t="s">
        <v>30</v>
      </c>
      <c r="T398">
        <v>0.03872047681</v>
      </c>
      <c r="U398" t="s">
        <v>31</v>
      </c>
      <c r="V398" t="s">
        <v>48</v>
      </c>
      <c r="W398">
        <v>188.7421411</v>
      </c>
      <c r="X398" s="13">
        <f>((Table1[[#This Row],[Revenue generated]]-Table1[[#This Row],[Costs]])/Table1[[#This Row],[Revenue generated]])</f>
        <v>0.975483018041096</v>
      </c>
    </row>
    <row r="399" ht="14.25" customHeight="1" spans="1:24">
      <c r="A399" t="s">
        <v>24</v>
      </c>
      <c r="B399" t="s">
        <v>451</v>
      </c>
      <c r="C399">
        <v>3.526111259</v>
      </c>
      <c r="D399">
        <v>56</v>
      </c>
      <c r="E399">
        <v>62</v>
      </c>
      <c r="F399">
        <v>4370.91658</v>
      </c>
      <c r="G399" t="s">
        <v>55</v>
      </c>
      <c r="H399">
        <v>46</v>
      </c>
      <c r="I399">
        <v>19</v>
      </c>
      <c r="J399">
        <v>4</v>
      </c>
      <c r="K399">
        <v>9</v>
      </c>
      <c r="L399" t="s">
        <v>36</v>
      </c>
      <c r="M399">
        <v>7.904845611</v>
      </c>
      <c r="N399" t="s">
        <v>52</v>
      </c>
      <c r="O399" t="s">
        <v>29</v>
      </c>
      <c r="P399">
        <v>535</v>
      </c>
      <c r="Q399">
        <v>13</v>
      </c>
      <c r="R399">
        <v>65.76515593</v>
      </c>
      <c r="S399" t="s">
        <v>46</v>
      </c>
      <c r="T399">
        <v>0.03376237835</v>
      </c>
      <c r="U399" t="s">
        <v>31</v>
      </c>
      <c r="V399" t="s">
        <v>48</v>
      </c>
      <c r="W399">
        <v>540.1324229</v>
      </c>
      <c r="X399" s="13">
        <f>((Table1[[#This Row],[Revenue generated]]-Table1[[#This Row],[Costs]])/Table1[[#This Row],[Revenue generated]])</f>
        <v>0.876425822132712</v>
      </c>
    </row>
    <row r="400" ht="14.25" customHeight="1" spans="1:24">
      <c r="A400" t="s">
        <v>33</v>
      </c>
      <c r="B400" t="s">
        <v>452</v>
      </c>
      <c r="C400">
        <v>19.75460487</v>
      </c>
      <c r="D400">
        <v>43</v>
      </c>
      <c r="E400">
        <v>913</v>
      </c>
      <c r="F400">
        <v>8525.95256</v>
      </c>
      <c r="G400" t="s">
        <v>35</v>
      </c>
      <c r="H400">
        <v>53</v>
      </c>
      <c r="I400">
        <v>1</v>
      </c>
      <c r="J400">
        <v>27</v>
      </c>
      <c r="K400">
        <v>7</v>
      </c>
      <c r="L400" t="s">
        <v>27</v>
      </c>
      <c r="M400">
        <v>1.409801095</v>
      </c>
      <c r="N400" t="s">
        <v>44</v>
      </c>
      <c r="O400" t="s">
        <v>62</v>
      </c>
      <c r="P400">
        <v>581</v>
      </c>
      <c r="Q400">
        <v>9</v>
      </c>
      <c r="R400">
        <v>5.604690864</v>
      </c>
      <c r="S400" t="s">
        <v>30</v>
      </c>
      <c r="T400">
        <v>0.02908122169</v>
      </c>
      <c r="U400" t="s">
        <v>47</v>
      </c>
      <c r="V400" t="s">
        <v>48</v>
      </c>
      <c r="W400">
        <v>882.1988635</v>
      </c>
      <c r="X400" s="13">
        <f>((Table1[[#This Row],[Revenue generated]]-Table1[[#This Row],[Costs]])/Table1[[#This Row],[Revenue generated]])</f>
        <v>0.896527824041751</v>
      </c>
    </row>
    <row r="401" ht="14.25" customHeight="1" spans="1:24">
      <c r="A401" t="s">
        <v>24</v>
      </c>
      <c r="B401" t="s">
        <v>453</v>
      </c>
      <c r="C401">
        <v>68.5178327</v>
      </c>
      <c r="D401">
        <v>17</v>
      </c>
      <c r="E401">
        <v>627</v>
      </c>
      <c r="F401">
        <v>9185.185829</v>
      </c>
      <c r="G401" t="s">
        <v>38</v>
      </c>
      <c r="H401">
        <v>55</v>
      </c>
      <c r="I401">
        <v>8</v>
      </c>
      <c r="J401">
        <v>59</v>
      </c>
      <c r="K401">
        <v>6</v>
      </c>
      <c r="L401" t="s">
        <v>27</v>
      </c>
      <c r="M401">
        <v>1.311023756</v>
      </c>
      <c r="N401" t="s">
        <v>61</v>
      </c>
      <c r="O401" t="s">
        <v>62</v>
      </c>
      <c r="P401">
        <v>921</v>
      </c>
      <c r="Q401">
        <v>2</v>
      </c>
      <c r="R401">
        <v>38.07289852</v>
      </c>
      <c r="S401" t="s">
        <v>46</v>
      </c>
      <c r="T401">
        <v>0.00346027291</v>
      </c>
      <c r="U401" t="s">
        <v>47</v>
      </c>
      <c r="V401" t="s">
        <v>32</v>
      </c>
      <c r="W401">
        <v>210.743009</v>
      </c>
      <c r="X401" s="13">
        <f>((Table1[[#This Row],[Revenue generated]]-Table1[[#This Row],[Costs]])/Table1[[#This Row],[Revenue generated]])</f>
        <v>0.977056206273516</v>
      </c>
    </row>
    <row r="402" ht="14.25" customHeight="1" spans="1:24">
      <c r="A402" t="s">
        <v>24</v>
      </c>
      <c r="B402" t="s">
        <v>454</v>
      </c>
      <c r="C402">
        <v>68.5178327</v>
      </c>
      <c r="D402">
        <v>17</v>
      </c>
      <c r="E402">
        <v>627</v>
      </c>
      <c r="F402">
        <v>9185.185829</v>
      </c>
      <c r="G402" t="s">
        <v>38</v>
      </c>
      <c r="H402">
        <v>55</v>
      </c>
      <c r="I402">
        <v>8</v>
      </c>
      <c r="J402">
        <v>59</v>
      </c>
      <c r="K402">
        <v>6</v>
      </c>
      <c r="L402" t="s">
        <v>27</v>
      </c>
      <c r="M402">
        <v>1.311023756</v>
      </c>
      <c r="N402" t="s">
        <v>61</v>
      </c>
      <c r="O402" t="s">
        <v>62</v>
      </c>
      <c r="P402">
        <v>921</v>
      </c>
      <c r="Q402">
        <v>2</v>
      </c>
      <c r="R402">
        <v>38.07289852</v>
      </c>
      <c r="S402" t="s">
        <v>46</v>
      </c>
      <c r="T402">
        <v>0.00346027291</v>
      </c>
      <c r="U402" t="s">
        <v>47</v>
      </c>
      <c r="V402" t="s">
        <v>32</v>
      </c>
      <c r="W402">
        <v>210.743009</v>
      </c>
      <c r="X402" s="13">
        <f>((Table1[[#This Row],[Revenue generated]]-Table1[[#This Row],[Costs]])/Table1[[#This Row],[Revenue generated]])</f>
        <v>0.977056206273516</v>
      </c>
    </row>
  </sheetData>
  <pageMargins left="0.7" right="0.7" top="0.75" bottom="0.75" header="0" footer="0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workbookViewId="0">
      <selection activeCell="A1" sqref="A1"/>
    </sheetView>
  </sheetViews>
  <sheetFormatPr defaultColWidth="14.4285714285714" defaultRowHeight="15" customHeight="1" outlineLevelCol="1"/>
  <cols>
    <col min="1" max="1" width="21.4285714285714" customWidth="1"/>
    <col min="2" max="2" width="55.8571428571429" customWidth="1"/>
    <col min="3" max="11" width="8.71428571428571" customWidth="1"/>
  </cols>
  <sheetData>
    <row r="1" ht="14.25" customHeight="1" spans="1:2">
      <c r="A1" s="24" t="s">
        <v>455</v>
      </c>
      <c r="B1" s="24" t="s">
        <v>456</v>
      </c>
    </row>
    <row r="2" ht="14.25" customHeight="1" spans="1:2">
      <c r="A2" t="s">
        <v>0</v>
      </c>
      <c r="B2" t="s">
        <v>457</v>
      </c>
    </row>
    <row r="3" ht="14.25" customHeight="1" spans="1:2">
      <c r="A3" t="s">
        <v>1</v>
      </c>
      <c r="B3" t="s">
        <v>458</v>
      </c>
    </row>
    <row r="4" ht="14.25" customHeight="1" spans="1:2">
      <c r="A4" t="s">
        <v>3</v>
      </c>
      <c r="B4" t="s">
        <v>459</v>
      </c>
    </row>
    <row r="5" ht="14.25" customHeight="1" spans="1:2">
      <c r="A5" t="s">
        <v>4</v>
      </c>
      <c r="B5" t="s">
        <v>460</v>
      </c>
    </row>
    <row r="6" ht="14.25" customHeight="1" spans="1:2">
      <c r="A6" t="s">
        <v>5</v>
      </c>
      <c r="B6" t="s">
        <v>461</v>
      </c>
    </row>
    <row r="7" ht="14.25" customHeight="1" spans="1:2">
      <c r="A7" t="s">
        <v>6</v>
      </c>
      <c r="B7" t="s">
        <v>462</v>
      </c>
    </row>
    <row r="8" ht="14.25" customHeight="1" spans="1:2">
      <c r="A8" t="s">
        <v>7</v>
      </c>
      <c r="B8" t="s">
        <v>463</v>
      </c>
    </row>
    <row r="9" ht="14.25" customHeight="1" spans="1:2">
      <c r="A9" t="s">
        <v>8</v>
      </c>
      <c r="B9" t="s">
        <v>464</v>
      </c>
    </row>
    <row r="10" ht="14.25" customHeight="1" spans="1:2">
      <c r="A10" t="s">
        <v>9</v>
      </c>
      <c r="B10" t="s">
        <v>465</v>
      </c>
    </row>
    <row r="11" ht="14.25" customHeight="1" spans="1:2">
      <c r="A11" t="s">
        <v>10</v>
      </c>
      <c r="B11" t="s">
        <v>466</v>
      </c>
    </row>
    <row r="12" ht="14.25" customHeight="1" spans="1:2">
      <c r="A12" t="s">
        <v>11</v>
      </c>
      <c r="B12" t="s">
        <v>467</v>
      </c>
    </row>
    <row r="13" ht="14.25" customHeight="1" spans="1:2">
      <c r="A13" t="s">
        <v>12</v>
      </c>
      <c r="B13" t="s">
        <v>468</v>
      </c>
    </row>
    <row r="14" ht="14.25" customHeight="1" spans="1:2">
      <c r="A14" t="s">
        <v>13</v>
      </c>
      <c r="B14" t="s">
        <v>469</v>
      </c>
    </row>
    <row r="15" ht="14.25" customHeight="1" spans="1:2">
      <c r="A15" t="s">
        <v>14</v>
      </c>
      <c r="B15" t="s">
        <v>470</v>
      </c>
    </row>
    <row r="16" ht="14.25" customHeight="1" spans="1:2">
      <c r="A16" t="s">
        <v>15</v>
      </c>
      <c r="B16" t="s">
        <v>471</v>
      </c>
    </row>
    <row r="17" ht="14.25" customHeight="1" spans="1:2">
      <c r="A17" t="s">
        <v>17</v>
      </c>
      <c r="B17" t="s">
        <v>472</v>
      </c>
    </row>
    <row r="18" ht="14.25" customHeight="1" spans="1:2">
      <c r="A18" t="s">
        <v>18</v>
      </c>
      <c r="B18" t="s">
        <v>473</v>
      </c>
    </row>
    <row r="19" ht="14.25" customHeight="1" spans="1:2">
      <c r="A19" t="s">
        <v>19</v>
      </c>
      <c r="B19" t="s">
        <v>474</v>
      </c>
    </row>
    <row r="20" ht="14.25" customHeight="1" spans="1:2">
      <c r="A20" t="s">
        <v>20</v>
      </c>
      <c r="B20" t="s">
        <v>475</v>
      </c>
    </row>
    <row r="21" ht="14.25" customHeight="1" spans="1:2">
      <c r="A21" t="s">
        <v>21</v>
      </c>
      <c r="B21" t="s">
        <v>476</v>
      </c>
    </row>
    <row r="22" ht="14.25" customHeight="1" spans="1:2">
      <c r="A22" t="s">
        <v>22</v>
      </c>
      <c r="B22" t="s">
        <v>477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62"/>
  <sheetViews>
    <sheetView topLeftCell="A19" workbookViewId="0">
      <selection activeCell="H29" sqref="H29"/>
    </sheetView>
  </sheetViews>
  <sheetFormatPr defaultColWidth="9" defaultRowHeight="15" outlineLevelCol="7"/>
  <cols>
    <col min="1" max="1" width="7.42857142857143" customWidth="1"/>
    <col min="2" max="2" width="13.4285714285714" customWidth="1"/>
    <col min="3" max="4" width="14.5714285714286" customWidth="1"/>
    <col min="5" max="5" width="13.4285714285714" customWidth="1"/>
    <col min="6" max="6" width="12.8571428571429" customWidth="1"/>
    <col min="7" max="7" width="25.5714285714286" customWidth="1"/>
    <col min="8" max="8" width="13.8571428571429" customWidth="1"/>
  </cols>
  <sheetData>
    <row r="3" spans="1:6">
      <c r="A3" s="11" t="s">
        <v>478</v>
      </c>
      <c r="B3" t="s">
        <v>479</v>
      </c>
      <c r="C3" t="s">
        <v>480</v>
      </c>
      <c r="D3" t="s">
        <v>481</v>
      </c>
      <c r="E3" t="s">
        <v>482</v>
      </c>
      <c r="F3" t="s">
        <v>483</v>
      </c>
    </row>
    <row r="4" spans="1:6">
      <c r="A4" s="12">
        <v>654967.584928</v>
      </c>
      <c r="B4" s="12">
        <v>64442.2188032</v>
      </c>
      <c r="C4" s="13">
        <v>16.5925925925926</v>
      </c>
      <c r="D4" s="14">
        <v>0.0242469699185185</v>
      </c>
      <c r="E4" s="11">
        <v>0.866718279022171</v>
      </c>
      <c r="F4" s="12">
        <v>50520</v>
      </c>
    </row>
    <row r="5" spans="1:6">
      <c r="A5" s="12">
        <f>GETPIVOTDATA("Sum of Revenue generated",$A$3)</f>
        <v>654967.584928</v>
      </c>
      <c r="B5" s="12">
        <f>GETPIVOTDATA("Sum of Costs",$A$3)</f>
        <v>64442.2188032</v>
      </c>
      <c r="C5" s="13">
        <f>GETPIVOTDATA("Average of Lead times",$A$3)</f>
        <v>16.5925925925926</v>
      </c>
      <c r="D5" s="14">
        <f>GETPIVOTDATA("Average of Defect rates",$A$3)</f>
        <v>0.0242469699185185</v>
      </c>
      <c r="E5" s="11">
        <v>0.866718279022171</v>
      </c>
      <c r="F5" s="12">
        <f>GETPIVOTDATA("products sold",$A$3)</f>
        <v>50520</v>
      </c>
    </row>
    <row r="9" spans="1:7">
      <c r="A9" t="s">
        <v>1</v>
      </c>
      <c r="B9" t="s">
        <v>484</v>
      </c>
      <c r="D9" t="s">
        <v>485</v>
      </c>
      <c r="E9" t="s">
        <v>484</v>
      </c>
      <c r="F9" t="str">
        <f>D9</f>
        <v>product type</v>
      </c>
      <c r="G9" t="str">
        <f>E9</f>
        <v> products sold</v>
      </c>
    </row>
    <row r="10" spans="1:8">
      <c r="A10" s="15" t="s">
        <v>60</v>
      </c>
      <c r="B10">
        <v>980</v>
      </c>
      <c r="D10" s="15" t="s">
        <v>33</v>
      </c>
      <c r="E10">
        <v>50520</v>
      </c>
      <c r="F10" t="str">
        <f>D10</f>
        <v>skincare</v>
      </c>
      <c r="G10">
        <f t="shared" ref="G10:G12" si="0">E10</f>
        <v>50520</v>
      </c>
      <c r="H10" s="3">
        <f>G10/G13</f>
        <v>0.377175365640608</v>
      </c>
    </row>
    <row r="11" spans="1:8">
      <c r="A11" s="15" t="s">
        <v>363</v>
      </c>
      <c r="B11">
        <v>980</v>
      </c>
      <c r="D11" s="15" t="s">
        <v>57</v>
      </c>
      <c r="E11">
        <v>41980</v>
      </c>
      <c r="F11" t="str">
        <f t="shared" ref="F11:F12" si="1">D11</f>
        <v>cosmetics</v>
      </c>
      <c r="G11">
        <f t="shared" si="0"/>
        <v>41980</v>
      </c>
      <c r="H11" s="3">
        <f>G11/G13</f>
        <v>0.313416901219175</v>
      </c>
    </row>
    <row r="12" spans="1:8">
      <c r="A12" s="15" t="s">
        <v>263</v>
      </c>
      <c r="B12">
        <v>980</v>
      </c>
      <c r="D12" s="15" t="s">
        <v>24</v>
      </c>
      <c r="E12">
        <v>41443</v>
      </c>
      <c r="F12" t="str">
        <f t="shared" si="1"/>
        <v>haircare</v>
      </c>
      <c r="G12">
        <f t="shared" si="0"/>
        <v>41443</v>
      </c>
      <c r="H12" s="3">
        <f>G12/G13</f>
        <v>0.309407733140216</v>
      </c>
    </row>
    <row r="13" spans="1:8">
      <c r="A13" s="15" t="s">
        <v>163</v>
      </c>
      <c r="B13">
        <v>980</v>
      </c>
      <c r="F13" s="16" t="str">
        <f>TEXT(D10,"0%")&amp;CHAR(10)&amp;TEXT(D11,"0%")&amp;CHAR(10)&amp;TEXT(D12,"0%")</f>
        <v>skincare
cosmetics
haircare</v>
      </c>
      <c r="G13">
        <f>SUM(G10:G12)</f>
        <v>133943</v>
      </c>
      <c r="H13" s="17" t="str">
        <f>TEXT(H10,"0%")&amp;CHAR(10)&amp;TEXT(H11,"0%")&amp;CHAR(10)&amp;TEXT(H12,"0%")</f>
        <v>38%
31%
31%</v>
      </c>
    </row>
    <row r="14" spans="1:2">
      <c r="A14" s="15" t="s">
        <v>190</v>
      </c>
      <c r="B14">
        <v>963</v>
      </c>
    </row>
    <row r="15" spans="1:7">
      <c r="A15" s="15" t="s">
        <v>90</v>
      </c>
      <c r="B15">
        <v>963</v>
      </c>
      <c r="C15" t="s">
        <v>485</v>
      </c>
      <c r="D15" t="s">
        <v>478</v>
      </c>
      <c r="E15" t="str">
        <f>C15</f>
        <v>product type</v>
      </c>
      <c r="F15" t="str">
        <f>D15</f>
        <v>Sum of Revenue generated</v>
      </c>
      <c r="G15" s="16" t="s">
        <v>486</v>
      </c>
    </row>
    <row r="16" spans="1:7">
      <c r="A16" s="15" t="s">
        <v>290</v>
      </c>
      <c r="B16">
        <v>963</v>
      </c>
      <c r="C16" s="15" t="s">
        <v>57</v>
      </c>
      <c r="D16" s="12">
        <v>549430.77658</v>
      </c>
      <c r="E16" t="str">
        <f t="shared" ref="E16:E18" si="2">C16</f>
        <v>cosmetics</v>
      </c>
      <c r="F16" s="18">
        <f t="shared" ref="F16:F18" si="3">D16</f>
        <v>549430.77658</v>
      </c>
      <c r="G16" s="18"/>
    </row>
    <row r="17" spans="1:7">
      <c r="A17" s="15" t="s">
        <v>390</v>
      </c>
      <c r="B17">
        <v>963</v>
      </c>
      <c r="C17" s="15" t="s">
        <v>24</v>
      </c>
      <c r="D17" s="12">
        <v>566895.895261</v>
      </c>
      <c r="E17" t="str">
        <f t="shared" si="2"/>
        <v>haircare</v>
      </c>
      <c r="F17" s="18">
        <f t="shared" si="3"/>
        <v>566895.895261</v>
      </c>
      <c r="G17" s="18" t="str">
        <f t="shared" ref="G17:G18" si="4">IF(MAX($F$16:$F$18)=F17,F17,"")</f>
        <v/>
      </c>
    </row>
    <row r="18" spans="1:7">
      <c r="A18" s="15" t="s">
        <v>252</v>
      </c>
      <c r="B18">
        <v>913</v>
      </c>
      <c r="C18" s="15" t="s">
        <v>33</v>
      </c>
      <c r="D18" s="12">
        <v>654967.584928</v>
      </c>
      <c r="E18" t="str">
        <f t="shared" si="2"/>
        <v>skincare</v>
      </c>
      <c r="F18" s="18">
        <f t="shared" si="3"/>
        <v>654967.584928</v>
      </c>
      <c r="G18" s="18">
        <f t="shared" si="4"/>
        <v>654967.584928</v>
      </c>
    </row>
    <row r="19" spans="1:2">
      <c r="A19" s="15" t="s">
        <v>152</v>
      </c>
      <c r="B19">
        <v>913</v>
      </c>
    </row>
    <row r="20" spans="1:2">
      <c r="A20" s="15" t="s">
        <v>452</v>
      </c>
      <c r="B20">
        <v>913</v>
      </c>
    </row>
    <row r="21" spans="1:2">
      <c r="A21" s="15" t="s">
        <v>352</v>
      </c>
      <c r="B21">
        <v>913</v>
      </c>
    </row>
    <row r="23" spans="1:5">
      <c r="A23" t="s">
        <v>487</v>
      </c>
      <c r="B23" t="s">
        <v>488</v>
      </c>
      <c r="C23" t="str">
        <f>A23</f>
        <v>Transport mode</v>
      </c>
      <c r="D23" t="str">
        <f>B23</f>
        <v>Average of Shipping times</v>
      </c>
      <c r="E23" t="s">
        <v>486</v>
      </c>
    </row>
    <row r="24" spans="1:5">
      <c r="A24" s="15" t="s">
        <v>31</v>
      </c>
      <c r="B24" s="19">
        <v>4.71428571428571</v>
      </c>
      <c r="C24" t="str">
        <f>A24</f>
        <v>Road</v>
      </c>
      <c r="D24" s="20">
        <f t="shared" ref="D24:D27" si="5">B24</f>
        <v>4.71428571428571</v>
      </c>
      <c r="E24" t="str">
        <f>IF(MAX($D$24:$D$27)=D24,D24,"")</f>
        <v/>
      </c>
    </row>
    <row r="25" spans="1:5">
      <c r="A25" s="15" t="s">
        <v>40</v>
      </c>
      <c r="B25" s="19">
        <v>4.77777777777778</v>
      </c>
      <c r="C25" t="str">
        <f t="shared" ref="C25:C27" si="6">A25</f>
        <v>Air</v>
      </c>
      <c r="D25" s="20">
        <f t="shared" si="5"/>
        <v>4.77777777777778</v>
      </c>
      <c r="E25" t="str">
        <f t="shared" ref="E25:E27" si="7">IF(MAX($D$24:$D$27)=D25,D25,"")</f>
        <v/>
      </c>
    </row>
    <row r="26" spans="1:5">
      <c r="A26" s="15" t="s">
        <v>47</v>
      </c>
      <c r="B26" s="19">
        <v>5.5</v>
      </c>
      <c r="C26" t="str">
        <f t="shared" si="6"/>
        <v>Rail</v>
      </c>
      <c r="D26" s="20">
        <f t="shared" si="5"/>
        <v>5.5</v>
      </c>
      <c r="E26" t="str">
        <f t="shared" si="7"/>
        <v/>
      </c>
    </row>
    <row r="27" spans="1:5">
      <c r="A27" s="15" t="s">
        <v>56</v>
      </c>
      <c r="B27" s="19">
        <v>6</v>
      </c>
      <c r="C27" t="str">
        <f t="shared" si="6"/>
        <v>Sea</v>
      </c>
      <c r="D27" s="20">
        <f t="shared" si="5"/>
        <v>6</v>
      </c>
      <c r="E27" s="20">
        <f t="shared" si="7"/>
        <v>6</v>
      </c>
    </row>
    <row r="30" spans="1:4">
      <c r="A30" t="s">
        <v>489</v>
      </c>
      <c r="B30" t="s">
        <v>490</v>
      </c>
      <c r="C30" t="str">
        <f>A30</f>
        <v>Carrier</v>
      </c>
      <c r="D30" t="str">
        <f>B30</f>
        <v>Shipping cost</v>
      </c>
    </row>
    <row r="31" spans="1:5">
      <c r="A31" s="15" t="s">
        <v>36</v>
      </c>
      <c r="B31" s="19">
        <v>228.224252444</v>
      </c>
      <c r="C31" t="str">
        <f t="shared" ref="C31:C33" si="8">A31</f>
        <v>Carrier A</v>
      </c>
      <c r="D31" s="19">
        <f t="shared" ref="D31:D33" si="9">B31</f>
        <v>228.224252444</v>
      </c>
      <c r="E31" s="3">
        <f>D31/D34</f>
        <v>0.448780911025158</v>
      </c>
    </row>
    <row r="32" spans="1:5">
      <c r="A32" s="15" t="s">
        <v>27</v>
      </c>
      <c r="B32" s="19">
        <v>149.429264576</v>
      </c>
      <c r="C32" t="str">
        <f t="shared" si="8"/>
        <v>Carrier B</v>
      </c>
      <c r="D32" s="19">
        <f t="shared" si="9"/>
        <v>149.429264576</v>
      </c>
      <c r="E32" s="3">
        <f>D32/D34</f>
        <v>0.293838191042784</v>
      </c>
    </row>
    <row r="33" spans="1:5">
      <c r="A33" s="15" t="s">
        <v>43</v>
      </c>
      <c r="B33" s="19">
        <v>130.889174608</v>
      </c>
      <c r="C33" t="str">
        <f t="shared" si="8"/>
        <v>Carrier C</v>
      </c>
      <c r="D33" s="19">
        <f t="shared" si="9"/>
        <v>130.889174608</v>
      </c>
      <c r="E33" s="3">
        <f>D33/D34</f>
        <v>0.257380897932057</v>
      </c>
    </row>
    <row r="34" spans="3:5">
      <c r="C34" t="str">
        <f>TEXT(A31,"0%")&amp;CHAR(10)&amp;TEXT(A32,"0%")&amp;CHAR(10)&amp;TEXT(A33,"0%")</f>
        <v>Carrier A
Carrier B
Carrier C</v>
      </c>
      <c r="D34" s="21">
        <f>SUM(D31:D33)</f>
        <v>508.542691628</v>
      </c>
      <c r="E34" t="str">
        <f>TEXT(E31,"0%")&amp;CHAR(10)&amp;TEXT(E32,"0%")&amp;CHAR(10)&amp;TEXT(E33,"0%")</f>
        <v>45%
29%
26%</v>
      </c>
    </row>
    <row r="36" spans="1:4">
      <c r="A36" t="s">
        <v>489</v>
      </c>
      <c r="B36" t="s">
        <v>488</v>
      </c>
      <c r="C36" t="str">
        <f>A36</f>
        <v>Carrier</v>
      </c>
      <c r="D36" t="str">
        <f>B36</f>
        <v>Average of Shipping times</v>
      </c>
    </row>
    <row r="37" spans="1:4">
      <c r="A37" s="15" t="s">
        <v>36</v>
      </c>
      <c r="B37" s="19">
        <v>4.8</v>
      </c>
      <c r="C37" t="str">
        <f t="shared" ref="C37:C39" si="10">A37</f>
        <v>Carrier A</v>
      </c>
      <c r="D37" s="20">
        <f t="shared" ref="D37:D39" si="11">B37</f>
        <v>4.8</v>
      </c>
    </row>
    <row r="38" spans="1:4">
      <c r="A38" s="15" t="s">
        <v>27</v>
      </c>
      <c r="B38" s="19">
        <v>4.7</v>
      </c>
      <c r="C38" t="str">
        <f t="shared" si="10"/>
        <v>Carrier B</v>
      </c>
      <c r="D38" s="20">
        <f t="shared" si="11"/>
        <v>4.7</v>
      </c>
    </row>
    <row r="39" spans="1:4">
      <c r="A39" s="15" t="s">
        <v>43</v>
      </c>
      <c r="B39" s="19">
        <v>6.28571428571429</v>
      </c>
      <c r="C39" t="str">
        <f t="shared" si="10"/>
        <v>Carrier C</v>
      </c>
      <c r="D39" s="20">
        <f t="shared" si="11"/>
        <v>6.28571428571429</v>
      </c>
    </row>
    <row r="40" spans="3:4">
      <c r="C40" s="16" t="s">
        <v>491</v>
      </c>
      <c r="D40" s="20">
        <f>AVERAGE(D37:D39)</f>
        <v>5.26190476190476</v>
      </c>
    </row>
    <row r="41" spans="1:5">
      <c r="A41" t="s">
        <v>492</v>
      </c>
      <c r="B41" t="s">
        <v>493</v>
      </c>
      <c r="C41" s="16" t="str">
        <f>A41</f>
        <v>Suppliers Name</v>
      </c>
      <c r="D41" s="16" t="str">
        <f>B41</f>
        <v> Manufacturing costs</v>
      </c>
      <c r="E41" s="16" t="s">
        <v>486</v>
      </c>
    </row>
    <row r="42" spans="1:5">
      <c r="A42" s="15" t="s">
        <v>39</v>
      </c>
      <c r="B42" s="19">
        <v>2346.020724808</v>
      </c>
      <c r="C42" s="16" t="str">
        <f t="shared" ref="C42:C46" si="12">A42</f>
        <v>Supplier 1</v>
      </c>
      <c r="D42" s="22">
        <f t="shared" ref="D42:D46" si="13">B42</f>
        <v>2346.020724808</v>
      </c>
      <c r="E42" s="22">
        <f>IF(MAX($D$42:$D$46)=D42,D42,"")</f>
        <v>2346.020724808</v>
      </c>
    </row>
    <row r="43" spans="1:5">
      <c r="A43" s="15" t="s">
        <v>28</v>
      </c>
      <c r="B43" s="19">
        <v>1366.51010016</v>
      </c>
      <c r="C43" s="16" t="str">
        <f t="shared" si="12"/>
        <v>Supplier 3</v>
      </c>
      <c r="D43" s="22">
        <f t="shared" si="13"/>
        <v>1366.51010016</v>
      </c>
      <c r="E43" s="22" t="str">
        <f t="shared" ref="E43:E46" si="14">IF(MAX($D$42:$D$46)=D25,D25,"")</f>
        <v/>
      </c>
    </row>
    <row r="44" spans="1:5">
      <c r="A44" s="15" t="s">
        <v>52</v>
      </c>
      <c r="B44" s="19">
        <v>1059.67377184</v>
      </c>
      <c r="C44" s="16" t="str">
        <f t="shared" si="12"/>
        <v>Supplier 4</v>
      </c>
      <c r="D44" s="22">
        <f t="shared" si="13"/>
        <v>1059.67377184</v>
      </c>
      <c r="E44" s="22" t="str">
        <f t="shared" si="14"/>
        <v/>
      </c>
    </row>
    <row r="45" spans="1:5">
      <c r="A45" s="15" t="s">
        <v>44</v>
      </c>
      <c r="B45" s="19">
        <v>799.426246456</v>
      </c>
      <c r="C45" s="16" t="str">
        <f t="shared" si="12"/>
        <v>Supplier 5</v>
      </c>
      <c r="D45" s="22">
        <f t="shared" si="13"/>
        <v>799.426246456</v>
      </c>
      <c r="E45" s="22" t="str">
        <f t="shared" si="14"/>
        <v/>
      </c>
    </row>
    <row r="46" spans="1:5">
      <c r="A46" s="15" t="s">
        <v>61</v>
      </c>
      <c r="B46" s="19">
        <v>391.81697722</v>
      </c>
      <c r="C46" s="16" t="str">
        <f t="shared" si="12"/>
        <v>Supplier 2</v>
      </c>
      <c r="D46" s="22">
        <f t="shared" si="13"/>
        <v>391.81697722</v>
      </c>
      <c r="E46" s="22" t="str">
        <f t="shared" si="14"/>
        <v/>
      </c>
    </row>
    <row r="49" spans="1:4">
      <c r="A49" t="s">
        <v>492</v>
      </c>
      <c r="B49" t="s">
        <v>494</v>
      </c>
      <c r="C49" t="str">
        <f>A49</f>
        <v>Suppliers Name</v>
      </c>
      <c r="D49" t="str">
        <f>B49</f>
        <v>Production volume</v>
      </c>
    </row>
    <row r="50" spans="1:6">
      <c r="A50" s="15" t="s">
        <v>39</v>
      </c>
      <c r="B50" s="19">
        <v>24768</v>
      </c>
      <c r="C50" t="str">
        <f t="shared" ref="C50:C54" si="15">A50</f>
        <v>Supplier 1</v>
      </c>
      <c r="D50">
        <f t="shared" ref="D50:D54" si="16">B50</f>
        <v>24768</v>
      </c>
      <c r="E50" s="3">
        <f>D50/$D$55</f>
        <v>0.409361364537882</v>
      </c>
      <c r="F50" s="3"/>
    </row>
    <row r="51" spans="1:6">
      <c r="A51" s="15" t="s">
        <v>28</v>
      </c>
      <c r="B51" s="19">
        <v>11588</v>
      </c>
      <c r="C51" t="str">
        <f t="shared" si="15"/>
        <v>Supplier 3</v>
      </c>
      <c r="D51">
        <f t="shared" si="16"/>
        <v>11588</v>
      </c>
      <c r="E51" s="3">
        <f t="shared" ref="E51:E54" si="17">D51/$D$55</f>
        <v>0.19152452730398</v>
      </c>
      <c r="F51" s="3"/>
    </row>
    <row r="52" spans="1:6">
      <c r="A52" s="15" t="s">
        <v>61</v>
      </c>
      <c r="B52" s="19">
        <v>10356</v>
      </c>
      <c r="C52" t="str">
        <f t="shared" si="15"/>
        <v>Supplier 2</v>
      </c>
      <c r="D52">
        <f t="shared" si="16"/>
        <v>10356</v>
      </c>
      <c r="E52" s="3">
        <f t="shared" si="17"/>
        <v>0.171162237207457</v>
      </c>
      <c r="F52" s="3"/>
    </row>
    <row r="53" spans="1:6">
      <c r="A53" s="15" t="s">
        <v>52</v>
      </c>
      <c r="B53" s="19">
        <v>10060</v>
      </c>
      <c r="C53" t="str">
        <f t="shared" si="15"/>
        <v>Supplier 4</v>
      </c>
      <c r="D53">
        <f t="shared" si="16"/>
        <v>10060</v>
      </c>
      <c r="E53" s="3">
        <f t="shared" si="17"/>
        <v>0.166269998677773</v>
      </c>
      <c r="F53" s="3"/>
    </row>
    <row r="54" spans="1:6">
      <c r="A54" s="15" t="s">
        <v>44</v>
      </c>
      <c r="B54" s="19">
        <v>3732</v>
      </c>
      <c r="C54" t="str">
        <f t="shared" si="15"/>
        <v>Supplier 5</v>
      </c>
      <c r="D54">
        <f t="shared" si="16"/>
        <v>3732</v>
      </c>
      <c r="E54" s="3">
        <f t="shared" si="17"/>
        <v>0.0616818722729076</v>
      </c>
      <c r="F54" s="3"/>
    </row>
    <row r="55" spans="3:5">
      <c r="C55" t="str">
        <f>TEXT(A50,"0%")&amp;CHAR(10)&amp;TEXT(A51,"0%")&amp;CHAR(10)&amp;TEXT(A52,"0%")&amp;CHAR(10)&amp;TEXT(A53,"0%")&amp;CHAR(10)&amp;TEXT(A54,"0%")</f>
        <v>Supplier 1
Supplier 3
Supplier 2
Supplier 4
Supplier 5</v>
      </c>
      <c r="D55">
        <f>SUM(D50:D54)</f>
        <v>60504</v>
      </c>
      <c r="E55" s="3" t="str">
        <f>TEXT(E50,"0%")&amp;CHAR(10)&amp;TEXT(E51,"0%")&amp;CHAR(10)&amp;TEXT(E52,"0%")&amp;CHAR(10)&amp;TEXT(E53,"0%")&amp;CHAR(10)&amp;TEXT(E54,"0%")</f>
        <v>41%
19%
17%
17%
6%</v>
      </c>
    </row>
    <row r="57" spans="1:2">
      <c r="A57" t="s">
        <v>492</v>
      </c>
      <c r="B57" t="s">
        <v>495</v>
      </c>
    </row>
    <row r="58" spans="1:2">
      <c r="A58" s="15" t="s">
        <v>39</v>
      </c>
      <c r="B58" s="23">
        <v>0.0169834733125</v>
      </c>
    </row>
    <row r="59" spans="1:2">
      <c r="A59" s="15" t="s">
        <v>61</v>
      </c>
      <c r="B59" s="23">
        <v>0.0392934163566667</v>
      </c>
    </row>
    <row r="60" spans="1:2">
      <c r="A60" s="15" t="s">
        <v>28</v>
      </c>
      <c r="B60" s="23">
        <v>0.0287922174433333</v>
      </c>
    </row>
    <row r="61" spans="1:2">
      <c r="A61" s="15" t="s">
        <v>52</v>
      </c>
      <c r="B61" s="23">
        <v>0.0218161458133333</v>
      </c>
    </row>
    <row r="62" spans="1:2">
      <c r="A62" s="15" t="s">
        <v>44</v>
      </c>
      <c r="B62" s="23">
        <v>0.03159483896</v>
      </c>
    </row>
  </sheetData>
  <pageMargins left="0.7" right="0.7" top="0.75" bottom="0.75" header="0.3" footer="0.3"/>
  <pageSetup paperSize="1" orientation="portrait"/>
  <headerFooter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J19"/>
  <sheetViews>
    <sheetView showGridLines="0" workbookViewId="0">
      <selection activeCell="F23" sqref="F23"/>
    </sheetView>
  </sheetViews>
  <sheetFormatPr defaultColWidth="9" defaultRowHeight="15"/>
  <cols>
    <col min="8" max="8" width="15.1428571428571" customWidth="1"/>
    <col min="9" max="9" width="8.57142857142857" customWidth="1"/>
  </cols>
  <sheetData>
    <row r="7" spans="9:9">
      <c r="I7" s="4"/>
    </row>
    <row r="11" spans="7:10">
      <c r="G11" s="4"/>
      <c r="I11" s="4"/>
      <c r="J11" s="4"/>
    </row>
    <row r="12" spans="7:10">
      <c r="G12" s="5"/>
      <c r="H12" s="6" t="str">
        <f>'Pivot table'!A57</f>
        <v>Suppliers Name</v>
      </c>
      <c r="I12" s="6" t="str">
        <f>'Pivot table'!B57</f>
        <v> Defect rates</v>
      </c>
      <c r="J12" s="9"/>
    </row>
    <row r="13" spans="7:10">
      <c r="G13" s="7"/>
      <c r="H13" s="8" t="str">
        <f>'Pivot table'!A58</f>
        <v>Supplier 1</v>
      </c>
      <c r="I13" s="10">
        <f>'Pivot table'!B58</f>
        <v>0.0169834733125</v>
      </c>
      <c r="J13" s="4"/>
    </row>
    <row r="14" spans="7:10">
      <c r="G14" s="7"/>
      <c r="H14" s="8" t="str">
        <f>'Pivot table'!A59</f>
        <v>Supplier 2</v>
      </c>
      <c r="I14" s="10">
        <f>'Pivot table'!B59</f>
        <v>0.0392934163566667</v>
      </c>
      <c r="J14" s="4"/>
    </row>
    <row r="15" spans="7:10">
      <c r="G15" s="7"/>
      <c r="H15" s="8" t="str">
        <f>'Pivot table'!A60</f>
        <v>Supplier 3</v>
      </c>
      <c r="I15" s="10">
        <f>'Pivot table'!B60</f>
        <v>0.0287922174433333</v>
      </c>
      <c r="J15" s="4"/>
    </row>
    <row r="16" spans="7:10">
      <c r="G16" s="7"/>
      <c r="H16" s="8" t="str">
        <f>'Pivot table'!A61</f>
        <v>Supplier 4</v>
      </c>
      <c r="I16" s="10">
        <f>'Pivot table'!B61</f>
        <v>0.0218161458133333</v>
      </c>
      <c r="J16" s="4"/>
    </row>
    <row r="17" spans="7:10">
      <c r="G17" s="7"/>
      <c r="H17" s="8" t="str">
        <f>'Pivot table'!A62</f>
        <v>Supplier 5</v>
      </c>
      <c r="I17" s="10">
        <f>'Pivot table'!B62</f>
        <v>0.03159483896</v>
      </c>
      <c r="J17" s="4"/>
    </row>
    <row r="18" spans="7:10">
      <c r="G18" s="4"/>
      <c r="H18" s="4"/>
      <c r="I18" s="4"/>
      <c r="J18" s="4"/>
    </row>
    <row r="19" spans="7:10">
      <c r="G19" s="4"/>
      <c r="H19" s="4"/>
      <c r="I19" s="4"/>
      <c r="J19" s="4"/>
    </row>
  </sheetData>
  <conditionalFormatting sqref="I13:I17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showGridLines="0" showRowColHeaders="0" tabSelected="1" zoomScale="69" zoomScaleNormal="69" workbookViewId="0">
      <selection activeCell="A1" sqref="A1"/>
    </sheetView>
  </sheetViews>
  <sheetFormatPr defaultColWidth="9.14285714285714" defaultRowHeight="15"/>
  <cols>
    <col min="1" max="16384" width="9.14285714285714" style="1"/>
  </cols>
  <sheetData>
    <row r="1" spans="1:1">
      <c r="A1" s="2"/>
    </row>
    <row r="25" spans="22:22">
      <c r="V25" s="3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 table</vt:lpstr>
      <vt:lpstr>Dictionary</vt:lpstr>
      <vt:lpstr>Pivot table</vt:lpstr>
      <vt:lpstr>Supplier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adeleye anne</cp:lastModifiedBy>
  <dcterms:created xsi:type="dcterms:W3CDTF">2025-05-24T03:13:00Z</dcterms:created>
  <dcterms:modified xsi:type="dcterms:W3CDTF">2025-07-11T14:22:45Z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D4D5E1852CBD4CC69D4F299579ED7A12_13</vt:lpwstr>
  </property>
  <property fmtid="{D5CDD505-2E9C-101B-9397-08002B2CF9AE}" pid="3" name="KSOProductBuildVer">
    <vt:lpwstr>1033-12.2.0.21546</vt:lpwstr>
  </property>
</Properties>
</file>