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4933EB4F-05BB-4E60-9CE5-CB9E751908F7}" xr6:coauthVersionLast="47" xr6:coauthVersionMax="47" xr10:uidLastSave="{00000000-0000-0000-0000-000000000000}"/>
  <bookViews>
    <workbookView xWindow="-2830" yWindow="-14510" windowWidth="25820" windowHeight="14020" firstSheet="17" activeTab="20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Sheet1" sheetId="57" r:id="rId10"/>
    <sheet name="MST" sheetId="44" r:id="rId11"/>
    <sheet name="new SD 10" sheetId="45" r:id="rId12"/>
    <sheet name="new SD 20" sheetId="49" r:id="rId13"/>
    <sheet name="new SD 25" sheetId="46" r:id="rId14"/>
    <sheet name="new SD 30" sheetId="51" r:id="rId15"/>
    <sheet name="new SD 40" sheetId="53" r:id="rId16"/>
    <sheet name="SD_LD" sheetId="55" r:id="rId17"/>
    <sheet name="avg_weight" sheetId="56" r:id="rId18"/>
    <sheet name="SD_LD MOJOFM" sheetId="58" r:id="rId19"/>
    <sheet name="Louvain Leiden" sheetId="59" r:id="rId20"/>
    <sheet name="Experiment weight" sheetId="6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60" l="1"/>
  <c r="M39" i="60" s="1"/>
  <c r="L38" i="60"/>
  <c r="L39" i="60" s="1"/>
  <c r="J38" i="60"/>
  <c r="J39" i="60" s="1"/>
  <c r="I38" i="60"/>
  <c r="I39" i="60" s="1"/>
  <c r="G38" i="60"/>
  <c r="G39" i="60" s="1"/>
  <c r="F38" i="60"/>
  <c r="F39" i="60" s="1"/>
  <c r="D35" i="60"/>
  <c r="D34" i="60"/>
  <c r="D33" i="60"/>
  <c r="D32" i="60"/>
  <c r="D31" i="60"/>
  <c r="D30" i="60"/>
  <c r="D29" i="60"/>
  <c r="D28" i="60"/>
  <c r="D27" i="60"/>
  <c r="C27" i="60"/>
  <c r="C28" i="60" s="1"/>
  <c r="C29" i="60" s="1"/>
  <c r="C30" i="60" s="1"/>
  <c r="C31" i="60" s="1"/>
  <c r="C32" i="60" s="1"/>
  <c r="C33" i="60" s="1"/>
  <c r="C34" i="60" s="1"/>
  <c r="C35" i="60" s="1"/>
  <c r="D8" i="60"/>
  <c r="D9" i="60"/>
  <c r="D10" i="60"/>
  <c r="D11" i="60"/>
  <c r="D12" i="60"/>
  <c r="D13" i="60"/>
  <c r="D14" i="60"/>
  <c r="D15" i="60"/>
  <c r="D7" i="60"/>
  <c r="C7" i="60"/>
  <c r="C8" i="60" s="1"/>
  <c r="C9" i="60" s="1"/>
  <c r="C10" i="60" s="1"/>
  <c r="C11" i="60" s="1"/>
  <c r="C12" i="60" s="1"/>
  <c r="C13" i="60" s="1"/>
  <c r="C14" i="60" s="1"/>
  <c r="C15" i="60" s="1"/>
  <c r="S17" i="60"/>
  <c r="S18" i="60" s="1"/>
  <c r="Q17" i="60"/>
  <c r="Q18" i="60" s="1"/>
  <c r="O17" i="60"/>
  <c r="O18" i="60" s="1"/>
  <c r="J17" i="60"/>
  <c r="J18" i="60" s="1"/>
  <c r="H17" i="60"/>
  <c r="H18" i="60" s="1"/>
  <c r="F17" i="60"/>
  <c r="F18" i="60" s="1"/>
  <c r="N86" i="59"/>
  <c r="N85" i="59"/>
  <c r="N84" i="59"/>
  <c r="N83" i="59"/>
  <c r="N82" i="59"/>
  <c r="N81" i="59"/>
  <c r="N80" i="59"/>
  <c r="N79" i="59"/>
  <c r="N78" i="59"/>
  <c r="N77" i="59"/>
  <c r="N76" i="59"/>
  <c r="N75" i="59"/>
  <c r="N74" i="59"/>
  <c r="N73" i="59"/>
  <c r="N72" i="59"/>
  <c r="N71" i="59"/>
  <c r="N70" i="59"/>
  <c r="N69" i="59"/>
  <c r="N68" i="59"/>
  <c r="N67" i="59"/>
  <c r="N66" i="59"/>
  <c r="N65" i="59"/>
  <c r="N64" i="59"/>
  <c r="N63" i="59"/>
  <c r="N62" i="59"/>
  <c r="N61" i="59"/>
  <c r="N60" i="59"/>
  <c r="N59" i="59"/>
  <c r="N58" i="59"/>
  <c r="N57" i="59"/>
  <c r="N56" i="59"/>
  <c r="N55" i="59"/>
  <c r="N54" i="59"/>
  <c r="N53" i="59"/>
  <c r="N52" i="59"/>
  <c r="N51" i="59"/>
  <c r="N50" i="59"/>
  <c r="N49" i="59"/>
  <c r="N48" i="59"/>
  <c r="N47" i="59"/>
  <c r="N46" i="59"/>
  <c r="N45" i="59"/>
  <c r="N44" i="59"/>
  <c r="N43" i="59"/>
  <c r="N42" i="59"/>
  <c r="N41" i="59"/>
  <c r="N40" i="59"/>
  <c r="N39" i="59"/>
  <c r="N38" i="59"/>
  <c r="N37" i="59"/>
  <c r="N36" i="59"/>
  <c r="N35" i="59"/>
  <c r="N34" i="59"/>
  <c r="N33" i="59"/>
  <c r="N32" i="59"/>
  <c r="N31" i="59"/>
  <c r="N30" i="59"/>
  <c r="N29" i="59"/>
  <c r="N28" i="59"/>
  <c r="N27" i="59"/>
  <c r="N26" i="59"/>
  <c r="N25" i="59"/>
  <c r="N24" i="59"/>
  <c r="N23" i="59"/>
  <c r="N22" i="59"/>
  <c r="N21" i="59"/>
  <c r="N20" i="59"/>
  <c r="N19" i="59"/>
  <c r="N18" i="59"/>
  <c r="N17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K24" i="58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86" i="51"/>
  <c r="K85" i="51"/>
  <c r="K84" i="51"/>
  <c r="K83" i="51"/>
  <c r="K82" i="51"/>
  <c r="K81" i="51"/>
  <c r="K80" i="51"/>
  <c r="K79" i="51"/>
  <c r="K78" i="51"/>
  <c r="K77" i="51"/>
  <c r="K76" i="51"/>
  <c r="K75" i="51"/>
  <c r="K74" i="51"/>
  <c r="K73" i="51"/>
  <c r="K72" i="51"/>
  <c r="K71" i="51"/>
  <c r="K70" i="51"/>
  <c r="K69" i="51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3" i="46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tc={2F3651A9-9C6F-41F2-B0DA-1B93E242A1A7}</author>
  </authors>
  <commentList>
    <comment ref="J5" authorId="0" shapeId="0" xr:uid="{2F3651A9-9C6F-41F2-B0DA-1B93E242A1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tc={9C74865D-B57B-44AF-A30D-D9A6786F54F1}</author>
  </authors>
  <commentList>
    <comment ref="J5" authorId="0" shapeId="0" xr:uid="{9C74865D-B57B-44AF-A30D-D9A6786F5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tc={AAEED362-A416-4CD9-8456-38055B78EC99}</author>
  </authors>
  <commentList>
    <comment ref="J5" authorId="0" shapeId="0" xr:uid="{AAEED362-A416-4CD9-8456-38055B78E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tc={EE4AED73-56FE-47FD-859D-428B8BB33B2F}</author>
  </authors>
  <commentList>
    <comment ref="J5" authorId="0" shapeId="0" xr:uid="{EE4AED73-56FE-47FD-859D-428B8BB33B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tc={BA128BF0-B798-4D9F-8296-9D98956B7B48}</author>
  </authors>
  <commentList>
    <comment ref="J5" authorId="0" shapeId="0" xr:uid="{BA128BF0-B798-4D9F-8296-9D98956B7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tc={378AAC61-5308-489A-B5ED-AEF369097888}</author>
  </authors>
  <commentList>
    <comment ref="J5" authorId="0" shapeId="0" xr:uid="{378AAC61-5308-489A-B5ED-AEF369097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tc={0144FADC-0B70-40DD-8FB0-3B83FB5F4C8A}</author>
  </authors>
  <commentList>
    <comment ref="M5" authorId="0" shapeId="0" xr:uid="{0144FADC-0B70-40DD-8FB0-3B83FB5F4C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<sst xmlns="http://schemas.openxmlformats.org/spreadsheetml/2006/main" count="1949" uniqueCount="261">
  <si>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</si>
  <si>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</si>
  <si>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</si>
  <si>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</si>
  <si>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</si>
  <si>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</si>
  <si>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</si>
  <si>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</si>
  <si>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</si>
  <si>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</si>
  <si>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</si>
  <si>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</si>
  <si>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</si>
  <si>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</si>
  <si>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</si>
  <si>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</si>
  <si>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</si>
  <si>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</si>
  <si>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</si>
  <si>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</si>
  <si>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</si>
  <si>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</si>
  <si>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</si>
  <si>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</si>
  <si>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</si>
  <si>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</si>
  <si>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</si>
  <si>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</si>
  <si>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</si>
  <si>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</si>
  <si>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</si>
  <si>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</si>
  <si>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</si>
  <si>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</si>
  <si>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</si>
  <si>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</si>
  <si>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</si>
  <si>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</si>
  <si>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</si>
  <si>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</si>
  <si>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</si>
  <si>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</si>
  <si>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</si>
  <si>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</si>
  <si>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</si>
  <si>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</si>
  <si>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</si>
  <si>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</si>
  <si>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</si>
  <si>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</si>
  <si>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</si>
  <si>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</si>
  <si>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</si>
  <si>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</si>
  <si>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</si>
  <si>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</si>
  <si>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</si>
  <si>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</si>
  <si>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</si>
  <si>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</si>
  <si>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</si>
  <si>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</si>
  <si>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</si>
  <si>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</si>
  <si>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</si>
  <si>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</si>
  <si>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</si>
  <si>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</si>
  <si>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</si>
  <si>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</si>
  <si>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</si>
  <si>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</si>
  <si>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</si>
  <si>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</si>
  <si>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</si>
  <si>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</si>
  <si>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</si>
  <si>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</si>
  <si>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</si>
  <si>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</si>
  <si>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</si>
  <si>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</si>
  <si>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</si>
  <si>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</si>
  <si>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</si>
  <si>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</si>
  <si>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</si>
  <si>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</si>
  <si>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</si>
  <si>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</si>
  <si>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</si>
  <si>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</si>
  <si>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</si>
  <si>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</si>
  <si>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</si>
  <si>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</si>
  <si>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</si>
  <si>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</si>
  <si>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</si>
  <si>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</si>
  <si>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</si>
  <si>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</si>
  <si>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</si>
  <si>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</si>
  <si>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</si>
  <si>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</si>
  <si>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</si>
  <si>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</si>
  <si>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</si>
  <si>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</si>
  <si>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</si>
  <si>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</si>
  <si>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</si>
  <si>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</si>
  <si>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</si>
  <si>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</si>
  <si>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</si>
  <si>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</si>
  <si>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</si>
  <si>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</si>
  <si>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</si>
  <si>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</si>
  <si>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</si>
  <si>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</si>
  <si>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</si>
  <si>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</si>
  <si>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</si>
  <si>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</si>
  <si>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</si>
  <si>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</si>
  <si>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</si>
  <si>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</si>
  <si>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</si>
  <si>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</si>
  <si>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</si>
  <si>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</si>
  <si>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</si>
  <si>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</si>
  <si>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</si>
  <si>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</si>
  <si>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</si>
  <si>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</si>
  <si>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</si>
  <si>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</si>
  <si>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</si>
  <si>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</si>
  <si>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</si>
  <si>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</si>
  <si>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</si>
  <si>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</si>
  <si>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</si>
  <si>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</si>
  <si>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</si>
  <si>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</si>
  <si>
    <t>ant SD</t>
  </si>
  <si>
    <t>ant LD (10)</t>
  </si>
  <si>
    <t>ant LD (20)</t>
  </si>
  <si>
    <t>ant LD (30)</t>
  </si>
  <si>
    <t>ant LD (40)</t>
  </si>
  <si>
    <t>ant LD (50)</t>
  </si>
  <si>
    <t>ant LD (60)</t>
  </si>
  <si>
    <t>ant LD (70)</t>
  </si>
  <si>
    <t>ant LD (80)</t>
  </si>
  <si>
    <t>ant LD (90)</t>
  </si>
  <si>
    <t>ant LD (100)</t>
  </si>
  <si>
    <t>ant SD+LD(10)</t>
  </si>
  <si>
    <t>ant SD+LD(20)</t>
  </si>
  <si>
    <t>ant SD+LD(30)</t>
  </si>
  <si>
    <t>ant SD+LD(40)</t>
  </si>
  <si>
    <t>ant SD+LD(50)</t>
  </si>
  <si>
    <t>ant SD+LD(60)</t>
  </si>
  <si>
    <t>ant SD+LD(70)</t>
  </si>
  <si>
    <t>ant SD+LD(80)</t>
  </si>
  <si>
    <t>ant SD+LD(90)</t>
  </si>
  <si>
    <t>ant SD+LD(100)</t>
  </si>
  <si>
    <t>catalina SD</t>
  </si>
  <si>
    <t>catalina LD (10)</t>
  </si>
  <si>
    <t>catalina LD (20)</t>
  </si>
  <si>
    <t>catalina LD (30)</t>
  </si>
  <si>
    <t>catalina LD (40)</t>
  </si>
  <si>
    <t>catalina LD (50)</t>
  </si>
  <si>
    <t>catalina LD (60)</t>
  </si>
  <si>
    <t>catalina LD (70)</t>
  </si>
  <si>
    <t>catalina LD (80)</t>
  </si>
  <si>
    <t>catalina LD (90)</t>
  </si>
  <si>
    <t>catalina LD (100)</t>
  </si>
  <si>
    <t>catalina SD+LD(10)</t>
  </si>
  <si>
    <t>catalina SD+LD(20)</t>
  </si>
  <si>
    <t>catalina SD+LD(30)</t>
  </si>
  <si>
    <t>catalina SD+LD(40)</t>
  </si>
  <si>
    <t>catalina SD+LD(50)</t>
  </si>
  <si>
    <t>catalina SD+LD(60)</t>
  </si>
  <si>
    <t>catalina SD+LD(70)</t>
  </si>
  <si>
    <t>catalina SD+LD(80)</t>
  </si>
  <si>
    <t>catalina SD+LD(90)</t>
  </si>
  <si>
    <t>catalina SD+LD(100)</t>
  </si>
  <si>
    <t>hibernate SD</t>
  </si>
  <si>
    <t>hibernate LD (10)</t>
  </si>
  <si>
    <t>hibernate LD (20)</t>
  </si>
  <si>
    <t>hibernate LD (30)</t>
  </si>
  <si>
    <t>hibernate LD (40)</t>
  </si>
  <si>
    <t>hibernate LD (50)</t>
  </si>
  <si>
    <t>hibernate LD (60)</t>
  </si>
  <si>
    <t>hibernate LD (70)</t>
  </si>
  <si>
    <t>hibernate LD (80)</t>
  </si>
  <si>
    <t>hibernate LD (90)</t>
  </si>
  <si>
    <t>hibernate LD (100)</t>
  </si>
  <si>
    <t>hibernate SD+LD(10)</t>
  </si>
  <si>
    <t>hibernate SD+LD(20)</t>
  </si>
  <si>
    <t>hibernate SD+LD(30)</t>
  </si>
  <si>
    <t>hibernate SD+LD(40)</t>
  </si>
  <si>
    <t>hibernate SD+LD(50)</t>
  </si>
  <si>
    <t>hibernate SD+LD(60)</t>
  </si>
  <si>
    <t>hibernate SD+LD(70)</t>
  </si>
  <si>
    <t>hibernate SD+LD(80)</t>
  </si>
  <si>
    <t>hibernate SD+LD(90)</t>
  </si>
  <si>
    <t>hibernate SD+LD(100)</t>
  </si>
  <si>
    <t>gson SD</t>
  </si>
  <si>
    <t>gson LD (10)</t>
  </si>
  <si>
    <t>gson LD (20)</t>
  </si>
  <si>
    <t>gson LD (30)</t>
  </si>
  <si>
    <t>gson LD (40)</t>
  </si>
  <si>
    <t>gson LD (50)</t>
  </si>
  <si>
    <t>gson LD (60)</t>
  </si>
  <si>
    <t>gson LD (70)</t>
  </si>
  <si>
    <t>gson LD (80)</t>
  </si>
  <si>
    <t>gson LD (90)</t>
  </si>
  <si>
    <t>gson LD (100)</t>
  </si>
  <si>
    <t>gson SD+LD(10)</t>
  </si>
  <si>
    <t>gson SD+LD(20)</t>
  </si>
  <si>
    <t>gson SD+LD(30)</t>
  </si>
  <si>
    <t>gson SD+LD(40)</t>
  </si>
  <si>
    <t>gson SD+LD(50)</t>
  </si>
  <si>
    <t>gson SD+LD(60)</t>
  </si>
  <si>
    <t>gson SD+LD(70)</t>
  </si>
  <si>
    <t>gson SD+LD(80)</t>
  </si>
  <si>
    <t>gson SD+LD(90)</t>
  </si>
  <si>
    <t>gson SD+LD(100)</t>
  </si>
  <si>
    <t>SD avg</t>
  </si>
  <si>
    <t>LD avg</t>
  </si>
  <si>
    <t>ZMST</t>
  </si>
  <si>
    <t>Mojo FM</t>
  </si>
  <si>
    <t>Leiden</t>
  </si>
  <si>
    <t>BDSCAN</t>
  </si>
  <si>
    <t>multiplication factor</t>
  </si>
  <si>
    <t>max</t>
  </si>
  <si>
    <t>diff</t>
  </si>
  <si>
    <t>avg weight SD</t>
  </si>
  <si>
    <t>avg weight LD</t>
  </si>
  <si>
    <t>SD</t>
  </si>
  <si>
    <t>LD(10)</t>
  </si>
  <si>
    <t>LD(20)</t>
  </si>
  <si>
    <t>LD(30)</t>
  </si>
  <si>
    <t>LD(40)</t>
  </si>
  <si>
    <t>LD(50)</t>
  </si>
  <si>
    <t>LD(60)</t>
  </si>
  <si>
    <t>LD(70)</t>
  </si>
  <si>
    <t>LD(80)</t>
  </si>
  <si>
    <t>LD(90)</t>
  </si>
  <si>
    <t>LD(100)</t>
  </si>
  <si>
    <t>Tomcat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</si>
</sst>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23" xfId="0" applyFill="1" applyBorder="1"/>
    <xf numFmtId="0" fontId="0" fillId="9" borderId="0" xfId="0" applyFill="1"/>
    <xf numFmtId="0" fontId="0" fillId="0" borderId="3" xfId="0" applyFill="1" applyBorder="1"/>
    <xf numFmtId="0" fontId="4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7" xfId="0" applyFill="1" applyBorder="1"/>
    <xf numFmtId="2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8" xfId="0" applyFill="1" applyBorder="1"/>
    <xf numFmtId="2" fontId="0" fillId="0" borderId="13" xfId="0" applyNumberFormat="1" applyFill="1" applyBorder="1"/>
    <xf numFmtId="0" fontId="0" fillId="9" borderId="1" xfId="0" applyFill="1" applyBorder="1"/>
    <xf numFmtId="0" fontId="0" fillId="9" borderId="0" xfId="0" applyFill="1" applyBorder="1"/>
    <xf numFmtId="0" fontId="0" fillId="9" borderId="2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19" xfId="0" applyFill="1" applyBorder="1"/>
    <xf numFmtId="0" fontId="0" fillId="10" borderId="5" xfId="0" applyFill="1" applyBorder="1"/>
    <xf numFmtId="0" fontId="0" fillId="10" borderId="16" xfId="0" applyFill="1" applyBorder="1"/>
    <xf numFmtId="0" fontId="0" fillId="10" borderId="21" xfId="0" applyFill="1" applyBorder="1"/>
    <xf numFmtId="2" fontId="0" fillId="10" borderId="8" xfId="0" applyNumberFormat="1" applyFill="1" applyBorder="1"/>
    <xf numFmtId="2" fontId="0" fillId="10" borderId="6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applyFill="1" applyBorder="1"/>
    <xf numFmtId="0" fontId="0" fillId="0" borderId="1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3" xfId="0" applyFill="1" applyBorder="1"/>
    <xf numFmtId="0" fontId="0" fillId="11" borderId="1" xfId="0" applyFill="1" applyBorder="1"/>
    <xf numFmtId="0" fontId="0" fillId="3" borderId="0" xfId="0" applyFill="1" applyAlignment="1">
      <alignment horizontal="center" vertical="center"/>
    </xf>
    <xf numFmtId="0" fontId="0" fillId="12" borderId="4" xfId="0" applyFill="1" applyBorder="1"/>
    <xf numFmtId="0" fontId="0" fillId="12" borderId="0" xfId="0" applyFill="1"/>
    <xf numFmtId="0" fontId="0" fillId="12" borderId="19" xfId="0" applyFill="1" applyBorder="1"/>
    <xf numFmtId="0" fontId="0" fillId="12" borderId="5" xfId="0" applyFill="1" applyBorder="1"/>
    <xf numFmtId="0" fontId="0" fillId="12" borderId="16" xfId="0" applyFill="1" applyBorder="1"/>
    <xf numFmtId="0" fontId="0" fillId="12" borderId="21" xfId="0" applyFill="1" applyBorder="1"/>
    <xf numFmtId="2" fontId="0" fillId="12" borderId="8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12" borderId="6" xfId="0" applyNumberFormat="1" applyFill="1" applyBorder="1"/>
    <xf numFmtId="0" fontId="0" fillId="3" borderId="18" xfId="0" applyFill="1" applyBorder="1"/>
    <xf numFmtId="0" fontId="0" fillId="3" borderId="12" xfId="0" applyFill="1" applyBorder="1"/>
    <xf numFmtId="0" fontId="0" fillId="10" borderId="12" xfId="0" applyFill="1" applyBorder="1"/>
    <xf numFmtId="0" fontId="0" fillId="0" borderId="0" xfId="0" applyAlignment="1">
      <alignment horizontal="center" vertical="center" wrapText="1"/>
    </xf>
    <xf numFmtId="2" fontId="0" fillId="3" borderId="18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0.28000000000000003</c:v>
                </c:pt>
                <c:pt idx="2">
                  <c:v>0.27300000000000002</c:v>
                </c:pt>
                <c:pt idx="3">
                  <c:v>0.24399999999999999</c:v>
                </c:pt>
                <c:pt idx="4">
                  <c:v>0.23799999999999999</c:v>
                </c:pt>
                <c:pt idx="5">
                  <c:v>0.23100000000000001</c:v>
                </c:pt>
                <c:pt idx="6">
                  <c:v>0.24099999999999999</c:v>
                </c:pt>
                <c:pt idx="7">
                  <c:v>0.23300000000000001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A9C-9371-0ABEE94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10'!$E$56:$E$65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0.13900000000000001</c:v>
                </c:pt>
                <c:pt idx="2">
                  <c:v>0.151</c:v>
                </c:pt>
                <c:pt idx="3">
                  <c:v>0.157</c:v>
                </c:pt>
                <c:pt idx="4">
                  <c:v>0.16</c:v>
                </c:pt>
                <c:pt idx="5">
                  <c:v>0.13100000000000001</c:v>
                </c:pt>
                <c:pt idx="6">
                  <c:v>0.124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FCB-90CA-40E58C8C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10'!$E$77:$E$86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F2F-9B3B-F6EE0355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0.17499999999999999</c:v>
                </c:pt>
                <c:pt idx="2">
                  <c:v>0.218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0.13100000000000001</c:v>
                </c:pt>
                <c:pt idx="6">
                  <c:v>0.13</c:v>
                </c:pt>
                <c:pt idx="7">
                  <c:v>0.129</c:v>
                </c:pt>
                <c:pt idx="8">
                  <c:v>0.125</c:v>
                </c:pt>
                <c:pt idx="9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467-B8FA-FEF35DCB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20'!$E$35:$E$44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0.28799999999999998</c:v>
                </c:pt>
                <c:pt idx="2">
                  <c:v>0.27400000000000002</c:v>
                </c:pt>
                <c:pt idx="3">
                  <c:v>0.25600000000000001</c:v>
                </c:pt>
                <c:pt idx="4">
                  <c:v>0.23699999999999999</c:v>
                </c:pt>
                <c:pt idx="5">
                  <c:v>0.219</c:v>
                </c:pt>
                <c:pt idx="6">
                  <c:v>0.218</c:v>
                </c:pt>
                <c:pt idx="7">
                  <c:v>0.21099999999999999</c:v>
                </c:pt>
                <c:pt idx="8">
                  <c:v>0.223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693-99F5-AD451B46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20'!$E$56:$E$65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0.127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AB7-89CA-E9A3E66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69F-9DBB-579C7D7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0.22700000000000001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0.21099999999999999</c:v>
                </c:pt>
                <c:pt idx="6">
                  <c:v>0.21099999999999999</c:v>
                </c:pt>
                <c:pt idx="7">
                  <c:v>0.21</c:v>
                </c:pt>
                <c:pt idx="8">
                  <c:v>0.124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5C7-9017-79D7CE5C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25'!$E$35:$E$44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0.254</c:v>
                </c:pt>
                <c:pt idx="4">
                  <c:v>0.215</c:v>
                </c:pt>
                <c:pt idx="5">
                  <c:v>0.20200000000000001</c:v>
                </c:pt>
                <c:pt idx="6">
                  <c:v>0.20399999999999999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808-BDD9-874126C9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25'!$E$56:$E$65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0.13300000000000001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B-40E1-865D-3BBAE02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D17-90BF-0C69F2AC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68C-8801-1AEC1618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0.27300000000000002</c:v>
                </c:pt>
                <c:pt idx="2">
                  <c:v>0.247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0.21199999999999999</c:v>
                </c:pt>
                <c:pt idx="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121-B6BB-7CDF483B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30'!$E$56:$E$65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0.17499999999999999</c:v>
                </c:pt>
                <c:pt idx="2">
                  <c:v>0.186</c:v>
                </c:pt>
                <c:pt idx="3">
                  <c:v>0.157</c:v>
                </c:pt>
                <c:pt idx="4">
                  <c:v>0.157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F93-A7C9-2637F00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30'!$E$77:$E$86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628-B3C3-04B85BE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40'!$E$14:$E$23</c:f>
              <c:numCache>
                <c:formatCode>General</c:formatCode>
                <c:ptCount val="10"/>
                <c:pt idx="0">
                  <c:v>0.192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7CF-AD6E-C987D81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40'!$E$35:$E$44</c:f>
              <c:numCache>
                <c:formatCode>General</c:formatCode>
                <c:ptCount val="10"/>
                <c:pt idx="0">
                  <c:v>0.27</c:v>
                </c:pt>
                <c:pt idx="1">
                  <c:v>0.26100000000000001</c:v>
                </c:pt>
                <c:pt idx="2">
                  <c:v>0.24099999999999999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0.21099999999999999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ECA-BB3F-0591163D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40'!$E$56:$E$65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0.17199999999999999</c:v>
                </c:pt>
                <c:pt idx="2">
                  <c:v>0.183</c:v>
                </c:pt>
                <c:pt idx="3">
                  <c:v>0.153</c:v>
                </c:pt>
                <c:pt idx="4">
                  <c:v>0.153</c:v>
                </c:pt>
                <c:pt idx="5">
                  <c:v>0.126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B23-B03D-3CB34F4C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40'!$E$77:$E$86</c:f>
              <c:numCache>
                <c:formatCode>General</c:formatCode>
                <c:ptCount val="10"/>
                <c:pt idx="0">
                  <c:v>0.23799999999999999</c:v>
                </c:pt>
                <c:pt idx="1">
                  <c:v>0.23599999999999999</c:v>
                </c:pt>
                <c:pt idx="2">
                  <c:v>0.223</c:v>
                </c:pt>
                <c:pt idx="3">
                  <c:v>0.222</c:v>
                </c:pt>
                <c:pt idx="4">
                  <c:v>0.222</c:v>
                </c:pt>
                <c:pt idx="5">
                  <c:v>0.221</c:v>
                </c:pt>
                <c:pt idx="6">
                  <c:v>0.221</c:v>
                </c:pt>
                <c:pt idx="7">
                  <c:v>0.20300000000000001</c:v>
                </c:pt>
                <c:pt idx="8">
                  <c:v>0.20300000000000001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55C-BFB2-403A222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SD_LD!$E$14:$E$23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0.308</c:v>
                </c:pt>
                <c:pt idx="4">
                  <c:v>0.313</c:v>
                </c:pt>
                <c:pt idx="5">
                  <c:v>0.27900000000000003</c:v>
                </c:pt>
                <c:pt idx="6">
                  <c:v>0.29499999999999998</c:v>
                </c:pt>
                <c:pt idx="7">
                  <c:v>0.27300000000000002</c:v>
                </c:pt>
                <c:pt idx="8">
                  <c:v>0.27800000000000002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D2A-B48A-C42528D3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SD_LD!$E$35:$E$44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0.31900000000000001</c:v>
                </c:pt>
                <c:pt idx="2">
                  <c:v>0.28599999999999998</c:v>
                </c:pt>
                <c:pt idx="3">
                  <c:v>0.29499999999999998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0.29199999999999998</c:v>
                </c:pt>
                <c:pt idx="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9CB-8932-93A118E3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SD_LD!$E$56:$E$65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0.14899999999999999</c:v>
                </c:pt>
                <c:pt idx="2">
                  <c:v>0.154</c:v>
                </c:pt>
                <c:pt idx="3">
                  <c:v>0.159</c:v>
                </c:pt>
                <c:pt idx="4">
                  <c:v>0.13400000000000001</c:v>
                </c:pt>
                <c:pt idx="5">
                  <c:v>9.7000000000000003E-2</c:v>
                </c:pt>
                <c:pt idx="6">
                  <c:v>0.107</c:v>
                </c:pt>
                <c:pt idx="7">
                  <c:v>0.10100000000000001</c:v>
                </c:pt>
                <c:pt idx="8">
                  <c:v>0.10299999999999999</c:v>
                </c:pt>
                <c:pt idx="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CF9-8DEC-E438E6A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SD_LD!$E$77:$E$86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0.21</c:v>
                </c:pt>
                <c:pt idx="5">
                  <c:v>0.214</c:v>
                </c:pt>
                <c:pt idx="6">
                  <c:v>0.214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60-B073-9D2A8E6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MOJOFM'!$E$14:$E$23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0.318</c:v>
                </c:pt>
                <c:pt idx="2">
                  <c:v>0.28199999999999997</c:v>
                </c:pt>
                <c:pt idx="3">
                  <c:v>0.34</c:v>
                </c:pt>
                <c:pt idx="4">
                  <c:v>0.248</c:v>
                </c:pt>
                <c:pt idx="5">
                  <c:v>0.24399999999999999</c:v>
                </c:pt>
                <c:pt idx="6">
                  <c:v>0.23799999999999999</c:v>
                </c:pt>
                <c:pt idx="7">
                  <c:v>0.246</c:v>
                </c:pt>
                <c:pt idx="8">
                  <c:v>0.25800000000000001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0D3-8E00-39F977D4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MOJOFM'!$E$35:$E$44</c:f>
              <c:numCache>
                <c:formatCode>General</c:formatCode>
                <c:ptCount val="10"/>
                <c:pt idx="0">
                  <c:v>0.32</c:v>
                </c:pt>
                <c:pt idx="1">
                  <c:v>0.312</c:v>
                </c:pt>
                <c:pt idx="2">
                  <c:v>0.311</c:v>
                </c:pt>
                <c:pt idx="3">
                  <c:v>0.29499999999999998</c:v>
                </c:pt>
                <c:pt idx="4">
                  <c:v>0.29399999999999998</c:v>
                </c:pt>
                <c:pt idx="5">
                  <c:v>0.28100000000000003</c:v>
                </c:pt>
                <c:pt idx="6">
                  <c:v>0.25600000000000001</c:v>
                </c:pt>
                <c:pt idx="7">
                  <c:v>0.28799999999999998</c:v>
                </c:pt>
                <c:pt idx="8">
                  <c:v>0.313</c:v>
                </c:pt>
                <c:pt idx="9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553-97C5-1E4409E5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MOJOFM'!$E$56:$E$65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0.152</c:v>
                </c:pt>
                <c:pt idx="2">
                  <c:v>0.16400000000000001</c:v>
                </c:pt>
                <c:pt idx="3">
                  <c:v>0.154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0.11600000000000001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598-B6AB-E0C8C61B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MOJOFM'!$E$77:$E$86</c:f>
              <c:numCache>
                <c:formatCode>General</c:formatCode>
                <c:ptCount val="10"/>
                <c:pt idx="0">
                  <c:v>0.316</c:v>
                </c:pt>
                <c:pt idx="1">
                  <c:v>0.25900000000000001</c:v>
                </c:pt>
                <c:pt idx="2">
                  <c:v>0.249</c:v>
                </c:pt>
                <c:pt idx="3">
                  <c:v>0.251</c:v>
                </c:pt>
                <c:pt idx="4">
                  <c:v>0.246</c:v>
                </c:pt>
                <c:pt idx="5">
                  <c:v>0.24299999999999999</c:v>
                </c:pt>
                <c:pt idx="6">
                  <c:v>0.23899999999999999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9-4061-AA04-DCB0979F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Leiden'!$E$14:$E$23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0.318</c:v>
                </c:pt>
                <c:pt idx="2">
                  <c:v>0.28199999999999997</c:v>
                </c:pt>
                <c:pt idx="3">
                  <c:v>0.34</c:v>
                </c:pt>
                <c:pt idx="4">
                  <c:v>0.248</c:v>
                </c:pt>
                <c:pt idx="5">
                  <c:v>0.24399999999999999</c:v>
                </c:pt>
                <c:pt idx="6">
                  <c:v>0.23799999999999999</c:v>
                </c:pt>
                <c:pt idx="7">
                  <c:v>0.246</c:v>
                </c:pt>
                <c:pt idx="8">
                  <c:v>0.25800000000000001</c:v>
                </c:pt>
                <c:pt idx="9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4805-9A86-A2CE67B3DE96}"/>
            </c:ext>
          </c:extLst>
        </c:ser>
        <c:ser>
          <c:idx val="1"/>
          <c:order val="1"/>
          <c:tx>
            <c:strRef>
              <c:f>'Louvain Leiden'!$H$14:$H$23</c:f>
              <c:strCache>
                <c:ptCount val="10"/>
                <c:pt idx="0">
                  <c:v>0.254</c:v>
                </c:pt>
                <c:pt idx="1">
                  <c:v>0.365</c:v>
                </c:pt>
                <c:pt idx="2">
                  <c:v>0.265</c:v>
                </c:pt>
                <c:pt idx="3">
                  <c:v>0.317</c:v>
                </c:pt>
                <c:pt idx="4">
                  <c:v>0.298</c:v>
                </c:pt>
                <c:pt idx="5">
                  <c:v>0.271</c:v>
                </c:pt>
                <c:pt idx="6">
                  <c:v>0.281</c:v>
                </c:pt>
                <c:pt idx="7">
                  <c:v>0.255</c:v>
                </c:pt>
                <c:pt idx="8">
                  <c:v>0.268</c:v>
                </c:pt>
                <c:pt idx="9">
                  <c:v>0.227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5C-4805-9A86-A2CE67B3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Leiden'!$E$35:$E$44</c:f>
              <c:numCache>
                <c:formatCode>General</c:formatCode>
                <c:ptCount val="10"/>
                <c:pt idx="0">
                  <c:v>0.32400000000000001</c:v>
                </c:pt>
                <c:pt idx="1">
                  <c:v>0.28699999999999998</c:v>
                </c:pt>
                <c:pt idx="2">
                  <c:v>0.29599999999999999</c:v>
                </c:pt>
                <c:pt idx="3">
                  <c:v>0.29199999999999998</c:v>
                </c:pt>
                <c:pt idx="4">
                  <c:v>0.29399999999999998</c:v>
                </c:pt>
                <c:pt idx="5">
                  <c:v>0.30399999999999999</c:v>
                </c:pt>
                <c:pt idx="6">
                  <c:v>0.28199999999999997</c:v>
                </c:pt>
                <c:pt idx="7">
                  <c:v>0.28299999999999997</c:v>
                </c:pt>
                <c:pt idx="8">
                  <c:v>0.311</c:v>
                </c:pt>
                <c:pt idx="9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C3D-B44B-72A412FA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Leiden'!$E$56:$E$65</c:f>
              <c:numCache>
                <c:formatCode>General</c:formatCode>
                <c:ptCount val="10"/>
                <c:pt idx="0">
                  <c:v>9.6000000000000002E-2</c:v>
                </c:pt>
                <c:pt idx="1">
                  <c:v>0.126</c:v>
                </c:pt>
                <c:pt idx="2">
                  <c:v>0.121</c:v>
                </c:pt>
                <c:pt idx="3">
                  <c:v>0.182</c:v>
                </c:pt>
                <c:pt idx="4">
                  <c:v>0.16</c:v>
                </c:pt>
                <c:pt idx="5">
                  <c:v>0.161</c:v>
                </c:pt>
                <c:pt idx="6">
                  <c:v>0.13900000000000001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8-4A4A-B50E-66825B8A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'Louvain Leiden'!$E$77:$E$86</c:f>
              <c:numCache>
                <c:formatCode>General</c:formatCode>
                <c:ptCount val="10"/>
                <c:pt idx="0">
                  <c:v>0.317</c:v>
                </c:pt>
                <c:pt idx="1">
                  <c:v>0.25900000000000001</c:v>
                </c:pt>
                <c:pt idx="2">
                  <c:v>0.27700000000000002</c:v>
                </c:pt>
                <c:pt idx="3">
                  <c:v>0.27700000000000002</c:v>
                </c:pt>
                <c:pt idx="4">
                  <c:v>0.27</c:v>
                </c:pt>
                <c:pt idx="5">
                  <c:v>0.29599999999999999</c:v>
                </c:pt>
                <c:pt idx="6">
                  <c:v>0.29499999999999998</c:v>
                </c:pt>
                <c:pt idx="7">
                  <c:v>0.26700000000000002</c:v>
                </c:pt>
                <c:pt idx="8">
                  <c:v>0.26700000000000002</c:v>
                </c:pt>
                <c:pt idx="9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C2F-A288-755FAE25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10'!$E$14:$E$23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0.20899999999999999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0.16300000000000001</c:v>
                </c:pt>
                <c:pt idx="6">
                  <c:v>0.214</c:v>
                </c:pt>
                <c:pt idx="7">
                  <c:v>0.13</c:v>
                </c:pt>
                <c:pt idx="8">
                  <c:v>0.13900000000000001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99-9652-71700CD5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4038-7BF0-154C-2A04-BB27C5A8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4CA5-5638-25F9-4B18-C98CDBA6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FEAA9-ECE7-0B40-7D29-B207253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841B8-35D6-6204-8199-3C8824DD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4C705-A6FA-4B5C-A106-2BD2367A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7A5B-86D9-455B-B417-5539A7DF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29C75-1817-4AB6-B631-5D624DFE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94B2-B027-4626-8A63-93FCA40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98B43-CD12-4CBE-A779-C5D03CD0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A942-9D71-46BE-A83F-4121813F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8EC46-EF90-4CC6-B13D-1F069EDA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FCBD2-E1BD-4065-B189-E228BE26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2189-EAD0-4A7D-9F35-70617DDB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0F0-45FB-4032-A6D0-9E6B89B4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EB0F-E619-4D71-96B8-0F5844D3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FAE6D-A260-45A1-9C32-4628012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39DBB-317D-4B51-94B8-1B3D5C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DB0EB-D921-4542-AE38-B5CF52F2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AB10-7618-4AB5-BB80-D9462C8E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4974C-1697-4592-8F12-FC8A3463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0E18-7643-4EB3-8554-378E6E93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3A96-4D76-43C6-97BB-BF5DD81F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D8CA7-CABF-47BF-8D06-EF900471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52D3-273A-4F5F-B872-C3D1D98D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2D15-A8A7-4D08-BC5C-64B48E2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DDA58-C85B-4EE4-B31C-9DEFDDF0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BB002-40E4-413F-BB4E-0A34EAC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5EE39-D3C2-4DC4-BCD8-3094975F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425824</xdr:colOff>
      <xdr:row>6</xdr:row>
      <xdr:rowOff>21664</xdr:rowOff>
    </xdr:from>
    <xdr:to>
      <xdr:col>22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44316-E801-457D-A89A-09784A7AB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291353</xdr:colOff>
      <xdr:row>26</xdr:row>
      <xdr:rowOff>178547</xdr:rowOff>
    </xdr:from>
    <xdr:to>
      <xdr:col>21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A1BBA-840D-4BB7-8B0E-B2E34EEC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530412</xdr:colOff>
      <xdr:row>48</xdr:row>
      <xdr:rowOff>141194</xdr:rowOff>
    </xdr:from>
    <xdr:to>
      <xdr:col>22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36D99-BB30-4A25-9AE3-64EB8EA80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582705</xdr:colOff>
      <xdr:row>67</xdr:row>
      <xdr:rowOff>111312</xdr:rowOff>
    </xdr:from>
    <xdr:to>
      <xdr:col>22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D45B74-5D30-46C5-B10F-23971A6A1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2F3651A9-9C6F-41F2-B0DA-1B93E242A1A7}">
    <text xml:space="preserve">Based on csv input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9C74865D-B57B-44AF-A30D-D9A6786F54F1}">
    <text xml:space="preserve">Based on csv input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AAEED362-A416-4CD9-8456-38055B78EC99}">
    <text xml:space="preserve">Based on csv input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E4AED73-56FE-47FD-859D-428B8BB33B2F}">
    <text xml:space="preserve">Based on csv input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BA128BF0-B798-4D9F-8296-9D98956B7B48}">
    <text xml:space="preserve">Based on csv input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378AAC61-5308-489A-B5ED-AEF369097888}">
    <text xml:space="preserve">Based on csv input
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M5" dT="2024-02-05T10:23:26.22" personId="{56EAA74D-F7BE-4305-878E-111E09878DF4}" id="{0144FADC-0B70-40DD-8FB0-3B83FB5F4C8A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9.xml"/><Relationship Id="rId4" Type="http://schemas.microsoft.com/office/2017/10/relationships/threadedComment" Target="../threadedComments/threadedComment1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119" t="s">
        <v>1</v>
      </c>
      <c r="F1" s="119"/>
      <c r="G1" s="120" t="s">
        <v>2</v>
      </c>
      <c r="H1" s="120"/>
      <c r="L1" s="4"/>
    </row>
    <row r="2" spans="1:12" x14ac:dyDescent="0.35">
      <c r="E2" s="121" t="s">
        <v>3</v>
      </c>
      <c r="F2" s="121"/>
      <c r="G2" s="122" t="s">
        <v>4</v>
      </c>
      <c r="H2" s="122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23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123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123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123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123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123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123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123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123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123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123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123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123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123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123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123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123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123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123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123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123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124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125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125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125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125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125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125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125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125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125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125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125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125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125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125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125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125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125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125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125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125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117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118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118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118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118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118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118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118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118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118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118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118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118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118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118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118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118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118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118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118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118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117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118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118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118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118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118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118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118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118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118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118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118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118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118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118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118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118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118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118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118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118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117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118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118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118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118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118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118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118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118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118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118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118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118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118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118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118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118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118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118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118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118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1B8-8CE7-452E-A044-95B0463CF4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opLeftCell="A30" zoomScale="85" zoomScaleNormal="85" workbookViewId="0">
      <selection activeCell="G62" sqref="G62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129" t="s">
        <v>5</v>
      </c>
      <c r="E2" s="129"/>
      <c r="F2" s="129"/>
      <c r="G2" s="129" t="s">
        <v>127</v>
      </c>
      <c r="H2" s="129"/>
      <c r="I2" s="129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123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123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123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123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123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123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123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123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123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123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123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123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123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123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123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123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123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123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123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123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123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124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123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123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123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123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123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123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123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123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123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123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123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123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123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123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123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123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123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123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123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123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117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128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128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128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128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128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128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128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128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128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128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128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128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128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128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128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128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128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128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128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128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117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128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128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128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128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128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128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128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128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128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128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128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128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128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128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128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128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128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128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128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128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topLeftCell="A64" zoomScale="85" zoomScaleNormal="85" workbookViewId="0">
      <selection activeCell="B3" sqref="B3:E13"/>
    </sheetView>
  </sheetViews>
  <sheetFormatPr defaultRowHeight="14.5" x14ac:dyDescent="0.35"/>
  <cols>
    <col min="2" max="2" width="32.453125" customWidth="1"/>
  </cols>
  <sheetData>
    <row r="1" spans="1:11" x14ac:dyDescent="0.35">
      <c r="D1" s="129" t="s">
        <v>5</v>
      </c>
      <c r="E1" s="129"/>
      <c r="F1" s="129"/>
      <c r="G1" s="129" t="s">
        <v>127</v>
      </c>
      <c r="H1" s="129"/>
      <c r="I1" s="12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123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4</v>
      </c>
      <c r="H3" s="28">
        <v>-8.5000000000000006E-2</v>
      </c>
      <c r="I3" s="40">
        <v>415</v>
      </c>
      <c r="J3" s="6"/>
      <c r="K3" s="30">
        <f>(C3*100)/C3</f>
        <v>100</v>
      </c>
    </row>
    <row r="4" spans="1:11" x14ac:dyDescent="0.35">
      <c r="A4" s="123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123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123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123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123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123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123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123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123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123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123"/>
      <c r="B14" s="8" t="s">
        <v>165</v>
      </c>
      <c r="C14">
        <v>517</v>
      </c>
      <c r="D14" s="35">
        <v>14</v>
      </c>
      <c r="E14" s="62">
        <v>0.24299999999999999</v>
      </c>
      <c r="F14" s="59">
        <v>244</v>
      </c>
      <c r="G14" s="44">
        <v>44</v>
      </c>
      <c r="H14" s="20">
        <v>-3.0000000000000001E-3</v>
      </c>
      <c r="I14" s="42">
        <v>413</v>
      </c>
      <c r="J14">
        <v>36.15</v>
      </c>
      <c r="K14" s="9">
        <f>(C14*100)/C3</f>
        <v>100</v>
      </c>
    </row>
    <row r="15" spans="1:11" x14ac:dyDescent="0.35">
      <c r="A15" s="123"/>
      <c r="B15" s="8" t="s">
        <v>166</v>
      </c>
      <c r="C15">
        <v>517</v>
      </c>
      <c r="D15" s="35">
        <v>13</v>
      </c>
      <c r="E15">
        <v>0.20899999999999999</v>
      </c>
      <c r="F15">
        <v>251</v>
      </c>
      <c r="G15" s="35">
        <v>10</v>
      </c>
      <c r="H15" s="1">
        <v>3.5999999999999997E-2</v>
      </c>
      <c r="I15" s="41">
        <v>415</v>
      </c>
      <c r="J15">
        <v>39.729999999999997</v>
      </c>
      <c r="K15" s="9">
        <f>(C15*100)/C3</f>
        <v>100</v>
      </c>
    </row>
    <row r="16" spans="1:11" x14ac:dyDescent="0.35">
      <c r="A16" s="123"/>
      <c r="B16" s="8" t="s">
        <v>167</v>
      </c>
      <c r="C16">
        <v>517</v>
      </c>
      <c r="D16" s="35">
        <v>15</v>
      </c>
      <c r="E16">
        <v>0.20599999999999999</v>
      </c>
      <c r="F16">
        <v>226</v>
      </c>
      <c r="G16" s="35">
        <v>5</v>
      </c>
      <c r="H16" s="1">
        <v>-2.7E-2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123"/>
      <c r="B17" s="8" t="s">
        <v>168</v>
      </c>
      <c r="C17">
        <v>517</v>
      </c>
      <c r="D17" s="35">
        <v>13</v>
      </c>
      <c r="E17">
        <v>0.19900000000000001</v>
      </c>
      <c r="F17">
        <v>248</v>
      </c>
      <c r="G17" s="35">
        <v>4</v>
      </c>
      <c r="H17" s="1">
        <v>-8.5999999999999993E-2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123"/>
      <c r="B18" s="8" t="s">
        <v>169</v>
      </c>
      <c r="C18">
        <v>517</v>
      </c>
      <c r="D18" s="35">
        <v>13</v>
      </c>
      <c r="E18">
        <v>0.19900000000000001</v>
      </c>
      <c r="F18">
        <v>250</v>
      </c>
      <c r="G18" s="35">
        <v>4</v>
      </c>
      <c r="H18" s="1">
        <v>-8.5999999999999993E-2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123"/>
      <c r="B19" s="8" t="s">
        <v>170</v>
      </c>
      <c r="C19">
        <v>517</v>
      </c>
      <c r="D19" s="35">
        <v>14</v>
      </c>
      <c r="E19">
        <v>0.16300000000000001</v>
      </c>
      <c r="F19">
        <v>225</v>
      </c>
      <c r="G19" s="35">
        <v>4</v>
      </c>
      <c r="H19" s="1">
        <v>-8.5999999999999993E-2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123"/>
      <c r="B20" s="8" t="s">
        <v>171</v>
      </c>
      <c r="C20">
        <v>517</v>
      </c>
      <c r="D20" s="35">
        <v>13</v>
      </c>
      <c r="E20">
        <v>0.214</v>
      </c>
      <c r="F20">
        <v>233</v>
      </c>
      <c r="G20" s="35">
        <v>4</v>
      </c>
      <c r="H20" s="1">
        <v>-8.5000000000000006E-2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123"/>
      <c r="B21" s="8" t="s">
        <v>172</v>
      </c>
      <c r="C21">
        <v>517</v>
      </c>
      <c r="D21" s="35">
        <v>12</v>
      </c>
      <c r="E21">
        <v>0.13</v>
      </c>
      <c r="F21">
        <v>241</v>
      </c>
      <c r="G21" s="35">
        <v>4</v>
      </c>
      <c r="H21" s="1">
        <v>-8.5000000000000006E-2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123"/>
      <c r="B22" s="8" t="s">
        <v>173</v>
      </c>
      <c r="C22">
        <v>517</v>
      </c>
      <c r="D22" s="35">
        <v>13</v>
      </c>
      <c r="E22">
        <v>0.13900000000000001</v>
      </c>
      <c r="F22">
        <v>234</v>
      </c>
      <c r="G22" s="35">
        <v>4</v>
      </c>
      <c r="H22" s="1">
        <v>-8.5000000000000006E-2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123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234</v>
      </c>
      <c r="G23" s="37">
        <v>4</v>
      </c>
      <c r="H23" s="13">
        <v>-8.5000000000000006E-2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124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123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123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123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123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123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123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123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123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123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123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123"/>
      <c r="B35" s="8" t="s">
        <v>186</v>
      </c>
      <c r="C35">
        <v>662</v>
      </c>
      <c r="D35" s="35">
        <v>23</v>
      </c>
      <c r="E35" s="62">
        <v>0.28499999999999998</v>
      </c>
      <c r="F35" s="60">
        <v>156</v>
      </c>
      <c r="G35" s="44">
        <v>18</v>
      </c>
      <c r="H35" s="20">
        <v>0.109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123"/>
      <c r="B36" s="8" t="s">
        <v>187</v>
      </c>
      <c r="C36">
        <v>662</v>
      </c>
      <c r="D36" s="35">
        <v>25</v>
      </c>
      <c r="E36" s="60">
        <v>0.28000000000000003</v>
      </c>
      <c r="F36">
        <v>120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123"/>
      <c r="B37" s="8" t="s">
        <v>188</v>
      </c>
      <c r="C37">
        <v>662</v>
      </c>
      <c r="D37" s="35">
        <v>25</v>
      </c>
      <c r="E37">
        <v>0.27300000000000002</v>
      </c>
      <c r="F37">
        <v>142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123"/>
      <c r="B38" s="8" t="s">
        <v>189</v>
      </c>
      <c r="C38">
        <v>662</v>
      </c>
      <c r="D38" s="35">
        <v>31</v>
      </c>
      <c r="E38">
        <v>0.24399999999999999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123"/>
      <c r="B39" s="8" t="s">
        <v>190</v>
      </c>
      <c r="C39">
        <v>662</v>
      </c>
      <c r="D39" s="35">
        <v>27</v>
      </c>
      <c r="E39">
        <v>0.23799999999999999</v>
      </c>
      <c r="F39">
        <v>149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123"/>
      <c r="B40" s="8" t="s">
        <v>191</v>
      </c>
      <c r="C40">
        <v>662</v>
      </c>
      <c r="D40" s="35">
        <v>26</v>
      </c>
      <c r="E40">
        <v>0.23100000000000001</v>
      </c>
      <c r="F40">
        <v>148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123"/>
      <c r="B41" s="8" t="s">
        <v>192</v>
      </c>
      <c r="C41">
        <v>662</v>
      </c>
      <c r="D41" s="35">
        <v>27</v>
      </c>
      <c r="E41">
        <v>0.24099999999999999</v>
      </c>
      <c r="F41">
        <v>148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123"/>
      <c r="B42" s="8" t="s">
        <v>193</v>
      </c>
      <c r="C42">
        <v>662</v>
      </c>
      <c r="D42" s="35">
        <v>29</v>
      </c>
      <c r="E42">
        <v>0.23300000000000001</v>
      </c>
      <c r="F42">
        <v>140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123"/>
      <c r="B43" s="8" t="s">
        <v>194</v>
      </c>
      <c r="C43">
        <v>662</v>
      </c>
      <c r="D43" s="35">
        <v>30</v>
      </c>
      <c r="E43">
        <v>0.22</v>
      </c>
      <c r="F43">
        <v>129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123"/>
      <c r="B44" s="12" t="s">
        <v>195</v>
      </c>
      <c r="C44" s="13">
        <v>662</v>
      </c>
      <c r="D44" s="37">
        <v>30</v>
      </c>
      <c r="E44" s="13">
        <v>0.22</v>
      </c>
      <c r="F44" s="13">
        <v>129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117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13</v>
      </c>
      <c r="H45" s="28">
        <v>-8.4000000000000005E-2</v>
      </c>
      <c r="I45" s="40">
        <v>3485</v>
      </c>
      <c r="J45" s="6"/>
      <c r="K45" s="30">
        <f>(C45*100)/C45</f>
        <v>100</v>
      </c>
    </row>
    <row r="46" spans="1:11" x14ac:dyDescent="0.35">
      <c r="A46" s="128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128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128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128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128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128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128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128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128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128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128"/>
      <c r="B56" s="8" t="s">
        <v>207</v>
      </c>
      <c r="C56">
        <v>4414</v>
      </c>
      <c r="D56" s="35">
        <v>25</v>
      </c>
      <c r="E56">
        <v>0.11899999999999999</v>
      </c>
      <c r="F56" s="60">
        <v>2086</v>
      </c>
      <c r="G56" s="44">
        <v>1099</v>
      </c>
      <c r="H56" s="20">
        <v>2.8000000000000001E-2</v>
      </c>
      <c r="I56" s="42">
        <v>3562</v>
      </c>
      <c r="J56">
        <v>15.52</v>
      </c>
      <c r="K56" s="9">
        <f>(C56*100)/C45</f>
        <v>100</v>
      </c>
    </row>
    <row r="57" spans="1:11" x14ac:dyDescent="0.35">
      <c r="A57" s="128"/>
      <c r="B57" s="8" t="s">
        <v>208</v>
      </c>
      <c r="C57">
        <v>4414</v>
      </c>
      <c r="D57" s="35">
        <v>25</v>
      </c>
      <c r="E57">
        <v>0.13900000000000001</v>
      </c>
      <c r="F57">
        <v>2101</v>
      </c>
      <c r="G57" s="35">
        <v>860</v>
      </c>
      <c r="H57" s="1">
        <v>2.8000000000000001E-2</v>
      </c>
      <c r="I57" s="47">
        <v>3560</v>
      </c>
      <c r="J57">
        <v>18.760000000000002</v>
      </c>
      <c r="K57" s="9">
        <f>(C57*100)/C45</f>
        <v>100</v>
      </c>
    </row>
    <row r="58" spans="1:11" x14ac:dyDescent="0.35">
      <c r="A58" s="128"/>
      <c r="B58" s="8" t="s">
        <v>209</v>
      </c>
      <c r="C58">
        <v>4414</v>
      </c>
      <c r="D58" s="35">
        <v>26</v>
      </c>
      <c r="E58" s="60">
        <v>0.151</v>
      </c>
      <c r="F58">
        <v>2120</v>
      </c>
      <c r="G58" s="35">
        <v>692</v>
      </c>
      <c r="H58" s="1">
        <v>2.1000000000000001E-2</v>
      </c>
      <c r="I58" s="41">
        <v>3568</v>
      </c>
      <c r="J58">
        <v>19.5</v>
      </c>
      <c r="K58" s="9">
        <f>(C58*100)/C45</f>
        <v>100</v>
      </c>
    </row>
    <row r="59" spans="1:11" x14ac:dyDescent="0.35">
      <c r="A59" s="128"/>
      <c r="B59" s="8" t="s">
        <v>210</v>
      </c>
      <c r="C59">
        <v>4414</v>
      </c>
      <c r="D59" s="35">
        <v>27</v>
      </c>
      <c r="E59" s="60">
        <v>0.157</v>
      </c>
      <c r="F59">
        <v>2116</v>
      </c>
      <c r="G59" s="35">
        <v>403</v>
      </c>
      <c r="H59" s="20">
        <v>0.02</v>
      </c>
      <c r="I59" s="41">
        <v>3524</v>
      </c>
      <c r="J59">
        <v>23.84</v>
      </c>
      <c r="K59" s="9">
        <f>(C59*100)/C45</f>
        <v>100</v>
      </c>
    </row>
    <row r="60" spans="1:11" x14ac:dyDescent="0.35">
      <c r="A60" s="128"/>
      <c r="B60" s="8" t="s">
        <v>211</v>
      </c>
      <c r="C60">
        <v>4414</v>
      </c>
      <c r="D60" s="35">
        <v>28</v>
      </c>
      <c r="E60" s="62">
        <v>0.16</v>
      </c>
      <c r="F60">
        <v>2116</v>
      </c>
      <c r="G60" s="35">
        <v>365</v>
      </c>
      <c r="H60" s="1">
        <v>8.0000000000000002E-3</v>
      </c>
      <c r="I60" s="41">
        <v>3536</v>
      </c>
      <c r="J60">
        <v>25.09</v>
      </c>
      <c r="K60" s="9">
        <f>(C60*100)/C45</f>
        <v>100</v>
      </c>
    </row>
    <row r="61" spans="1:11" x14ac:dyDescent="0.35">
      <c r="A61" s="128"/>
      <c r="B61" s="8" t="s">
        <v>212</v>
      </c>
      <c r="C61">
        <v>4414</v>
      </c>
      <c r="D61" s="35">
        <v>28</v>
      </c>
      <c r="E61">
        <v>0.13100000000000001</v>
      </c>
      <c r="F61">
        <v>2115</v>
      </c>
      <c r="G61" s="35">
        <v>314</v>
      </c>
      <c r="H61" s="1">
        <v>5.0000000000000001E-3</v>
      </c>
      <c r="I61" s="41">
        <v>3534</v>
      </c>
      <c r="J61">
        <v>25.31</v>
      </c>
      <c r="K61" s="9">
        <f>(C61*100)/C45</f>
        <v>100</v>
      </c>
    </row>
    <row r="62" spans="1:11" x14ac:dyDescent="0.35">
      <c r="A62" s="128"/>
      <c r="B62" s="8" t="s">
        <v>213</v>
      </c>
      <c r="C62">
        <v>4414</v>
      </c>
      <c r="D62" s="35">
        <v>28</v>
      </c>
      <c r="E62">
        <v>0.124</v>
      </c>
      <c r="F62">
        <v>2115</v>
      </c>
      <c r="G62" s="35">
        <v>110</v>
      </c>
      <c r="H62" s="1">
        <v>1.4999999999999999E-2</v>
      </c>
      <c r="I62" s="41">
        <v>3495</v>
      </c>
      <c r="J62">
        <v>33.770000000000003</v>
      </c>
      <c r="K62" s="9">
        <f>(C62*100)/C45</f>
        <v>100</v>
      </c>
    </row>
    <row r="63" spans="1:11" x14ac:dyDescent="0.35">
      <c r="A63" s="128"/>
      <c r="B63" s="8" t="s">
        <v>214</v>
      </c>
      <c r="C63">
        <v>4414</v>
      </c>
      <c r="D63" s="35">
        <v>29</v>
      </c>
      <c r="E63">
        <v>0.13500000000000001</v>
      </c>
      <c r="F63">
        <v>1931</v>
      </c>
      <c r="G63" s="35">
        <v>101</v>
      </c>
      <c r="H63" s="1">
        <v>2E-3</v>
      </c>
      <c r="I63" s="41">
        <v>3502</v>
      </c>
      <c r="J63">
        <v>36.880000000000003</v>
      </c>
      <c r="K63" s="9">
        <f>(C63*100)/C45</f>
        <v>100</v>
      </c>
    </row>
    <row r="64" spans="1:11" x14ac:dyDescent="0.35">
      <c r="A64" s="128"/>
      <c r="B64" s="8" t="s">
        <v>215</v>
      </c>
      <c r="C64">
        <v>4414</v>
      </c>
      <c r="D64" s="35">
        <v>26</v>
      </c>
      <c r="E64">
        <v>0.13</v>
      </c>
      <c r="F64">
        <v>2058</v>
      </c>
      <c r="G64" s="35">
        <v>97</v>
      </c>
      <c r="H64" s="1">
        <v>2E-3</v>
      </c>
      <c r="I64" s="41">
        <v>3502</v>
      </c>
      <c r="J64">
        <v>36.72</v>
      </c>
      <c r="K64" s="9">
        <f>(C64*100)/C45</f>
        <v>100</v>
      </c>
    </row>
    <row r="65" spans="1:11" ht="15" thickBot="1" x14ac:dyDescent="0.4">
      <c r="A65" s="128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2058</v>
      </c>
      <c r="G65" s="35">
        <v>57</v>
      </c>
      <c r="H65" s="13">
        <v>8.9999999999999993E-3</v>
      </c>
      <c r="I65" s="61">
        <v>3495</v>
      </c>
      <c r="J65" s="13">
        <v>38.29</v>
      </c>
      <c r="K65" s="14">
        <f>(C65*100)/C45</f>
        <v>100</v>
      </c>
    </row>
    <row r="66" spans="1:11" x14ac:dyDescent="0.35">
      <c r="A66" s="117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128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128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128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128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128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128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128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128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128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128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128"/>
      <c r="B77" s="8" t="s">
        <v>228</v>
      </c>
      <c r="C77">
        <v>210</v>
      </c>
      <c r="D77" s="35">
        <v>11</v>
      </c>
      <c r="E77" s="60">
        <v>0.22600000000000001</v>
      </c>
      <c r="F77" s="60">
        <v>49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128"/>
      <c r="B78" s="8" t="s">
        <v>229</v>
      </c>
      <c r="C78">
        <v>210</v>
      </c>
      <c r="D78" s="35">
        <v>10</v>
      </c>
      <c r="E78" s="62">
        <v>0.23100000000000001</v>
      </c>
      <c r="F78">
        <v>62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128"/>
      <c r="B79" s="8" t="s">
        <v>230</v>
      </c>
      <c r="C79">
        <v>210</v>
      </c>
      <c r="D79" s="35">
        <v>10</v>
      </c>
      <c r="E79">
        <v>0.217</v>
      </c>
      <c r="F79">
        <v>62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128"/>
      <c r="B80" s="8" t="s">
        <v>231</v>
      </c>
      <c r="C80">
        <v>210</v>
      </c>
      <c r="D80" s="35">
        <v>10</v>
      </c>
      <c r="E80">
        <v>0.216</v>
      </c>
      <c r="F80">
        <v>62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128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128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128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128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128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128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E497-619A-4969-97EF-5CFB520C9C5E}">
  <dimension ref="A1:K86"/>
  <sheetViews>
    <sheetView topLeftCell="A64" zoomScale="85" zoomScaleNormal="85" workbookViewId="0">
      <selection activeCell="G6" sqref="G6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0.17499999999999999</v>
      </c>
      <c r="F15">
        <v>231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13</v>
      </c>
      <c r="E16" s="62">
        <v>0.218</v>
      </c>
      <c r="F16">
        <v>247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13</v>
      </c>
      <c r="E17">
        <v>0.20200000000000001</v>
      </c>
      <c r="F17">
        <v>247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14</v>
      </c>
      <c r="E18">
        <v>0.20300000000000001</v>
      </c>
      <c r="F18">
        <v>242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12</v>
      </c>
      <c r="E19">
        <v>0.13100000000000001</v>
      </c>
      <c r="F19">
        <v>239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12</v>
      </c>
      <c r="E20">
        <v>0.13</v>
      </c>
      <c r="F20">
        <v>239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12</v>
      </c>
      <c r="E21">
        <v>0.129</v>
      </c>
      <c r="F21">
        <v>241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11</v>
      </c>
      <c r="E22">
        <v>0.125</v>
      </c>
      <c r="F22">
        <v>257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11</v>
      </c>
      <c r="E23" s="13">
        <v>0.122</v>
      </c>
      <c r="F23" s="13">
        <v>257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23</v>
      </c>
      <c r="E35" s="60">
        <v>0.25900000000000001</v>
      </c>
      <c r="F35" s="60">
        <v>167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24</v>
      </c>
      <c r="E36" s="62">
        <v>0.28799999999999998</v>
      </c>
      <c r="F36">
        <v>152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26</v>
      </c>
      <c r="E37">
        <v>0.27400000000000002</v>
      </c>
      <c r="F37">
        <v>127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28</v>
      </c>
      <c r="E38">
        <v>0.25600000000000001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28</v>
      </c>
      <c r="E39">
        <v>0.23699999999999999</v>
      </c>
      <c r="F39">
        <v>142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0.219</v>
      </c>
      <c r="F40">
        <v>141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27</v>
      </c>
      <c r="E41">
        <v>0.218</v>
      </c>
      <c r="F41">
        <v>140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29</v>
      </c>
      <c r="E42">
        <v>0.21099999999999999</v>
      </c>
      <c r="F42">
        <v>129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30</v>
      </c>
      <c r="E43">
        <v>0.223</v>
      </c>
      <c r="F43">
        <v>125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30</v>
      </c>
      <c r="E44" s="13">
        <v>0.223</v>
      </c>
      <c r="F44" s="13">
        <v>125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3</v>
      </c>
      <c r="H45" s="28">
        <v>-1E-3</v>
      </c>
      <c r="I45" s="40">
        <v>3488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26</v>
      </c>
      <c r="E56">
        <v>0.13100000000000001</v>
      </c>
      <c r="F56" s="60">
        <v>2115</v>
      </c>
      <c r="G56" s="44">
        <v>1089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2052</v>
      </c>
      <c r="G57" s="35">
        <v>850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2042</v>
      </c>
      <c r="G58" s="35">
        <v>680</v>
      </c>
      <c r="H58" s="1">
        <v>2.1000000000000001E-2</v>
      </c>
      <c r="I58" s="41">
        <v>3574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390</v>
      </c>
      <c r="H59" s="20">
        <v>1.9E-2</v>
      </c>
      <c r="I59" s="41">
        <v>3527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355</v>
      </c>
      <c r="H60" s="1">
        <v>8.9999999999999993E-3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28</v>
      </c>
      <c r="E61">
        <v>0.127</v>
      </c>
      <c r="F61">
        <v>2038</v>
      </c>
      <c r="G61" s="35">
        <v>302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2053</v>
      </c>
      <c r="G62" s="35">
        <v>96</v>
      </c>
      <c r="H62" s="1">
        <v>1.9E-2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2060</v>
      </c>
      <c r="G63" s="35">
        <v>87</v>
      </c>
      <c r="H63" s="1">
        <v>4.0000000000000001E-3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2060</v>
      </c>
      <c r="G64" s="35">
        <v>82</v>
      </c>
      <c r="H64" s="1">
        <v>4.0000000000000001E-3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2060</v>
      </c>
      <c r="G65" s="35">
        <v>43</v>
      </c>
      <c r="H65" s="13">
        <v>1.9E-2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60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FAE-A78C-4FE9-818F-17A51AB8C9FE}">
  <dimension ref="A1:K86"/>
  <sheetViews>
    <sheetView topLeftCell="A64" zoomScale="85" zoomScaleNormal="85" workbookViewId="0">
      <selection activeCell="D21" sqref="D21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15</v>
      </c>
      <c r="E16" s="62">
        <v>0.22700000000000001</v>
      </c>
      <c r="F16">
        <v>235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16</v>
      </c>
      <c r="E17">
        <v>0.214</v>
      </c>
      <c r="F17">
        <v>229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15</v>
      </c>
      <c r="E18">
        <v>0.21299999999999999</v>
      </c>
      <c r="F18">
        <v>235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16</v>
      </c>
      <c r="E19">
        <v>0.21099999999999999</v>
      </c>
      <c r="F19">
        <v>229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16</v>
      </c>
      <c r="E20">
        <v>0.21099999999999999</v>
      </c>
      <c r="F20">
        <v>229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15</v>
      </c>
      <c r="E21">
        <v>0.21</v>
      </c>
      <c r="F21">
        <v>234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12</v>
      </c>
      <c r="E22">
        <v>0.124</v>
      </c>
      <c r="F22">
        <v>234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25</v>
      </c>
      <c r="E35" s="62">
        <v>0.27400000000000002</v>
      </c>
      <c r="F35" s="60">
        <v>130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25</v>
      </c>
      <c r="E37">
        <v>0.251</v>
      </c>
      <c r="F37">
        <v>132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29</v>
      </c>
      <c r="E38">
        <v>0.254</v>
      </c>
      <c r="F38">
        <v>128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27</v>
      </c>
      <c r="E39">
        <v>0.215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0.20200000000000001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26</v>
      </c>
      <c r="E41">
        <v>0.20399999999999999</v>
      </c>
      <c r="F41">
        <v>143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27</v>
      </c>
      <c r="E42">
        <v>0.20200000000000001</v>
      </c>
      <c r="F42">
        <v>144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27</v>
      </c>
      <c r="E43">
        <v>0.20200000000000001</v>
      </c>
      <c r="F43">
        <v>144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27</v>
      </c>
      <c r="E44" s="13">
        <v>0.20200000000000001</v>
      </c>
      <c r="F44" s="13">
        <v>144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25</v>
      </c>
      <c r="E56">
        <v>0.13600000000000001</v>
      </c>
      <c r="F56" s="60">
        <v>2059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26</v>
      </c>
      <c r="E61">
        <v>0.13300000000000001</v>
      </c>
      <c r="F61">
        <v>2043</v>
      </c>
      <c r="G61" s="35">
        <v>300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2052</v>
      </c>
      <c r="G62" s="35">
        <v>95</v>
      </c>
      <c r="H62" s="1">
        <v>0.02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2059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2059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2059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F74-5CC5-4AA3-BE3F-E59798C76ACD}">
  <dimension ref="A1:K86"/>
  <sheetViews>
    <sheetView topLeftCell="A61" zoomScale="85" zoomScaleNormal="85" workbookViewId="0">
      <selection activeCell="G10" sqref="G1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64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26</v>
      </c>
      <c r="E35" s="62">
        <v>0.28499999999999998</v>
      </c>
      <c r="F35" s="60">
        <v>123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28</v>
      </c>
      <c r="E37">
        <v>0.247</v>
      </c>
      <c r="F37">
        <v>126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134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0.21199999999999999</v>
      </c>
      <c r="F43">
        <v>137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0.21099999999999999</v>
      </c>
      <c r="F44" s="13">
        <v>133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25</v>
      </c>
      <c r="E56">
        <v>0.14699999999999999</v>
      </c>
      <c r="F56" s="60">
        <v>2054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0.186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0.157</v>
      </c>
      <c r="F59">
        <v>2039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0.157</v>
      </c>
      <c r="F60">
        <v>2039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0.13100000000000001</v>
      </c>
      <c r="F61">
        <v>2016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0.126</v>
      </c>
      <c r="F62">
        <v>2055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0.126</v>
      </c>
      <c r="F63">
        <v>2055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0.126</v>
      </c>
      <c r="F64">
        <v>2055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9.9000000000000005E-2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10</v>
      </c>
      <c r="E77" s="62">
        <v>0.23300000000000001</v>
      </c>
      <c r="F77" s="60">
        <v>60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10</v>
      </c>
      <c r="E78" s="60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AD5F-8D97-4B85-90FB-E0A0B181915D}">
  <dimension ref="A1:K86"/>
  <sheetViews>
    <sheetView topLeftCell="A8" zoomScale="85" zoomScaleNormal="85" workbookViewId="0">
      <selection activeCell="G20" sqref="G2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25">
        <v>0.192</v>
      </c>
      <c r="F14" s="59">
        <v>232</v>
      </c>
      <c r="G14" s="44">
        <v>42</v>
      </c>
      <c r="H14" s="20">
        <v>2.7E-2</v>
      </c>
      <c r="I14" s="42">
        <v>401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8</v>
      </c>
      <c r="H15" s="1">
        <v>0.216</v>
      </c>
      <c r="I15" s="41">
        <v>402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25</v>
      </c>
      <c r="E35" s="62">
        <v>0.27</v>
      </c>
      <c r="F35" s="60">
        <v>128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24</v>
      </c>
      <c r="E36" s="60">
        <v>0.26100000000000001</v>
      </c>
      <c r="F36">
        <v>135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27</v>
      </c>
      <c r="E37">
        <v>0.24099999999999999</v>
      </c>
      <c r="F37">
        <v>129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133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131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132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0.21099999999999999</v>
      </c>
      <c r="F43">
        <v>133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0.21199999999999999</v>
      </c>
      <c r="F44" s="13">
        <v>137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26</v>
      </c>
      <c r="E56">
        <v>0.14099999999999999</v>
      </c>
      <c r="F56" s="60">
        <v>2052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0.17199999999999999</v>
      </c>
      <c r="F57">
        <v>2052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0.183</v>
      </c>
      <c r="F58">
        <v>2051</v>
      </c>
      <c r="G58" s="35">
        <v>675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0.153</v>
      </c>
      <c r="F59">
        <v>2047</v>
      </c>
      <c r="G59" s="35">
        <v>386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0.153</v>
      </c>
      <c r="F60">
        <v>2052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0.126</v>
      </c>
      <c r="F61">
        <v>2052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0.123</v>
      </c>
      <c r="F62">
        <v>2052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0.123</v>
      </c>
      <c r="F63">
        <v>2052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0.123</v>
      </c>
      <c r="F64">
        <v>2052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9.5000000000000001E-2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11</v>
      </c>
      <c r="E77" s="60">
        <v>0.23799999999999999</v>
      </c>
      <c r="F77" s="60">
        <v>58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11</v>
      </c>
      <c r="E78" s="62">
        <v>0.23599999999999999</v>
      </c>
      <c r="F78">
        <v>56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11</v>
      </c>
      <c r="E79">
        <v>0.223</v>
      </c>
      <c r="F79">
        <v>56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11</v>
      </c>
      <c r="E80">
        <v>0.222</v>
      </c>
      <c r="F80">
        <v>56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11</v>
      </c>
      <c r="E81">
        <v>0.222</v>
      </c>
      <c r="F81">
        <v>56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11</v>
      </c>
      <c r="E82">
        <v>0.221</v>
      </c>
      <c r="F82">
        <v>56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11</v>
      </c>
      <c r="E83">
        <v>0.221</v>
      </c>
      <c r="F83">
        <v>56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11</v>
      </c>
      <c r="E84">
        <v>0.20300000000000001</v>
      </c>
      <c r="F84">
        <v>56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11</v>
      </c>
      <c r="E85">
        <v>0.20300000000000001</v>
      </c>
      <c r="F85">
        <v>56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11</v>
      </c>
      <c r="E86" s="13">
        <v>0.20300000000000001</v>
      </c>
      <c r="F86" s="13">
        <v>56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59D-D57E-4369-97DA-BA4264BC4930}">
  <dimension ref="A1:K86"/>
  <sheetViews>
    <sheetView topLeftCell="A64" zoomScale="85" zoomScaleNormal="85" workbookViewId="0">
      <selection activeCell="G7" sqref="G7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1" x14ac:dyDescent="0.35">
      <c r="D1" s="69" t="s">
        <v>5</v>
      </c>
      <c r="E1" s="69"/>
      <c r="F1" s="69"/>
      <c r="G1" s="69" t="s">
        <v>240</v>
      </c>
      <c r="H1" s="69"/>
      <c r="I1" s="6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66" t="s">
        <v>0</v>
      </c>
      <c r="B3" s="82" t="s">
        <v>154</v>
      </c>
      <c r="C3" s="83">
        <v>517</v>
      </c>
      <c r="D3" s="84">
        <v>12</v>
      </c>
      <c r="E3" s="85">
        <v>6.9000000000000006E-2</v>
      </c>
      <c r="F3" s="85">
        <v>267</v>
      </c>
      <c r="G3" s="86">
        <v>52</v>
      </c>
      <c r="H3" s="83">
        <v>1.0999999999999999E-2</v>
      </c>
      <c r="I3" s="87">
        <v>334</v>
      </c>
      <c r="J3" s="85"/>
      <c r="K3" s="88">
        <f>(C3*100)/C3</f>
        <v>100</v>
      </c>
    </row>
    <row r="4" spans="1:11" x14ac:dyDescent="0.35">
      <c r="A4" s="66"/>
      <c r="B4" s="71" t="s">
        <v>155</v>
      </c>
      <c r="C4" s="60">
        <v>320</v>
      </c>
      <c r="D4" s="44">
        <v>56</v>
      </c>
      <c r="E4" s="60">
        <v>0.50600000000000001</v>
      </c>
      <c r="F4" s="60">
        <v>96</v>
      </c>
      <c r="G4" s="44">
        <v>73</v>
      </c>
      <c r="H4" s="20">
        <v>0.33500000000000002</v>
      </c>
      <c r="I4" s="47">
        <v>143</v>
      </c>
      <c r="J4" s="60">
        <v>36.15</v>
      </c>
      <c r="K4" s="70">
        <f>(C4*100)/C3</f>
        <v>61.895551257253388</v>
      </c>
    </row>
    <row r="5" spans="1:11" x14ac:dyDescent="0.35">
      <c r="A5" s="66"/>
      <c r="B5" s="71" t="s">
        <v>156</v>
      </c>
      <c r="C5" s="60">
        <v>215</v>
      </c>
      <c r="D5" s="44">
        <v>53</v>
      </c>
      <c r="E5" s="60">
        <v>0.54700000000000004</v>
      </c>
      <c r="F5" s="60">
        <v>56</v>
      </c>
      <c r="G5" s="44">
        <v>66</v>
      </c>
      <c r="H5" s="20">
        <v>0.36</v>
      </c>
      <c r="I5" s="47">
        <v>78</v>
      </c>
      <c r="J5" s="60">
        <v>39.729999999999997</v>
      </c>
      <c r="K5" s="70">
        <f>(C5*100)/C3</f>
        <v>41.586073500967117</v>
      </c>
    </row>
    <row r="6" spans="1:11" x14ac:dyDescent="0.35">
      <c r="A6" s="66"/>
      <c r="B6" s="71" t="s">
        <v>157</v>
      </c>
      <c r="C6" s="60">
        <v>174</v>
      </c>
      <c r="D6" s="44">
        <v>44</v>
      </c>
      <c r="E6" s="60">
        <v>0.55800000000000005</v>
      </c>
      <c r="F6" s="60">
        <v>43</v>
      </c>
      <c r="G6" s="44">
        <v>57</v>
      </c>
      <c r="H6" s="20">
        <v>0.40600000000000003</v>
      </c>
      <c r="I6" s="47">
        <v>55</v>
      </c>
      <c r="J6" s="60">
        <v>41.13</v>
      </c>
      <c r="K6" s="70">
        <f>(C6*100)/C3</f>
        <v>33.65570599613153</v>
      </c>
    </row>
    <row r="7" spans="1:11" x14ac:dyDescent="0.35">
      <c r="A7" s="66"/>
      <c r="B7" s="71" t="s">
        <v>158</v>
      </c>
      <c r="C7" s="60">
        <v>152</v>
      </c>
      <c r="D7" s="44">
        <v>40</v>
      </c>
      <c r="E7" s="60">
        <v>0.57999999999999996</v>
      </c>
      <c r="F7" s="60">
        <v>38</v>
      </c>
      <c r="G7" s="44">
        <v>51</v>
      </c>
      <c r="H7" s="20">
        <v>0.42399999999999999</v>
      </c>
      <c r="I7" s="47">
        <v>49</v>
      </c>
      <c r="J7" s="60">
        <v>41.87</v>
      </c>
      <c r="K7" s="70">
        <f>(C7*100)/C3</f>
        <v>29.400386847195357</v>
      </c>
    </row>
    <row r="8" spans="1:11" x14ac:dyDescent="0.35">
      <c r="A8" s="66"/>
      <c r="B8" s="71" t="s">
        <v>159</v>
      </c>
      <c r="C8" s="60">
        <v>138</v>
      </c>
      <c r="D8" s="44">
        <v>35</v>
      </c>
      <c r="E8" s="60">
        <v>0.60399999999999998</v>
      </c>
      <c r="F8" s="60">
        <v>32</v>
      </c>
      <c r="G8" s="44">
        <v>45</v>
      </c>
      <c r="H8" s="20">
        <v>0.443</v>
      </c>
      <c r="I8" s="47">
        <v>42</v>
      </c>
      <c r="J8" s="60">
        <v>43.96</v>
      </c>
      <c r="K8" s="70">
        <f>(C8*100)/C3</f>
        <v>26.692456479690524</v>
      </c>
    </row>
    <row r="9" spans="1:11" x14ac:dyDescent="0.35">
      <c r="A9" s="66"/>
      <c r="B9" s="71" t="s">
        <v>160</v>
      </c>
      <c r="C9" s="60">
        <v>120</v>
      </c>
      <c r="D9" s="44">
        <v>34</v>
      </c>
      <c r="E9" s="60">
        <v>0.58699999999999997</v>
      </c>
      <c r="F9" s="60">
        <v>31</v>
      </c>
      <c r="G9" s="44">
        <v>42</v>
      </c>
      <c r="H9" s="20">
        <v>0.44500000000000001</v>
      </c>
      <c r="I9" s="47">
        <v>39</v>
      </c>
      <c r="J9" s="60">
        <v>47.74</v>
      </c>
      <c r="K9" s="70">
        <f>(C9*100)/C3</f>
        <v>23.210831721470019</v>
      </c>
    </row>
    <row r="10" spans="1:11" x14ac:dyDescent="0.35">
      <c r="A10" s="66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26</v>
      </c>
      <c r="G10" s="44">
        <v>39</v>
      </c>
      <c r="H10" s="20">
        <v>0.44</v>
      </c>
      <c r="I10" s="47">
        <v>33</v>
      </c>
      <c r="J10" s="60">
        <v>48.29</v>
      </c>
      <c r="K10" s="70">
        <f>(C10*100)/C3</f>
        <v>20.502901353965182</v>
      </c>
    </row>
    <row r="11" spans="1:11" x14ac:dyDescent="0.35">
      <c r="A11" s="66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24</v>
      </c>
      <c r="G11" s="44">
        <v>35</v>
      </c>
      <c r="H11" s="20">
        <v>0.41399999999999998</v>
      </c>
      <c r="I11" s="47">
        <v>30</v>
      </c>
      <c r="J11" s="60">
        <v>47.85</v>
      </c>
      <c r="K11" s="70">
        <f>(C11*100)/C3</f>
        <v>17.794970986460349</v>
      </c>
    </row>
    <row r="12" spans="1:11" x14ac:dyDescent="0.35">
      <c r="A12" s="66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19</v>
      </c>
      <c r="G12" s="44">
        <v>29</v>
      </c>
      <c r="H12" s="20">
        <v>0.45400000000000001</v>
      </c>
      <c r="I12" s="47">
        <v>24</v>
      </c>
      <c r="J12" s="60">
        <v>45.7</v>
      </c>
      <c r="K12" s="70">
        <f>(C12*100)/C3</f>
        <v>15.28046421663443</v>
      </c>
    </row>
    <row r="13" spans="1:11" x14ac:dyDescent="0.35">
      <c r="A13" s="66"/>
      <c r="B13" s="72" t="s">
        <v>164</v>
      </c>
      <c r="C13" s="63">
        <v>64</v>
      </c>
      <c r="D13" s="73">
        <v>19</v>
      </c>
      <c r="E13" s="63">
        <v>0.61099999999999999</v>
      </c>
      <c r="F13" s="63">
        <v>14</v>
      </c>
      <c r="G13" s="73">
        <v>23</v>
      </c>
      <c r="H13" s="63">
        <v>0.46400000000000002</v>
      </c>
      <c r="I13" s="47">
        <v>18</v>
      </c>
      <c r="J13" s="63">
        <v>44.03</v>
      </c>
      <c r="K13" s="74">
        <f>(C13*100)/C3</f>
        <v>12.379110251450676</v>
      </c>
    </row>
    <row r="14" spans="1:11" x14ac:dyDescent="0.35">
      <c r="A14" s="66"/>
      <c r="B14" s="71" t="s">
        <v>165</v>
      </c>
      <c r="C14" s="60">
        <v>517</v>
      </c>
      <c r="D14" s="44">
        <v>20</v>
      </c>
      <c r="E14" s="60">
        <v>0.33500000000000002</v>
      </c>
      <c r="F14" s="79">
        <v>251</v>
      </c>
      <c r="G14" s="44">
        <v>52</v>
      </c>
      <c r="H14" s="20">
        <v>1.7999999999999999E-2</v>
      </c>
      <c r="I14" s="81">
        <v>326</v>
      </c>
      <c r="J14" s="60">
        <v>36.15</v>
      </c>
      <c r="K14" s="70">
        <f>(C14*100)/C3</f>
        <v>100</v>
      </c>
    </row>
    <row r="15" spans="1:11" x14ac:dyDescent="0.35">
      <c r="A15" s="66"/>
      <c r="B15" s="71" t="s">
        <v>166</v>
      </c>
      <c r="C15" s="60">
        <v>517</v>
      </c>
      <c r="D15" s="44">
        <v>18</v>
      </c>
      <c r="E15" s="62">
        <v>0.36399999999999999</v>
      </c>
      <c r="F15" s="60">
        <v>282</v>
      </c>
      <c r="G15" s="44">
        <v>52</v>
      </c>
      <c r="H15" s="80">
        <v>1.9E-2</v>
      </c>
      <c r="I15" s="47">
        <v>332</v>
      </c>
      <c r="J15" s="60">
        <v>39.729999999999997</v>
      </c>
      <c r="K15" s="70">
        <f>(C15*100)/C3</f>
        <v>100</v>
      </c>
    </row>
    <row r="16" spans="1:11" x14ac:dyDescent="0.35">
      <c r="A16" s="66"/>
      <c r="B16" s="71" t="s">
        <v>167</v>
      </c>
      <c r="C16" s="60">
        <v>517</v>
      </c>
      <c r="D16" s="44">
        <v>17</v>
      </c>
      <c r="E16" s="60">
        <v>0.32</v>
      </c>
      <c r="F16" s="60">
        <v>256</v>
      </c>
      <c r="G16" s="44">
        <v>52</v>
      </c>
      <c r="H16" s="20">
        <v>1.4E-2</v>
      </c>
      <c r="I16" s="47">
        <v>332</v>
      </c>
      <c r="J16" s="60">
        <v>41.13</v>
      </c>
      <c r="K16" s="70">
        <f>(C16*100)/C3</f>
        <v>100</v>
      </c>
    </row>
    <row r="17" spans="1:11" x14ac:dyDescent="0.35">
      <c r="A17" s="66"/>
      <c r="B17" s="71" t="s">
        <v>168</v>
      </c>
      <c r="C17" s="60">
        <v>517</v>
      </c>
      <c r="D17" s="44">
        <v>17</v>
      </c>
      <c r="E17" s="60">
        <v>0.308</v>
      </c>
      <c r="F17" s="60">
        <v>254</v>
      </c>
      <c r="G17" s="44">
        <v>52</v>
      </c>
      <c r="H17" s="20">
        <v>1.2999999999999999E-2</v>
      </c>
      <c r="I17" s="47">
        <v>333</v>
      </c>
      <c r="J17" s="60">
        <v>41.87</v>
      </c>
      <c r="K17" s="70">
        <f>(C17*100)/C3</f>
        <v>100</v>
      </c>
    </row>
    <row r="18" spans="1:11" x14ac:dyDescent="0.35">
      <c r="A18" s="66"/>
      <c r="B18" s="71" t="s">
        <v>169</v>
      </c>
      <c r="C18" s="60">
        <v>517</v>
      </c>
      <c r="D18" s="44">
        <v>19</v>
      </c>
      <c r="E18" s="60">
        <v>0.313</v>
      </c>
      <c r="F18" s="60">
        <v>256</v>
      </c>
      <c r="G18" s="44">
        <v>52</v>
      </c>
      <c r="H18" s="20">
        <v>1.0999999999999999E-2</v>
      </c>
      <c r="I18" s="47">
        <v>335</v>
      </c>
      <c r="J18" s="60">
        <v>43.96</v>
      </c>
      <c r="K18" s="70">
        <f>(C18*100)/C3</f>
        <v>100</v>
      </c>
    </row>
    <row r="19" spans="1:11" x14ac:dyDescent="0.35">
      <c r="A19" s="66"/>
      <c r="B19" s="71" t="s">
        <v>170</v>
      </c>
      <c r="C19" s="60">
        <v>517</v>
      </c>
      <c r="D19" s="44">
        <v>15</v>
      </c>
      <c r="E19" s="60">
        <v>0.27900000000000003</v>
      </c>
      <c r="F19" s="60">
        <v>263</v>
      </c>
      <c r="G19" s="44">
        <v>52</v>
      </c>
      <c r="H19" s="20">
        <v>1.0999999999999999E-2</v>
      </c>
      <c r="I19" s="47">
        <v>333</v>
      </c>
      <c r="J19" s="60">
        <v>47.74</v>
      </c>
      <c r="K19" s="70">
        <f>(C19*100)/C3</f>
        <v>100</v>
      </c>
    </row>
    <row r="20" spans="1:11" x14ac:dyDescent="0.35">
      <c r="A20" s="66"/>
      <c r="B20" s="71" t="s">
        <v>171</v>
      </c>
      <c r="C20" s="60">
        <v>517</v>
      </c>
      <c r="D20" s="44">
        <v>15</v>
      </c>
      <c r="E20" s="60">
        <v>0.29499999999999998</v>
      </c>
      <c r="F20" s="60">
        <v>269</v>
      </c>
      <c r="G20" s="44">
        <v>52</v>
      </c>
      <c r="H20" s="20">
        <v>1.0999999999999999E-2</v>
      </c>
      <c r="I20" s="47">
        <v>333</v>
      </c>
      <c r="J20" s="60">
        <v>48.29</v>
      </c>
      <c r="K20" s="70">
        <f>(C20*100)/C3</f>
        <v>100</v>
      </c>
    </row>
    <row r="21" spans="1:11" x14ac:dyDescent="0.35">
      <c r="A21" s="66"/>
      <c r="B21" s="71" t="s">
        <v>172</v>
      </c>
      <c r="C21" s="60">
        <v>517</v>
      </c>
      <c r="D21" s="44">
        <v>16</v>
      </c>
      <c r="E21" s="60">
        <v>0.27300000000000002</v>
      </c>
      <c r="F21" s="60">
        <v>278</v>
      </c>
      <c r="G21" s="44">
        <v>52</v>
      </c>
      <c r="H21" s="20">
        <v>1.0999999999999999E-2</v>
      </c>
      <c r="I21" s="47">
        <v>333</v>
      </c>
      <c r="J21" s="60">
        <v>47.85</v>
      </c>
      <c r="K21" s="70">
        <f>(C21*100)/C3</f>
        <v>100</v>
      </c>
    </row>
    <row r="22" spans="1:11" x14ac:dyDescent="0.35">
      <c r="A22" s="66"/>
      <c r="B22" s="71" t="s">
        <v>173</v>
      </c>
      <c r="C22" s="60">
        <v>517</v>
      </c>
      <c r="D22" s="44">
        <v>16</v>
      </c>
      <c r="E22" s="60">
        <v>0.27800000000000002</v>
      </c>
      <c r="F22" s="60">
        <v>278</v>
      </c>
      <c r="G22" s="44">
        <v>52</v>
      </c>
      <c r="H22" s="20">
        <v>1.0999999999999999E-2</v>
      </c>
      <c r="I22" s="47">
        <v>333</v>
      </c>
      <c r="J22" s="60">
        <v>45.7</v>
      </c>
      <c r="K22" s="70">
        <f>(C22*100)/C3</f>
        <v>100</v>
      </c>
    </row>
    <row r="23" spans="1:11" ht="15" thickBot="1" x14ac:dyDescent="0.4">
      <c r="A23" s="66"/>
      <c r="B23" s="75" t="s">
        <v>174</v>
      </c>
      <c r="C23" s="76">
        <v>517</v>
      </c>
      <c r="D23" s="77">
        <v>13</v>
      </c>
      <c r="E23" s="76">
        <v>0.156</v>
      </c>
      <c r="F23" s="76">
        <v>281</v>
      </c>
      <c r="G23" s="77">
        <v>52</v>
      </c>
      <c r="H23" s="76">
        <v>1.0999999999999999E-2</v>
      </c>
      <c r="I23" s="61">
        <v>334</v>
      </c>
      <c r="J23" s="76">
        <v>44.03</v>
      </c>
      <c r="K23" s="78">
        <f>(C23*100)/C3</f>
        <v>100</v>
      </c>
    </row>
    <row r="24" spans="1:11" x14ac:dyDescent="0.35">
      <c r="A24" s="67" t="s">
        <v>46</v>
      </c>
      <c r="B24" s="82" t="s">
        <v>175</v>
      </c>
      <c r="C24" s="85">
        <v>662</v>
      </c>
      <c r="D24" s="84">
        <v>25</v>
      </c>
      <c r="E24" s="85">
        <v>0.182</v>
      </c>
      <c r="F24" s="85">
        <v>302</v>
      </c>
      <c r="G24" s="86">
        <v>75</v>
      </c>
      <c r="H24" s="83">
        <v>4.3999999999999997E-2</v>
      </c>
      <c r="I24" s="87">
        <v>536</v>
      </c>
      <c r="J24" s="85"/>
      <c r="K24" s="89">
        <f>(C24*100)/C24</f>
        <v>100</v>
      </c>
    </row>
    <row r="25" spans="1:11" x14ac:dyDescent="0.35">
      <c r="A25" s="66"/>
      <c r="B25" s="71" t="s">
        <v>176</v>
      </c>
      <c r="C25" s="60">
        <v>406</v>
      </c>
      <c r="D25" s="44">
        <v>43</v>
      </c>
      <c r="E25" s="60">
        <v>0.5</v>
      </c>
      <c r="F25" s="60">
        <v>55</v>
      </c>
      <c r="G25" s="44">
        <v>70</v>
      </c>
      <c r="H25" s="20">
        <v>0.24099999999999999</v>
      </c>
      <c r="I25" s="47">
        <v>171</v>
      </c>
      <c r="J25" s="60">
        <v>22.31</v>
      </c>
      <c r="K25" s="70">
        <f>(C25*100)/C24</f>
        <v>61.329305135951664</v>
      </c>
    </row>
    <row r="26" spans="1:11" x14ac:dyDescent="0.35">
      <c r="A26" s="66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</v>
      </c>
      <c r="G26" s="44">
        <v>68</v>
      </c>
      <c r="H26" s="20">
        <v>0.30299999999999999</v>
      </c>
      <c r="I26" s="47">
        <v>104</v>
      </c>
      <c r="J26" s="60">
        <v>31.13</v>
      </c>
      <c r="K26" s="70">
        <f>(C26*100)/C24</f>
        <v>45.770392749244714</v>
      </c>
    </row>
    <row r="27" spans="1:11" x14ac:dyDescent="0.35">
      <c r="A27" s="66"/>
      <c r="B27" s="71" t="s">
        <v>178</v>
      </c>
      <c r="C27" s="60">
        <v>249</v>
      </c>
      <c r="D27" s="44">
        <v>46</v>
      </c>
      <c r="E27" s="60">
        <v>0.53200000000000003</v>
      </c>
      <c r="F27" s="60">
        <v>47</v>
      </c>
      <c r="G27" s="44">
        <v>64</v>
      </c>
      <c r="H27" s="20">
        <v>0.28100000000000003</v>
      </c>
      <c r="I27" s="47">
        <v>68</v>
      </c>
      <c r="J27" s="60">
        <v>32.520000000000003</v>
      </c>
      <c r="K27" s="70">
        <f>(C27*100)/C24</f>
        <v>37.61329305135952</v>
      </c>
    </row>
    <row r="28" spans="1:11" x14ac:dyDescent="0.35">
      <c r="A28" s="66"/>
      <c r="B28" s="71" t="s">
        <v>179</v>
      </c>
      <c r="C28" s="60">
        <v>208</v>
      </c>
      <c r="D28" s="44">
        <v>42</v>
      </c>
      <c r="E28" s="60">
        <v>0.59099999999999997</v>
      </c>
      <c r="F28" s="60">
        <v>36</v>
      </c>
      <c r="G28" s="44">
        <v>56</v>
      </c>
      <c r="H28" s="20">
        <v>0.36199999999999999</v>
      </c>
      <c r="I28" s="47">
        <v>56</v>
      </c>
      <c r="J28" s="60">
        <v>34.450000000000003</v>
      </c>
      <c r="K28" s="70">
        <f>(C28*100)/C24</f>
        <v>31.419939577039276</v>
      </c>
    </row>
    <row r="29" spans="1:11" x14ac:dyDescent="0.35">
      <c r="A29" s="66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34</v>
      </c>
      <c r="G29" s="44">
        <v>59</v>
      </c>
      <c r="H29" s="20">
        <v>0.39400000000000002</v>
      </c>
      <c r="I29" s="47">
        <v>49</v>
      </c>
      <c r="J29" s="60">
        <v>35.159999999999997</v>
      </c>
      <c r="K29" s="70">
        <f>(C29*100)/C24</f>
        <v>29.909365558912388</v>
      </c>
    </row>
    <row r="30" spans="1:11" x14ac:dyDescent="0.35">
      <c r="A30" s="66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36</v>
      </c>
      <c r="G30" s="44">
        <v>58</v>
      </c>
      <c r="H30" s="20">
        <v>0.42499999999999999</v>
      </c>
      <c r="I30" s="47">
        <v>46</v>
      </c>
      <c r="J30" s="60">
        <v>36.71</v>
      </c>
      <c r="K30" s="70">
        <f>(C30*100)/C24</f>
        <v>26.737160120845921</v>
      </c>
    </row>
    <row r="31" spans="1:11" x14ac:dyDescent="0.35">
      <c r="A31" s="66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33</v>
      </c>
      <c r="G31" s="44">
        <v>56</v>
      </c>
      <c r="H31" s="20">
        <v>0.38300000000000001</v>
      </c>
      <c r="I31" s="47">
        <v>44</v>
      </c>
      <c r="J31" s="60">
        <v>36.92</v>
      </c>
      <c r="K31" s="70">
        <f>(C31*100)/C24</f>
        <v>24.773413897280967</v>
      </c>
    </row>
    <row r="32" spans="1:11" x14ac:dyDescent="0.35">
      <c r="A32" s="66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26</v>
      </c>
      <c r="G32" s="44">
        <v>44</v>
      </c>
      <c r="H32" s="20">
        <v>0.40600000000000003</v>
      </c>
      <c r="I32" s="47">
        <v>34</v>
      </c>
      <c r="J32" s="60">
        <v>40.28</v>
      </c>
      <c r="K32" s="70">
        <f>(C32*100)/C24</f>
        <v>19.184290030211482</v>
      </c>
    </row>
    <row r="33" spans="1:11" x14ac:dyDescent="0.35">
      <c r="A33" s="66"/>
      <c r="B33" s="71" t="s">
        <v>184</v>
      </c>
      <c r="C33" s="60">
        <v>116</v>
      </c>
      <c r="D33" s="44">
        <v>32</v>
      </c>
      <c r="E33" s="60">
        <v>0.623</v>
      </c>
      <c r="F33" s="60">
        <v>22</v>
      </c>
      <c r="G33" s="44">
        <v>40</v>
      </c>
      <c r="H33" s="20">
        <v>0.42199999999999999</v>
      </c>
      <c r="I33" s="47">
        <v>30</v>
      </c>
      <c r="J33" s="60">
        <v>38.11</v>
      </c>
      <c r="K33" s="70">
        <f>(C33*100)/C24</f>
        <v>17.522658610271904</v>
      </c>
    </row>
    <row r="34" spans="1:11" x14ac:dyDescent="0.35">
      <c r="A34" s="66"/>
      <c r="B34" s="72" t="s">
        <v>185</v>
      </c>
      <c r="C34" s="63">
        <v>110</v>
      </c>
      <c r="D34" s="73">
        <v>30</v>
      </c>
      <c r="E34" s="63">
        <v>0.64</v>
      </c>
      <c r="F34" s="63">
        <v>22</v>
      </c>
      <c r="G34" s="73">
        <v>38</v>
      </c>
      <c r="H34" s="63">
        <v>0.44600000000000001</v>
      </c>
      <c r="I34" s="47">
        <v>30</v>
      </c>
      <c r="J34" s="63">
        <v>37.97</v>
      </c>
      <c r="K34" s="74">
        <f>(C34*100)/C24</f>
        <v>16.61631419939577</v>
      </c>
    </row>
    <row r="35" spans="1:11" x14ac:dyDescent="0.35">
      <c r="A35" s="66"/>
      <c r="B35" s="71" t="s">
        <v>186</v>
      </c>
      <c r="C35" s="60">
        <v>662</v>
      </c>
      <c r="D35" s="44">
        <v>28</v>
      </c>
      <c r="E35" s="62">
        <v>0.32300000000000001</v>
      </c>
      <c r="F35" s="62">
        <v>191</v>
      </c>
      <c r="G35" s="44">
        <v>72</v>
      </c>
      <c r="H35" s="20">
        <v>7.5999999999999998E-2</v>
      </c>
      <c r="I35" s="81">
        <v>526</v>
      </c>
      <c r="J35" s="60">
        <v>22.31</v>
      </c>
      <c r="K35" s="70">
        <f>(C35*100)/C24</f>
        <v>100</v>
      </c>
    </row>
    <row r="36" spans="1:11" x14ac:dyDescent="0.35">
      <c r="A36" s="66"/>
      <c r="B36" s="71" t="s">
        <v>187</v>
      </c>
      <c r="C36" s="60">
        <v>662</v>
      </c>
      <c r="D36" s="44">
        <v>31</v>
      </c>
      <c r="E36" s="60">
        <v>0.31900000000000001</v>
      </c>
      <c r="F36" s="60">
        <v>265</v>
      </c>
      <c r="G36" s="44">
        <v>75</v>
      </c>
      <c r="H36" s="80">
        <v>7.8E-2</v>
      </c>
      <c r="I36" s="47">
        <v>528</v>
      </c>
      <c r="J36" s="60">
        <v>31.13</v>
      </c>
      <c r="K36" s="70">
        <f>(C36*100)/C24</f>
        <v>100</v>
      </c>
    </row>
    <row r="37" spans="1:11" x14ac:dyDescent="0.35">
      <c r="A37" s="66"/>
      <c r="B37" s="71" t="s">
        <v>188</v>
      </c>
      <c r="C37" s="60">
        <v>662</v>
      </c>
      <c r="D37" s="44">
        <v>35</v>
      </c>
      <c r="E37" s="60">
        <v>0.28599999999999998</v>
      </c>
      <c r="F37" s="60">
        <v>261</v>
      </c>
      <c r="G37" s="44">
        <v>75</v>
      </c>
      <c r="H37" s="20">
        <v>7.4999999999999997E-2</v>
      </c>
      <c r="I37" s="47">
        <v>530</v>
      </c>
      <c r="J37" s="60">
        <v>32.520000000000003</v>
      </c>
      <c r="K37" s="70">
        <f>(C37*100)/C24</f>
        <v>100</v>
      </c>
    </row>
    <row r="38" spans="1:11" x14ac:dyDescent="0.35">
      <c r="A38" s="66"/>
      <c r="B38" s="71" t="s">
        <v>189</v>
      </c>
      <c r="C38" s="60">
        <v>662</v>
      </c>
      <c r="D38" s="44">
        <v>35</v>
      </c>
      <c r="E38" s="60">
        <v>0.29499999999999998</v>
      </c>
      <c r="F38" s="60">
        <v>267</v>
      </c>
      <c r="G38" s="44">
        <v>75</v>
      </c>
      <c r="H38" s="20">
        <v>0.06</v>
      </c>
      <c r="I38" s="47">
        <v>534</v>
      </c>
      <c r="J38" s="60">
        <v>34.450000000000003</v>
      </c>
      <c r="K38" s="70">
        <f>(C38*100)/C24</f>
        <v>100</v>
      </c>
    </row>
    <row r="39" spans="1:11" x14ac:dyDescent="0.35">
      <c r="A39" s="66"/>
      <c r="B39" s="71" t="s">
        <v>190</v>
      </c>
      <c r="C39" s="60">
        <v>662</v>
      </c>
      <c r="D39" s="44">
        <v>33</v>
      </c>
      <c r="E39" s="60">
        <v>0.29299999999999998</v>
      </c>
      <c r="F39" s="60">
        <v>278</v>
      </c>
      <c r="G39" s="44">
        <v>75</v>
      </c>
      <c r="H39" s="20">
        <v>5.8000000000000003E-2</v>
      </c>
      <c r="I39" s="47">
        <v>534</v>
      </c>
      <c r="J39" s="60">
        <v>35.159999999999997</v>
      </c>
      <c r="K39" s="70">
        <f>(C39*100)/C24</f>
        <v>100</v>
      </c>
    </row>
    <row r="40" spans="1:11" x14ac:dyDescent="0.35">
      <c r="A40" s="66"/>
      <c r="B40" s="71" t="s">
        <v>191</v>
      </c>
      <c r="C40" s="60">
        <v>662</v>
      </c>
      <c r="D40" s="44">
        <v>32</v>
      </c>
      <c r="E40" s="60">
        <v>0.26600000000000001</v>
      </c>
      <c r="F40" s="60">
        <v>278</v>
      </c>
      <c r="G40" s="44">
        <v>75</v>
      </c>
      <c r="H40" s="20">
        <v>5.7000000000000002E-2</v>
      </c>
      <c r="I40" s="47">
        <v>534</v>
      </c>
      <c r="J40" s="60">
        <v>36.71</v>
      </c>
      <c r="K40" s="70">
        <f>(C40*100)/C24</f>
        <v>100</v>
      </c>
    </row>
    <row r="41" spans="1:11" x14ac:dyDescent="0.35">
      <c r="A41" s="66"/>
      <c r="B41" s="71" t="s">
        <v>192</v>
      </c>
      <c r="C41" s="60">
        <v>662</v>
      </c>
      <c r="D41" s="44">
        <v>35</v>
      </c>
      <c r="E41" s="60">
        <v>0.26200000000000001</v>
      </c>
      <c r="F41" s="60">
        <v>273</v>
      </c>
      <c r="G41" s="44">
        <v>75</v>
      </c>
      <c r="H41" s="20">
        <v>0.05</v>
      </c>
      <c r="I41" s="47">
        <v>534</v>
      </c>
      <c r="J41" s="60">
        <v>36.92</v>
      </c>
      <c r="K41" s="70">
        <f>(C41*100)/C24</f>
        <v>100</v>
      </c>
    </row>
    <row r="42" spans="1:11" x14ac:dyDescent="0.35">
      <c r="A42" s="66"/>
      <c r="B42" s="71" t="s">
        <v>193</v>
      </c>
      <c r="C42" s="60">
        <v>662</v>
      </c>
      <c r="D42" s="44">
        <v>34</v>
      </c>
      <c r="E42" s="60">
        <v>0.29099999999999998</v>
      </c>
      <c r="F42" s="60">
        <v>263</v>
      </c>
      <c r="G42" s="44">
        <v>75</v>
      </c>
      <c r="H42" s="20">
        <v>4.7E-2</v>
      </c>
      <c r="I42" s="47">
        <v>535</v>
      </c>
      <c r="J42" s="60">
        <v>40.28</v>
      </c>
      <c r="K42" s="70">
        <f>(C42*100)/C24</f>
        <v>100</v>
      </c>
    </row>
    <row r="43" spans="1:11" x14ac:dyDescent="0.35">
      <c r="A43" s="66"/>
      <c r="B43" s="71" t="s">
        <v>194</v>
      </c>
      <c r="C43" s="60">
        <v>662</v>
      </c>
      <c r="D43" s="44">
        <v>32</v>
      </c>
      <c r="E43" s="60">
        <v>0.29199999999999998</v>
      </c>
      <c r="F43" s="60">
        <v>272</v>
      </c>
      <c r="G43" s="44">
        <v>75</v>
      </c>
      <c r="H43" s="20">
        <v>4.7E-2</v>
      </c>
      <c r="I43" s="47">
        <v>535</v>
      </c>
      <c r="J43" s="60">
        <v>38.11</v>
      </c>
      <c r="K43" s="70">
        <f>(C43*100)/C24</f>
        <v>100</v>
      </c>
    </row>
    <row r="44" spans="1:11" ht="15" thickBot="1" x14ac:dyDescent="0.4">
      <c r="A44" s="66"/>
      <c r="B44" s="75" t="s">
        <v>195</v>
      </c>
      <c r="C44" s="76">
        <v>662</v>
      </c>
      <c r="D44" s="77">
        <v>31</v>
      </c>
      <c r="E44" s="76">
        <v>0.28100000000000003</v>
      </c>
      <c r="F44" s="76">
        <v>277</v>
      </c>
      <c r="G44" s="77">
        <v>75</v>
      </c>
      <c r="H44" s="76">
        <v>4.7E-2</v>
      </c>
      <c r="I44" s="61">
        <v>535</v>
      </c>
      <c r="J44" s="76">
        <v>37.97</v>
      </c>
      <c r="K44" s="78">
        <f>(C44*100)/C24</f>
        <v>100</v>
      </c>
    </row>
    <row r="45" spans="1:11" x14ac:dyDescent="0.35">
      <c r="A45" s="65" t="s">
        <v>68</v>
      </c>
      <c r="B45" s="85" t="s">
        <v>196</v>
      </c>
      <c r="C45" s="85">
        <v>4414</v>
      </c>
      <c r="D45" s="84">
        <v>26</v>
      </c>
      <c r="E45" s="85">
        <v>7.1999999999999995E-2</v>
      </c>
      <c r="F45" s="85">
        <v>2944</v>
      </c>
      <c r="G45" s="86">
        <v>445</v>
      </c>
      <c r="H45" s="83">
        <v>0.02</v>
      </c>
      <c r="I45" s="87">
        <v>3476</v>
      </c>
      <c r="J45" s="85"/>
      <c r="K45" s="88">
        <f>(C45*100)/C45</f>
        <v>100</v>
      </c>
    </row>
    <row r="46" spans="1:11" x14ac:dyDescent="0.35">
      <c r="A46" s="68"/>
      <c r="B46" s="71" t="s">
        <v>197</v>
      </c>
      <c r="C46" s="60">
        <v>1450</v>
      </c>
      <c r="D46" s="44">
        <v>45</v>
      </c>
      <c r="E46" s="60">
        <v>0.39400000000000002</v>
      </c>
      <c r="F46" s="60">
        <v>884</v>
      </c>
      <c r="G46" s="44">
        <v>165</v>
      </c>
      <c r="H46" s="20">
        <v>2.1000000000000001E-2</v>
      </c>
      <c r="I46" s="47">
        <v>1107</v>
      </c>
      <c r="J46" s="60">
        <v>15.52</v>
      </c>
      <c r="K46" s="70">
        <f>(C46*100)/C45</f>
        <v>32.850022655188035</v>
      </c>
    </row>
    <row r="47" spans="1:11" x14ac:dyDescent="0.35">
      <c r="A47" s="68"/>
      <c r="B47" s="71" t="s">
        <v>198</v>
      </c>
      <c r="C47" s="60">
        <v>1325</v>
      </c>
      <c r="D47" s="44">
        <v>65</v>
      </c>
      <c r="E47" s="60">
        <v>0.38600000000000001</v>
      </c>
      <c r="F47" s="60">
        <v>746</v>
      </c>
      <c r="G47" s="44">
        <v>169</v>
      </c>
      <c r="H47" s="20">
        <v>6.9000000000000006E-2</v>
      </c>
      <c r="I47" s="47">
        <v>942</v>
      </c>
      <c r="J47" s="60">
        <v>18.760000000000002</v>
      </c>
      <c r="K47" s="70">
        <f>(C47*100)/C45</f>
        <v>30.018124150430449</v>
      </c>
    </row>
    <row r="48" spans="1:11" x14ac:dyDescent="0.35">
      <c r="A48" s="68"/>
      <c r="B48" s="71" t="s">
        <v>199</v>
      </c>
      <c r="C48" s="60">
        <v>1222</v>
      </c>
      <c r="D48" s="44">
        <v>66</v>
      </c>
      <c r="E48" s="60">
        <v>0.37</v>
      </c>
      <c r="F48" s="60">
        <v>645</v>
      </c>
      <c r="G48" s="44">
        <v>160</v>
      </c>
      <c r="H48" s="20">
        <v>8.5999999999999993E-2</v>
      </c>
      <c r="I48" s="47">
        <v>857</v>
      </c>
      <c r="J48" s="60">
        <v>19.5</v>
      </c>
      <c r="K48" s="70">
        <f>(C48*100)/C45</f>
        <v>27.684639782510196</v>
      </c>
    </row>
    <row r="49" spans="1:11" x14ac:dyDescent="0.35">
      <c r="A49" s="68"/>
      <c r="B49" s="71" t="s">
        <v>200</v>
      </c>
      <c r="C49" s="60">
        <v>915</v>
      </c>
      <c r="D49" s="44">
        <v>84</v>
      </c>
      <c r="E49" s="60">
        <v>0.40799999999999997</v>
      </c>
      <c r="F49" s="60">
        <v>441</v>
      </c>
      <c r="G49" s="44">
        <v>147</v>
      </c>
      <c r="H49" s="20">
        <v>0.185</v>
      </c>
      <c r="I49" s="47">
        <v>575</v>
      </c>
      <c r="J49" s="60">
        <v>23.84</v>
      </c>
      <c r="K49" s="70">
        <f>(C49*100)/C45</f>
        <v>20.729497054825554</v>
      </c>
    </row>
    <row r="50" spans="1:11" x14ac:dyDescent="0.35">
      <c r="A50" s="68"/>
      <c r="B50" s="71" t="s">
        <v>201</v>
      </c>
      <c r="C50" s="60">
        <v>900</v>
      </c>
      <c r="D50" s="44">
        <v>83</v>
      </c>
      <c r="E50" s="60">
        <v>0.41099999999999998</v>
      </c>
      <c r="F50" s="60">
        <v>429</v>
      </c>
      <c r="G50" s="44">
        <v>143</v>
      </c>
      <c r="H50" s="20">
        <v>0.187</v>
      </c>
      <c r="I50" s="47">
        <v>545</v>
      </c>
      <c r="J50" s="60">
        <v>25.09</v>
      </c>
      <c r="K50" s="70">
        <f>(C50*100)/C45</f>
        <v>20.389669234254644</v>
      </c>
    </row>
    <row r="51" spans="1:11" x14ac:dyDescent="0.35">
      <c r="A51" s="68"/>
      <c r="B51" s="71" t="s">
        <v>202</v>
      </c>
      <c r="C51" s="60">
        <v>848</v>
      </c>
      <c r="D51" s="44">
        <v>81</v>
      </c>
      <c r="E51" s="60">
        <v>0.41399999999999998</v>
      </c>
      <c r="F51" s="60">
        <v>417</v>
      </c>
      <c r="G51" s="44">
        <v>134</v>
      </c>
      <c r="H51" s="20">
        <v>0.16900000000000001</v>
      </c>
      <c r="I51" s="47">
        <v>547</v>
      </c>
      <c r="J51" s="60">
        <v>25.31</v>
      </c>
      <c r="K51" s="70">
        <f>(C51*100)/C45</f>
        <v>19.211599456275486</v>
      </c>
    </row>
    <row r="52" spans="1:11" x14ac:dyDescent="0.35">
      <c r="A52" s="68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153</v>
      </c>
      <c r="G52" s="44">
        <v>117</v>
      </c>
      <c r="H52" s="20">
        <v>0.30099999999999999</v>
      </c>
      <c r="I52" s="47">
        <v>218</v>
      </c>
      <c r="J52" s="60">
        <v>33.770000000000003</v>
      </c>
      <c r="K52" s="70">
        <f>(C52*100)/C45</f>
        <v>10.398731309469868</v>
      </c>
    </row>
    <row r="53" spans="1:11" x14ac:dyDescent="0.35">
      <c r="A53" s="68"/>
      <c r="B53" s="71" t="s">
        <v>204</v>
      </c>
      <c r="C53" s="60">
        <v>450</v>
      </c>
      <c r="D53" s="44">
        <v>92</v>
      </c>
      <c r="E53" s="60">
        <v>0.502</v>
      </c>
      <c r="F53" s="60">
        <v>157</v>
      </c>
      <c r="G53" s="44">
        <v>122</v>
      </c>
      <c r="H53" s="20">
        <v>0.316</v>
      </c>
      <c r="I53" s="47">
        <v>211</v>
      </c>
      <c r="J53" s="60">
        <v>36.880000000000003</v>
      </c>
      <c r="K53" s="70">
        <f>(C53*100)/C45</f>
        <v>10.194834617127322</v>
      </c>
    </row>
    <row r="54" spans="1:11" x14ac:dyDescent="0.35">
      <c r="A54" s="68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151</v>
      </c>
      <c r="G54" s="44">
        <v>122</v>
      </c>
      <c r="H54" s="20">
        <v>0.317</v>
      </c>
      <c r="I54" s="47">
        <v>203</v>
      </c>
      <c r="J54" s="60">
        <v>36.72</v>
      </c>
      <c r="K54" s="70">
        <f>(C54*100)/C45</f>
        <v>9.7870412324422293</v>
      </c>
    </row>
    <row r="55" spans="1:11" x14ac:dyDescent="0.35">
      <c r="A55" s="68"/>
      <c r="B55" s="72" t="s">
        <v>206</v>
      </c>
      <c r="C55" s="63">
        <v>356</v>
      </c>
      <c r="D55" s="73">
        <v>81</v>
      </c>
      <c r="E55" s="63">
        <v>0.52400000000000002</v>
      </c>
      <c r="F55" s="63">
        <v>124</v>
      </c>
      <c r="G55" s="73">
        <v>105</v>
      </c>
      <c r="H55" s="63">
        <v>0.35899999999999999</v>
      </c>
      <c r="I55" s="47">
        <v>155</v>
      </c>
      <c r="J55" s="63">
        <v>38.29</v>
      </c>
      <c r="K55" s="74">
        <f>(C55*100)/C45</f>
        <v>8.0652469415496153</v>
      </c>
    </row>
    <row r="56" spans="1:11" x14ac:dyDescent="0.35">
      <c r="A56" s="68"/>
      <c r="B56" s="71" t="s">
        <v>207</v>
      </c>
      <c r="C56" s="60">
        <v>4414</v>
      </c>
      <c r="D56" s="44">
        <v>22</v>
      </c>
      <c r="E56" s="60">
        <v>9.2999999999999999E-2</v>
      </c>
      <c r="F56" s="62">
        <v>2906</v>
      </c>
      <c r="G56" s="44">
        <v>444</v>
      </c>
      <c r="H56" s="80">
        <v>2.1999999999999999E-2</v>
      </c>
      <c r="I56" s="81">
        <v>3465</v>
      </c>
      <c r="J56" s="60">
        <v>15.52</v>
      </c>
      <c r="K56" s="70">
        <f>(C56*100)/C45</f>
        <v>100</v>
      </c>
    </row>
    <row r="57" spans="1:11" x14ac:dyDescent="0.35">
      <c r="A57" s="68"/>
      <c r="B57" s="71" t="s">
        <v>208</v>
      </c>
      <c r="C57" s="60">
        <v>4414</v>
      </c>
      <c r="D57" s="44">
        <v>24</v>
      </c>
      <c r="E57" s="60">
        <v>0.14899999999999999</v>
      </c>
      <c r="F57" s="60">
        <v>2959</v>
      </c>
      <c r="G57" s="44">
        <v>444</v>
      </c>
      <c r="H57" s="20">
        <v>0.02</v>
      </c>
      <c r="I57" s="47">
        <v>3475</v>
      </c>
      <c r="J57" s="60">
        <v>18.760000000000002</v>
      </c>
      <c r="K57" s="70">
        <f>(C57*100)/C45</f>
        <v>100</v>
      </c>
    </row>
    <row r="58" spans="1:11" x14ac:dyDescent="0.35">
      <c r="A58" s="68"/>
      <c r="B58" s="71" t="s">
        <v>209</v>
      </c>
      <c r="C58" s="60">
        <v>4414</v>
      </c>
      <c r="D58" s="44">
        <v>23</v>
      </c>
      <c r="E58" s="60">
        <v>0.154</v>
      </c>
      <c r="F58" s="60">
        <v>2968</v>
      </c>
      <c r="G58" s="44">
        <v>444</v>
      </c>
      <c r="H58" s="20">
        <v>1.9E-2</v>
      </c>
      <c r="I58" s="47">
        <v>3477</v>
      </c>
      <c r="J58" s="60">
        <v>19.5</v>
      </c>
      <c r="K58" s="70">
        <f>(C58*100)/C45</f>
        <v>100</v>
      </c>
    </row>
    <row r="59" spans="1:11" x14ac:dyDescent="0.35">
      <c r="A59" s="68"/>
      <c r="B59" s="71" t="s">
        <v>210</v>
      </c>
      <c r="C59" s="60">
        <v>4414</v>
      </c>
      <c r="D59" s="44">
        <v>26</v>
      </c>
      <c r="E59" s="62">
        <v>0.159</v>
      </c>
      <c r="F59" s="60">
        <v>2970</v>
      </c>
      <c r="G59" s="44">
        <v>444</v>
      </c>
      <c r="H59" s="20">
        <v>1.7000000000000001E-2</v>
      </c>
      <c r="I59" s="47">
        <v>3477</v>
      </c>
      <c r="J59" s="60">
        <v>23.84</v>
      </c>
      <c r="K59" s="70">
        <f>(C59*100)/C45</f>
        <v>100</v>
      </c>
    </row>
    <row r="60" spans="1:11" x14ac:dyDescent="0.35">
      <c r="A60" s="68"/>
      <c r="B60" s="71" t="s">
        <v>211</v>
      </c>
      <c r="C60" s="60">
        <v>4414</v>
      </c>
      <c r="D60" s="44">
        <v>24</v>
      </c>
      <c r="E60" s="60">
        <v>0.13400000000000001</v>
      </c>
      <c r="F60" s="60">
        <v>2968</v>
      </c>
      <c r="G60" s="44">
        <v>444</v>
      </c>
      <c r="H60" s="20">
        <v>1.7999999999999999E-2</v>
      </c>
      <c r="I60" s="47">
        <v>3475</v>
      </c>
      <c r="J60" s="60">
        <v>25.09</v>
      </c>
      <c r="K60" s="70">
        <f>(C60*100)/C45</f>
        <v>100</v>
      </c>
    </row>
    <row r="61" spans="1:11" x14ac:dyDescent="0.35">
      <c r="A61" s="68"/>
      <c r="B61" s="71" t="s">
        <v>212</v>
      </c>
      <c r="C61" s="60">
        <v>4414</v>
      </c>
      <c r="D61" s="44">
        <v>25</v>
      </c>
      <c r="E61" s="60">
        <v>9.7000000000000003E-2</v>
      </c>
      <c r="F61" s="60">
        <v>2937</v>
      </c>
      <c r="G61" s="44">
        <v>444</v>
      </c>
      <c r="H61" s="20">
        <v>1.7999999999999999E-2</v>
      </c>
      <c r="I61" s="47">
        <v>3477</v>
      </c>
      <c r="J61" s="60">
        <v>25.31</v>
      </c>
      <c r="K61" s="70">
        <f>(C61*100)/C45</f>
        <v>100</v>
      </c>
    </row>
    <row r="62" spans="1:11" x14ac:dyDescent="0.35">
      <c r="A62" s="68"/>
      <c r="B62" s="71" t="s">
        <v>213</v>
      </c>
      <c r="C62" s="60">
        <v>4414</v>
      </c>
      <c r="D62" s="44">
        <v>28</v>
      </c>
      <c r="E62" s="60">
        <v>0.107</v>
      </c>
      <c r="F62" s="60">
        <v>2908</v>
      </c>
      <c r="G62" s="44">
        <v>445</v>
      </c>
      <c r="H62" s="20">
        <v>1.7999999999999999E-2</v>
      </c>
      <c r="I62" s="47">
        <v>3478</v>
      </c>
      <c r="J62" s="60">
        <v>33.770000000000003</v>
      </c>
      <c r="K62" s="70">
        <f>(C62*100)/C45</f>
        <v>100</v>
      </c>
    </row>
    <row r="63" spans="1:11" x14ac:dyDescent="0.35">
      <c r="A63" s="68"/>
      <c r="B63" s="71" t="s">
        <v>214</v>
      </c>
      <c r="C63" s="60">
        <v>4414</v>
      </c>
      <c r="D63" s="44">
        <v>29</v>
      </c>
      <c r="E63" s="60">
        <v>0.10100000000000001</v>
      </c>
      <c r="F63" s="60">
        <v>2876</v>
      </c>
      <c r="G63" s="44">
        <v>445</v>
      </c>
      <c r="H63" s="20">
        <v>1.7999999999999999E-2</v>
      </c>
      <c r="I63" s="47">
        <v>3479</v>
      </c>
      <c r="J63" s="60">
        <v>36.880000000000003</v>
      </c>
      <c r="K63" s="70">
        <f>(C63*100)/C45</f>
        <v>100</v>
      </c>
    </row>
    <row r="64" spans="1:11" x14ac:dyDescent="0.35">
      <c r="A64" s="68"/>
      <c r="B64" s="71" t="s">
        <v>215</v>
      </c>
      <c r="C64" s="60">
        <v>4414</v>
      </c>
      <c r="D64" s="44">
        <v>28</v>
      </c>
      <c r="E64" s="60">
        <v>0.10299999999999999</v>
      </c>
      <c r="F64" s="60">
        <v>2907</v>
      </c>
      <c r="G64" s="44">
        <v>445</v>
      </c>
      <c r="H64" s="20">
        <v>1.7999999999999999E-2</v>
      </c>
      <c r="I64" s="47">
        <v>3479</v>
      </c>
      <c r="J64" s="60">
        <v>36.72</v>
      </c>
      <c r="K64" s="70">
        <f>(C64*100)/C45</f>
        <v>100</v>
      </c>
    </row>
    <row r="65" spans="1:11" ht="15" thickBot="1" x14ac:dyDescent="0.4">
      <c r="A65" s="68"/>
      <c r="B65" s="75" t="s">
        <v>216</v>
      </c>
      <c r="C65" s="76">
        <v>4414</v>
      </c>
      <c r="D65" s="77">
        <v>28</v>
      </c>
      <c r="E65" s="76">
        <v>7.5999999999999998E-2</v>
      </c>
      <c r="F65" s="76">
        <v>2878</v>
      </c>
      <c r="G65" s="44">
        <v>445</v>
      </c>
      <c r="H65" s="76">
        <v>1.9E-2</v>
      </c>
      <c r="I65" s="61">
        <v>3481</v>
      </c>
      <c r="J65" s="76">
        <v>38.29</v>
      </c>
      <c r="K65" s="78">
        <f>(C65*100)/C45</f>
        <v>100</v>
      </c>
    </row>
    <row r="66" spans="1:11" x14ac:dyDescent="0.35">
      <c r="A66" s="65" t="s">
        <v>97</v>
      </c>
      <c r="B66" s="85" t="s">
        <v>217</v>
      </c>
      <c r="C66" s="85">
        <v>210</v>
      </c>
      <c r="D66" s="84">
        <v>10</v>
      </c>
      <c r="E66" s="85">
        <v>0.13300000000000001</v>
      </c>
      <c r="F66" s="85">
        <v>95</v>
      </c>
      <c r="G66" s="84">
        <v>21</v>
      </c>
      <c r="H66" s="83">
        <v>2.1999999999999999E-2</v>
      </c>
      <c r="I66" s="87">
        <v>131</v>
      </c>
      <c r="J66" s="85"/>
      <c r="K66" s="83">
        <f>(C66*100)/C66</f>
        <v>100</v>
      </c>
    </row>
    <row r="67" spans="1:11" x14ac:dyDescent="0.35">
      <c r="A67" s="68"/>
      <c r="B67" s="71" t="s">
        <v>218</v>
      </c>
      <c r="C67" s="60">
        <v>66</v>
      </c>
      <c r="D67" s="44">
        <v>8</v>
      </c>
      <c r="E67" s="60">
        <v>0.55800000000000005</v>
      </c>
      <c r="F67" s="60">
        <v>25</v>
      </c>
      <c r="G67" s="44">
        <v>10</v>
      </c>
      <c r="H67" s="20">
        <v>0.187</v>
      </c>
      <c r="I67" s="47">
        <v>34</v>
      </c>
      <c r="J67" s="60">
        <v>31.4</v>
      </c>
      <c r="K67" s="70">
        <f>(C67*100)/C66</f>
        <v>31.428571428571427</v>
      </c>
    </row>
    <row r="68" spans="1:11" x14ac:dyDescent="0.35">
      <c r="A68" s="68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15</v>
      </c>
      <c r="G68" s="44">
        <v>13</v>
      </c>
      <c r="H68" s="20">
        <v>0.23</v>
      </c>
      <c r="I68" s="47">
        <v>17</v>
      </c>
      <c r="J68" s="60">
        <v>38.130000000000003</v>
      </c>
      <c r="K68" s="70">
        <f>(C68*100)/C66</f>
        <v>23.80952380952381</v>
      </c>
    </row>
    <row r="69" spans="1:11" x14ac:dyDescent="0.35">
      <c r="A69" s="68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12</v>
      </c>
      <c r="G69" s="44">
        <v>14</v>
      </c>
      <c r="H69" s="20">
        <v>0.317</v>
      </c>
      <c r="I69" s="47">
        <v>14</v>
      </c>
      <c r="J69" s="60">
        <v>56.06</v>
      </c>
      <c r="K69" s="70">
        <f>(C69*100)/C66</f>
        <v>19.523809523809526</v>
      </c>
    </row>
    <row r="70" spans="1:11" x14ac:dyDescent="0.35">
      <c r="A70" s="68"/>
      <c r="B70" s="71" t="s">
        <v>221</v>
      </c>
      <c r="C70" s="60">
        <v>31</v>
      </c>
      <c r="D70" s="44">
        <v>8</v>
      </c>
      <c r="E70" s="60">
        <v>0.63500000000000001</v>
      </c>
      <c r="F70" s="60">
        <v>7</v>
      </c>
      <c r="G70" s="44">
        <v>9</v>
      </c>
      <c r="H70" s="20">
        <v>0.34599999999999997</v>
      </c>
      <c r="I70" s="47">
        <v>9</v>
      </c>
      <c r="J70" s="60">
        <v>56.14</v>
      </c>
      <c r="K70" s="70">
        <f>(C70*100)/C66</f>
        <v>14.761904761904763</v>
      </c>
    </row>
    <row r="71" spans="1:11" x14ac:dyDescent="0.35">
      <c r="A71" s="68"/>
      <c r="B71" s="71" t="s">
        <v>222</v>
      </c>
      <c r="C71" s="60">
        <v>31</v>
      </c>
      <c r="D71" s="44">
        <v>8</v>
      </c>
      <c r="E71" s="60">
        <v>0.6</v>
      </c>
      <c r="F71" s="60">
        <v>7</v>
      </c>
      <c r="G71" s="44">
        <v>9</v>
      </c>
      <c r="H71" s="20">
        <v>0.32800000000000001</v>
      </c>
      <c r="I71" s="47">
        <v>9</v>
      </c>
      <c r="J71" s="60">
        <v>55.36</v>
      </c>
      <c r="K71" s="70">
        <f>(C71*100)/C66</f>
        <v>14.761904761904763</v>
      </c>
    </row>
    <row r="72" spans="1:11" x14ac:dyDescent="0.35">
      <c r="A72" s="68"/>
      <c r="B72" s="71" t="s">
        <v>223</v>
      </c>
      <c r="C72" s="60">
        <v>28</v>
      </c>
      <c r="D72" s="44">
        <v>8</v>
      </c>
      <c r="E72" s="60">
        <v>0.55200000000000005</v>
      </c>
      <c r="F72" s="60">
        <v>7</v>
      </c>
      <c r="G72" s="44">
        <v>10</v>
      </c>
      <c r="H72" s="20">
        <v>0.436</v>
      </c>
      <c r="I72" s="47">
        <v>9</v>
      </c>
      <c r="J72" s="60">
        <v>64.099999999999994</v>
      </c>
      <c r="K72" s="70">
        <f>(C72*100)/C66</f>
        <v>13.333333333333334</v>
      </c>
    </row>
    <row r="73" spans="1:11" x14ac:dyDescent="0.35">
      <c r="A73" s="68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</v>
      </c>
      <c r="G73" s="44">
        <v>8</v>
      </c>
      <c r="H73" s="20">
        <v>0.501</v>
      </c>
      <c r="I73" s="47">
        <v>7</v>
      </c>
      <c r="J73" s="60">
        <v>63.16</v>
      </c>
      <c r="K73" s="70">
        <f>(C73*100)/C66</f>
        <v>12.380952380952381</v>
      </c>
    </row>
    <row r="74" spans="1:11" x14ac:dyDescent="0.35">
      <c r="A74" s="68"/>
      <c r="B74" s="71" t="s">
        <v>225</v>
      </c>
      <c r="C74" s="60">
        <v>18</v>
      </c>
      <c r="D74" s="44">
        <v>5</v>
      </c>
      <c r="E74" s="60">
        <v>0.59</v>
      </c>
      <c r="F74" s="60">
        <v>4</v>
      </c>
      <c r="G74" s="44">
        <v>6</v>
      </c>
      <c r="H74" s="20">
        <v>0.375</v>
      </c>
      <c r="I74" s="47">
        <v>5</v>
      </c>
      <c r="J74" s="60">
        <v>61.54</v>
      </c>
      <c r="K74" s="70">
        <f>(C74*100)/C66</f>
        <v>8.5714285714285712</v>
      </c>
    </row>
    <row r="75" spans="1:11" x14ac:dyDescent="0.35">
      <c r="A75" s="68"/>
      <c r="B75" s="71" t="s">
        <v>226</v>
      </c>
      <c r="C75" s="60">
        <v>18</v>
      </c>
      <c r="D75" s="44">
        <v>5</v>
      </c>
      <c r="E75" s="60">
        <v>0.59</v>
      </c>
      <c r="F75" s="60">
        <v>4</v>
      </c>
      <c r="G75" s="44">
        <v>6</v>
      </c>
      <c r="H75" s="20">
        <v>0.375</v>
      </c>
      <c r="I75" s="47">
        <v>5</v>
      </c>
      <c r="J75" s="60">
        <v>61.54</v>
      </c>
      <c r="K75" s="70">
        <f>(C75*100)/C66</f>
        <v>8.5714285714285712</v>
      </c>
    </row>
    <row r="76" spans="1:11" x14ac:dyDescent="0.35">
      <c r="A76" s="68"/>
      <c r="B76" s="72" t="s">
        <v>227</v>
      </c>
      <c r="C76" s="63">
        <v>18</v>
      </c>
      <c r="D76" s="73">
        <v>5</v>
      </c>
      <c r="E76" s="63">
        <v>0.59</v>
      </c>
      <c r="F76" s="63">
        <v>4</v>
      </c>
      <c r="G76" s="73">
        <v>6</v>
      </c>
      <c r="H76" s="63">
        <v>0.375</v>
      </c>
      <c r="I76" s="47">
        <v>5</v>
      </c>
      <c r="J76" s="63">
        <v>61.54</v>
      </c>
      <c r="K76" s="74">
        <f>(C76*100)/C66</f>
        <v>8.5714285714285712</v>
      </c>
    </row>
    <row r="77" spans="1:11" x14ac:dyDescent="0.35">
      <c r="A77" s="68"/>
      <c r="B77" s="71" t="s">
        <v>228</v>
      </c>
      <c r="C77" s="60">
        <v>210</v>
      </c>
      <c r="D77" s="44">
        <v>9</v>
      </c>
      <c r="E77" s="60">
        <v>0.23499999999999999</v>
      </c>
      <c r="F77" s="60">
        <v>81</v>
      </c>
      <c r="G77" s="44">
        <v>21</v>
      </c>
      <c r="H77" s="80">
        <v>1.2E-2</v>
      </c>
      <c r="I77" s="81">
        <v>133</v>
      </c>
      <c r="J77" s="60">
        <v>31.4</v>
      </c>
      <c r="K77" s="70">
        <f>(C77*100)/C66</f>
        <v>100</v>
      </c>
    </row>
    <row r="78" spans="1:11" x14ac:dyDescent="0.35">
      <c r="A78" s="68"/>
      <c r="B78" s="71" t="s">
        <v>229</v>
      </c>
      <c r="C78" s="60">
        <v>210</v>
      </c>
      <c r="D78" s="44">
        <v>10</v>
      </c>
      <c r="E78" s="62">
        <v>0.23699999999999999</v>
      </c>
      <c r="F78" s="62">
        <v>81</v>
      </c>
      <c r="G78" s="44">
        <v>21</v>
      </c>
      <c r="H78" s="20">
        <v>1.2E-2</v>
      </c>
      <c r="I78" s="47">
        <v>133</v>
      </c>
      <c r="J78" s="60">
        <v>38.130000000000003</v>
      </c>
      <c r="K78" s="70">
        <f>(C78*100)/C66</f>
        <v>100</v>
      </c>
    </row>
    <row r="79" spans="1:11" x14ac:dyDescent="0.35">
      <c r="A79" s="68"/>
      <c r="B79" s="71" t="s">
        <v>230</v>
      </c>
      <c r="C79" s="60">
        <v>210</v>
      </c>
      <c r="D79" s="44">
        <v>10</v>
      </c>
      <c r="E79" s="60">
        <v>0.22</v>
      </c>
      <c r="F79" s="60">
        <v>82</v>
      </c>
      <c r="G79" s="44">
        <v>21</v>
      </c>
      <c r="H79" s="20">
        <v>1.0999999999999999E-2</v>
      </c>
      <c r="I79" s="47">
        <v>133</v>
      </c>
      <c r="J79" s="60">
        <v>56.06</v>
      </c>
      <c r="K79" s="70">
        <f>(C79*100)/C66</f>
        <v>100</v>
      </c>
    </row>
    <row r="80" spans="1:11" x14ac:dyDescent="0.35">
      <c r="A80" s="68"/>
      <c r="B80" s="71" t="s">
        <v>231</v>
      </c>
      <c r="C80" s="60">
        <v>210</v>
      </c>
      <c r="D80" s="44">
        <v>10</v>
      </c>
      <c r="E80" s="60">
        <v>0.21099999999999999</v>
      </c>
      <c r="F80" s="60">
        <v>83</v>
      </c>
      <c r="G80" s="44">
        <v>21</v>
      </c>
      <c r="H80" s="20">
        <v>1.0999999999999999E-2</v>
      </c>
      <c r="I80" s="47">
        <v>133</v>
      </c>
      <c r="J80" s="60">
        <v>56.14</v>
      </c>
      <c r="K80" s="70">
        <f>(C80*100)/C66</f>
        <v>100</v>
      </c>
    </row>
    <row r="81" spans="1:11" x14ac:dyDescent="0.35">
      <c r="A81" s="68"/>
      <c r="B81" s="71" t="s">
        <v>232</v>
      </c>
      <c r="C81" s="60">
        <v>210</v>
      </c>
      <c r="D81" s="44">
        <v>10</v>
      </c>
      <c r="E81" s="60">
        <v>0.21</v>
      </c>
      <c r="F81" s="60">
        <v>83</v>
      </c>
      <c r="G81" s="44">
        <v>21</v>
      </c>
      <c r="H81" s="20">
        <v>1.0999999999999999E-2</v>
      </c>
      <c r="I81" s="47">
        <v>133</v>
      </c>
      <c r="J81" s="60">
        <v>55.36</v>
      </c>
      <c r="K81" s="70">
        <f>(C81*100)/C66</f>
        <v>100</v>
      </c>
    </row>
    <row r="82" spans="1:11" x14ac:dyDescent="0.35">
      <c r="A82" s="68"/>
      <c r="B82" s="71" t="s">
        <v>233</v>
      </c>
      <c r="C82" s="60">
        <v>210</v>
      </c>
      <c r="D82" s="44">
        <v>9</v>
      </c>
      <c r="E82" s="60">
        <v>0.214</v>
      </c>
      <c r="F82" s="60">
        <v>82</v>
      </c>
      <c r="G82" s="44">
        <v>21</v>
      </c>
      <c r="H82" s="20">
        <v>1.0999999999999999E-2</v>
      </c>
      <c r="I82" s="47">
        <v>133</v>
      </c>
      <c r="J82" s="60">
        <v>64.099999999999994</v>
      </c>
      <c r="K82" s="70">
        <f>(C82*100)/C66</f>
        <v>100</v>
      </c>
    </row>
    <row r="83" spans="1:11" x14ac:dyDescent="0.35">
      <c r="A83" s="68"/>
      <c r="B83" s="71" t="s">
        <v>234</v>
      </c>
      <c r="C83" s="60">
        <v>210</v>
      </c>
      <c r="D83" s="44">
        <v>9</v>
      </c>
      <c r="E83" s="60">
        <v>0.214</v>
      </c>
      <c r="F83" s="60">
        <v>83</v>
      </c>
      <c r="G83" s="44">
        <v>21</v>
      </c>
      <c r="H83" s="20">
        <v>1.0999999999999999E-2</v>
      </c>
      <c r="I83" s="47">
        <v>133</v>
      </c>
      <c r="J83" s="60">
        <v>63.16</v>
      </c>
      <c r="K83" s="70">
        <f>(C83*100)/C66</f>
        <v>100</v>
      </c>
    </row>
    <row r="84" spans="1:11" x14ac:dyDescent="0.35">
      <c r="A84" s="68"/>
      <c r="B84" s="71" t="s">
        <v>235</v>
      </c>
      <c r="C84" s="60">
        <v>210</v>
      </c>
      <c r="D84" s="44">
        <v>9</v>
      </c>
      <c r="E84" s="60">
        <v>0.17599999999999999</v>
      </c>
      <c r="F84" s="60">
        <v>84</v>
      </c>
      <c r="G84" s="44">
        <v>21</v>
      </c>
      <c r="H84" s="20">
        <v>1.0999999999999999E-2</v>
      </c>
      <c r="I84" s="47">
        <v>133</v>
      </c>
      <c r="J84" s="60">
        <v>61.54</v>
      </c>
      <c r="K84" s="70">
        <f>(C84*100)/C66</f>
        <v>100</v>
      </c>
    </row>
    <row r="85" spans="1:11" x14ac:dyDescent="0.35">
      <c r="A85" s="68"/>
      <c r="B85" s="71" t="s">
        <v>236</v>
      </c>
      <c r="C85" s="60">
        <v>210</v>
      </c>
      <c r="D85" s="44">
        <v>9</v>
      </c>
      <c r="E85" s="60">
        <v>0.17599999999999999</v>
      </c>
      <c r="F85" s="60">
        <v>84</v>
      </c>
      <c r="G85" s="44">
        <v>21</v>
      </c>
      <c r="H85" s="20">
        <v>1.0999999999999999E-2</v>
      </c>
      <c r="I85" s="47">
        <v>133</v>
      </c>
      <c r="J85" s="60">
        <v>61.54</v>
      </c>
      <c r="K85" s="70">
        <f>(C85*100)/C66</f>
        <v>100</v>
      </c>
    </row>
    <row r="86" spans="1:11" ht="15" thickBot="1" x14ac:dyDescent="0.4">
      <c r="A86" s="68"/>
      <c r="B86" s="75" t="s">
        <v>237</v>
      </c>
      <c r="C86" s="76">
        <v>210</v>
      </c>
      <c r="D86" s="77">
        <v>9</v>
      </c>
      <c r="E86" s="76">
        <v>0.17599999999999999</v>
      </c>
      <c r="F86" s="76">
        <v>84</v>
      </c>
      <c r="G86" s="77">
        <v>21</v>
      </c>
      <c r="H86" s="76">
        <v>1.0999999999999999E-2</v>
      </c>
      <c r="I86" s="61">
        <v>133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A67E-789C-4514-83DE-A403624560D5}">
  <dimension ref="C2:M43"/>
  <sheetViews>
    <sheetView workbookViewId="0">
      <selection activeCell="I2" sqref="I2:M13"/>
    </sheetView>
  </sheetViews>
  <sheetFormatPr defaultRowHeight="14.5" x14ac:dyDescent="0.35"/>
  <cols>
    <col min="3" max="3" width="19.08984375" bestFit="1" customWidth="1"/>
    <col min="9" max="9" width="19.08984375" bestFit="1" customWidth="1"/>
  </cols>
  <sheetData>
    <row r="2" spans="3:13" x14ac:dyDescent="0.35">
      <c r="I2" s="109"/>
      <c r="J2" s="109" t="s">
        <v>0</v>
      </c>
      <c r="K2" s="109" t="s">
        <v>260</v>
      </c>
      <c r="L2" s="109" t="s">
        <v>68</v>
      </c>
      <c r="M2" s="109" t="s">
        <v>97</v>
      </c>
    </row>
    <row r="3" spans="3:13" x14ac:dyDescent="0.35">
      <c r="D3" t="s">
        <v>238</v>
      </c>
      <c r="E3" t="s">
        <v>239</v>
      </c>
      <c r="I3" t="s">
        <v>249</v>
      </c>
      <c r="J3">
        <v>5.91</v>
      </c>
      <c r="K3">
        <v>6.91</v>
      </c>
      <c r="L3">
        <v>5.41</v>
      </c>
      <c r="M3">
        <v>5.24</v>
      </c>
    </row>
    <row r="4" spans="3:13" x14ac:dyDescent="0.35">
      <c r="C4" t="s">
        <v>250</v>
      </c>
      <c r="D4">
        <v>5.9102854553692703</v>
      </c>
      <c r="E4">
        <v>8.0741333333333305</v>
      </c>
      <c r="I4" t="s">
        <v>250</v>
      </c>
      <c r="J4">
        <v>11.17</v>
      </c>
      <c r="K4">
        <v>12.82</v>
      </c>
      <c r="L4">
        <v>2.4500000000000002</v>
      </c>
      <c r="M4">
        <v>14.15</v>
      </c>
    </row>
    <row r="5" spans="3:13" x14ac:dyDescent="0.35">
      <c r="C5" t="s">
        <v>251</v>
      </c>
      <c r="D5">
        <v>5.9102854553692703</v>
      </c>
      <c r="E5">
        <v>8.9294790343074908</v>
      </c>
      <c r="I5" t="s">
        <v>251</v>
      </c>
      <c r="J5">
        <v>16.010000000000002</v>
      </c>
      <c r="K5">
        <v>19.649999999999999</v>
      </c>
      <c r="L5">
        <v>3</v>
      </c>
      <c r="M5">
        <v>19.100000000000001</v>
      </c>
    </row>
    <row r="6" spans="3:13" x14ac:dyDescent="0.35">
      <c r="C6" t="s">
        <v>252</v>
      </c>
      <c r="D6">
        <v>5.9102854553692703</v>
      </c>
      <c r="E6">
        <v>8.9602716468590806</v>
      </c>
      <c r="I6" t="s">
        <v>252</v>
      </c>
      <c r="J6">
        <v>18.079999999999998</v>
      </c>
      <c r="K6">
        <v>23.56</v>
      </c>
      <c r="L6">
        <v>3.27</v>
      </c>
      <c r="M6">
        <v>27.58</v>
      </c>
    </row>
    <row r="7" spans="3:13" x14ac:dyDescent="0.35">
      <c r="C7" t="s">
        <v>253</v>
      </c>
      <c r="D7">
        <v>5.9102854553692703</v>
      </c>
      <c r="E7">
        <v>8.9975719736385695</v>
      </c>
      <c r="I7" t="s">
        <v>253</v>
      </c>
      <c r="J7">
        <v>19.079999999999998</v>
      </c>
      <c r="K7">
        <v>25.57</v>
      </c>
      <c r="L7">
        <v>4.63</v>
      </c>
      <c r="M7">
        <v>29.85</v>
      </c>
    </row>
    <row r="8" spans="3:13" x14ac:dyDescent="0.35">
      <c r="C8" t="s">
        <v>254</v>
      </c>
      <c r="D8">
        <v>5.9102854553692703</v>
      </c>
      <c r="E8">
        <v>8.9553032990422103</v>
      </c>
      <c r="I8" t="s">
        <v>254</v>
      </c>
      <c r="J8">
        <v>19.940000000000001</v>
      </c>
      <c r="K8">
        <v>26.31</v>
      </c>
      <c r="L8">
        <v>4.8</v>
      </c>
      <c r="M8">
        <v>29.97</v>
      </c>
    </row>
    <row r="9" spans="3:13" x14ac:dyDescent="0.35">
      <c r="C9" t="s">
        <v>255</v>
      </c>
      <c r="D9">
        <v>5.9102854553692703</v>
      </c>
      <c r="E9">
        <v>9.0757405324334393</v>
      </c>
      <c r="I9" t="s">
        <v>255</v>
      </c>
      <c r="J9">
        <v>24.26</v>
      </c>
      <c r="K9">
        <v>28.91</v>
      </c>
      <c r="L9">
        <v>5.14</v>
      </c>
      <c r="M9">
        <v>33.93</v>
      </c>
    </row>
    <row r="10" spans="3:13" x14ac:dyDescent="0.35">
      <c r="C10" t="s">
        <v>256</v>
      </c>
      <c r="D10">
        <v>5.9102854553692703</v>
      </c>
      <c r="E10">
        <v>9.1073619631901792</v>
      </c>
      <c r="I10" t="s">
        <v>256</v>
      </c>
      <c r="J10">
        <v>26.7</v>
      </c>
      <c r="K10">
        <v>30.35</v>
      </c>
      <c r="L10">
        <v>9.5299999999999994</v>
      </c>
      <c r="M10">
        <v>34.369999999999997</v>
      </c>
    </row>
    <row r="11" spans="3:13" x14ac:dyDescent="0.35">
      <c r="C11" t="s">
        <v>257</v>
      </c>
      <c r="D11">
        <v>5.9102854553692703</v>
      </c>
      <c r="E11">
        <v>9.0751582278480996</v>
      </c>
      <c r="I11" t="s">
        <v>257</v>
      </c>
      <c r="J11">
        <v>30.83</v>
      </c>
      <c r="K11">
        <v>35.33</v>
      </c>
      <c r="L11">
        <v>10.18</v>
      </c>
      <c r="M11">
        <v>43</v>
      </c>
    </row>
    <row r="12" spans="3:13" x14ac:dyDescent="0.35">
      <c r="C12" t="s">
        <v>258</v>
      </c>
      <c r="D12">
        <v>5.9102854553692703</v>
      </c>
      <c r="E12">
        <v>9.0458715596330208</v>
      </c>
      <c r="I12" t="s">
        <v>258</v>
      </c>
      <c r="J12">
        <v>32.11</v>
      </c>
      <c r="K12">
        <v>36.9</v>
      </c>
      <c r="L12">
        <v>10.47</v>
      </c>
      <c r="M12">
        <v>43</v>
      </c>
    </row>
    <row r="13" spans="3:13" x14ac:dyDescent="0.35">
      <c r="C13" t="s">
        <v>259</v>
      </c>
      <c r="D13">
        <v>5.9102854553692703</v>
      </c>
      <c r="E13">
        <v>8.9438383838383793</v>
      </c>
      <c r="I13" t="s">
        <v>259</v>
      </c>
      <c r="J13">
        <v>33.93</v>
      </c>
      <c r="K13">
        <v>37.04</v>
      </c>
      <c r="L13">
        <v>12</v>
      </c>
      <c r="M13">
        <v>43</v>
      </c>
    </row>
    <row r="14" spans="3:13" x14ac:dyDescent="0.35">
      <c r="C14" t="s">
        <v>186</v>
      </c>
      <c r="D14">
        <v>6.9107611548556402</v>
      </c>
      <c r="E14">
        <v>10.5272542027508</v>
      </c>
    </row>
    <row r="15" spans="3:13" x14ac:dyDescent="0.35">
      <c r="C15" t="s">
        <v>187</v>
      </c>
      <c r="D15">
        <v>6.9107611548556402</v>
      </c>
      <c r="E15">
        <v>12.379680479280999</v>
      </c>
    </row>
    <row r="16" spans="3:13" x14ac:dyDescent="0.35">
      <c r="C16" t="s">
        <v>188</v>
      </c>
      <c r="D16">
        <v>6.9107611548556402</v>
      </c>
      <c r="E16">
        <v>12.7631205673758</v>
      </c>
    </row>
    <row r="17" spans="3:5" x14ac:dyDescent="0.35">
      <c r="C17" t="s">
        <v>189</v>
      </c>
      <c r="D17">
        <v>6.9107611548556402</v>
      </c>
      <c r="E17">
        <v>12.7655358751125</v>
      </c>
    </row>
    <row r="18" spans="3:5" x14ac:dyDescent="0.35">
      <c r="C18" t="s">
        <v>190</v>
      </c>
      <c r="D18">
        <v>6.9107611548556402</v>
      </c>
      <c r="E18">
        <v>12.6945041449186</v>
      </c>
    </row>
    <row r="19" spans="3:5" x14ac:dyDescent="0.35">
      <c r="C19" t="s">
        <v>191</v>
      </c>
      <c r="D19">
        <v>6.9107611548556402</v>
      </c>
      <c r="E19">
        <v>12.713365539452401</v>
      </c>
    </row>
    <row r="20" spans="3:5" x14ac:dyDescent="0.35">
      <c r="C20" t="s">
        <v>192</v>
      </c>
      <c r="D20">
        <v>6.9107611548556402</v>
      </c>
      <c r="E20">
        <v>12.573324485733201</v>
      </c>
    </row>
    <row r="21" spans="3:5" x14ac:dyDescent="0.35">
      <c r="C21" t="s">
        <v>193</v>
      </c>
      <c r="D21">
        <v>6.9107611548556402</v>
      </c>
      <c r="E21">
        <v>12.2511545293072</v>
      </c>
    </row>
    <row r="22" spans="3:5" x14ac:dyDescent="0.35">
      <c r="C22" t="s">
        <v>194</v>
      </c>
      <c r="D22">
        <v>6.9107611548556402</v>
      </c>
      <c r="E22">
        <v>12.106329113924</v>
      </c>
    </row>
    <row r="23" spans="3:5" x14ac:dyDescent="0.35">
      <c r="C23" t="s">
        <v>195</v>
      </c>
      <c r="D23">
        <v>6.9107611548556402</v>
      </c>
      <c r="E23">
        <v>12.049709724237999</v>
      </c>
    </row>
    <row r="24" spans="3:5" x14ac:dyDescent="0.35">
      <c r="C24" t="s">
        <v>207</v>
      </c>
      <c r="D24">
        <v>5.4132563904579998</v>
      </c>
      <c r="E24">
        <v>4.1900615487380097</v>
      </c>
    </row>
    <row r="25" spans="3:5" x14ac:dyDescent="0.35">
      <c r="C25" t="s">
        <v>208</v>
      </c>
      <c r="D25">
        <v>5.4132563904579998</v>
      </c>
      <c r="E25">
        <v>4.6438067804121399</v>
      </c>
    </row>
    <row r="26" spans="3:5" x14ac:dyDescent="0.35">
      <c r="C26" t="s">
        <v>209</v>
      </c>
      <c r="D26">
        <v>5.4132563904579998</v>
      </c>
      <c r="E26">
        <v>4.8291421648296398</v>
      </c>
    </row>
    <row r="27" spans="3:5" x14ac:dyDescent="0.35">
      <c r="C27" t="s">
        <v>210</v>
      </c>
      <c r="D27">
        <v>5.4132563904579998</v>
      </c>
      <c r="E27">
        <v>5.2772257284812598</v>
      </c>
    </row>
    <row r="28" spans="3:5" x14ac:dyDescent="0.35">
      <c r="C28" t="s">
        <v>211</v>
      </c>
      <c r="D28">
        <v>5.4132563904579998</v>
      </c>
      <c r="E28">
        <v>5.3155072909196397</v>
      </c>
    </row>
    <row r="29" spans="3:5" x14ac:dyDescent="0.35">
      <c r="C29" t="s">
        <v>212</v>
      </c>
      <c r="D29">
        <v>5.4132563904579998</v>
      </c>
      <c r="E29">
        <v>5.37403755704978</v>
      </c>
    </row>
    <row r="30" spans="3:5" x14ac:dyDescent="0.35">
      <c r="C30" t="s">
        <v>213</v>
      </c>
      <c r="D30">
        <v>5.4132563904579998</v>
      </c>
      <c r="E30">
        <v>5.7083301893910798</v>
      </c>
    </row>
    <row r="31" spans="3:5" x14ac:dyDescent="0.35">
      <c r="C31" t="s">
        <v>214</v>
      </c>
      <c r="D31">
        <v>5.4132563904579998</v>
      </c>
      <c r="E31">
        <v>5.7171067650863696</v>
      </c>
    </row>
    <row r="32" spans="3:5" x14ac:dyDescent="0.35">
      <c r="C32" t="s">
        <v>215</v>
      </c>
      <c r="D32">
        <v>5.4132563904579998</v>
      </c>
      <c r="E32">
        <v>5.7221353073606203</v>
      </c>
    </row>
    <row r="33" spans="3:5" x14ac:dyDescent="0.35">
      <c r="C33" t="s">
        <v>216</v>
      </c>
      <c r="D33">
        <v>5.4132563904579998</v>
      </c>
      <c r="E33">
        <v>5.7548260316726303</v>
      </c>
    </row>
    <row r="34" spans="3:5" x14ac:dyDescent="0.35">
      <c r="C34" t="s">
        <v>228</v>
      </c>
      <c r="D34">
        <v>5.23866348448687</v>
      </c>
      <c r="E34">
        <v>7.8790931989924404</v>
      </c>
    </row>
    <row r="35" spans="3:5" x14ac:dyDescent="0.35">
      <c r="C35" t="s">
        <v>229</v>
      </c>
      <c r="D35">
        <v>5.23866348448687</v>
      </c>
      <c r="E35">
        <v>7.8763285024154497</v>
      </c>
    </row>
    <row r="36" spans="3:5" x14ac:dyDescent="0.35">
      <c r="C36" t="s">
        <v>230</v>
      </c>
      <c r="D36">
        <v>5.23866348448687</v>
      </c>
      <c r="E36">
        <v>7.8927444794952599</v>
      </c>
    </row>
    <row r="37" spans="3:5" x14ac:dyDescent="0.35">
      <c r="C37" t="s">
        <v>231</v>
      </c>
      <c r="D37">
        <v>5.23866348448687</v>
      </c>
      <c r="E37">
        <v>7.8624733475479696</v>
      </c>
    </row>
    <row r="38" spans="3:5" x14ac:dyDescent="0.35">
      <c r="C38" t="s">
        <v>232</v>
      </c>
      <c r="D38">
        <v>5.23866348448687</v>
      </c>
      <c r="E38">
        <v>7.7089151450053697</v>
      </c>
    </row>
    <row r="39" spans="3:5" x14ac:dyDescent="0.35">
      <c r="C39" t="s">
        <v>233</v>
      </c>
      <c r="D39">
        <v>5.23866348448687</v>
      </c>
      <c r="E39">
        <v>7.5087912087911999</v>
      </c>
    </row>
    <row r="40" spans="3:5" x14ac:dyDescent="0.35">
      <c r="C40" t="s">
        <v>234</v>
      </c>
      <c r="D40">
        <v>5.23866348448687</v>
      </c>
      <c r="E40">
        <v>7.4845814977973504</v>
      </c>
    </row>
    <row r="41" spans="3:5" x14ac:dyDescent="0.35">
      <c r="C41" t="s">
        <v>235</v>
      </c>
      <c r="D41">
        <v>5.23866348448687</v>
      </c>
      <c r="E41">
        <v>7.2036199095022599</v>
      </c>
    </row>
    <row r="42" spans="3:5" x14ac:dyDescent="0.35">
      <c r="C42" t="s">
        <v>236</v>
      </c>
      <c r="D42">
        <v>5.23866348448687</v>
      </c>
      <c r="E42">
        <v>7.2036199095022599</v>
      </c>
    </row>
    <row r="43" spans="3:5" x14ac:dyDescent="0.35">
      <c r="C43" t="s">
        <v>237</v>
      </c>
      <c r="D43">
        <v>5.23866348448687</v>
      </c>
      <c r="E43">
        <v>7.2036199095022599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ED28-A763-49CE-A9C2-505B63F64340}">
  <dimension ref="A1:M86"/>
  <sheetViews>
    <sheetView topLeftCell="B1" zoomScale="85" zoomScaleNormal="85" workbookViewId="0">
      <pane ySplit="2" topLeftCell="A3" activePane="bottomLeft" state="frozen"/>
      <selection pane="bottomLeft" activeCell="B24" sqref="B24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3" x14ac:dyDescent="0.35">
      <c r="D1" s="91" t="s">
        <v>5</v>
      </c>
      <c r="E1" s="91"/>
      <c r="F1" s="91"/>
      <c r="G1" s="91" t="s">
        <v>240</v>
      </c>
      <c r="H1" s="91"/>
      <c r="I1" s="91"/>
      <c r="K1" s="4"/>
    </row>
    <row r="2" spans="1:13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9" t="s">
        <v>121</v>
      </c>
      <c r="K2" s="32" t="s">
        <v>120</v>
      </c>
    </row>
    <row r="3" spans="1:13" x14ac:dyDescent="0.35">
      <c r="A3" s="90" t="s">
        <v>0</v>
      </c>
      <c r="B3" s="82" t="s">
        <v>154</v>
      </c>
      <c r="C3" s="83">
        <v>517</v>
      </c>
      <c r="D3" s="84">
        <v>14</v>
      </c>
      <c r="E3" s="85">
        <v>0.114</v>
      </c>
      <c r="F3" s="85">
        <v>46.02</v>
      </c>
      <c r="G3" s="86">
        <v>14</v>
      </c>
      <c r="H3" s="83">
        <v>0.10100000000000001</v>
      </c>
      <c r="I3" s="87">
        <v>52.99</v>
      </c>
      <c r="J3" s="85">
        <v>34</v>
      </c>
      <c r="K3" s="88">
        <v>0.14399999999999999</v>
      </c>
      <c r="L3">
        <v>25.1</v>
      </c>
    </row>
    <row r="4" spans="1:13" x14ac:dyDescent="0.35">
      <c r="A4" s="92"/>
      <c r="B4" s="71" t="s">
        <v>155</v>
      </c>
      <c r="C4" s="60">
        <v>320</v>
      </c>
      <c r="D4" s="44">
        <v>55</v>
      </c>
      <c r="E4" s="60">
        <v>0.50600000000000001</v>
      </c>
      <c r="F4" s="60">
        <v>65.569999999999993</v>
      </c>
      <c r="G4" s="44">
        <v>55</v>
      </c>
      <c r="H4" s="20">
        <v>0.50600000000000001</v>
      </c>
      <c r="I4" s="47">
        <v>65.569999999999993</v>
      </c>
      <c r="J4" s="60">
        <v>30</v>
      </c>
      <c r="K4" s="70">
        <v>0.435</v>
      </c>
      <c r="L4">
        <v>39.020000000000003</v>
      </c>
      <c r="M4">
        <v>36.15</v>
      </c>
    </row>
    <row r="5" spans="1:13" x14ac:dyDescent="0.35">
      <c r="A5" s="92"/>
      <c r="B5" s="71" t="s">
        <v>156</v>
      </c>
      <c r="C5" s="60">
        <v>215</v>
      </c>
      <c r="D5" s="44">
        <v>53</v>
      </c>
      <c r="E5" s="60">
        <v>0.54700000000000004</v>
      </c>
      <c r="F5" s="60">
        <v>68</v>
      </c>
      <c r="G5" s="44">
        <v>53</v>
      </c>
      <c r="H5" s="20">
        <v>0.54700000000000004</v>
      </c>
      <c r="I5" s="47">
        <v>68</v>
      </c>
      <c r="J5" s="60">
        <v>23</v>
      </c>
      <c r="K5" s="70">
        <v>0.505</v>
      </c>
      <c r="L5">
        <v>53.5</v>
      </c>
      <c r="M5">
        <v>39.729999999999997</v>
      </c>
    </row>
    <row r="6" spans="1:13" x14ac:dyDescent="0.35">
      <c r="A6" s="92"/>
      <c r="B6" s="71" t="s">
        <v>157</v>
      </c>
      <c r="C6" s="60">
        <v>174</v>
      </c>
      <c r="D6" s="44">
        <v>44</v>
      </c>
      <c r="E6" s="60">
        <v>0.55800000000000005</v>
      </c>
      <c r="F6" s="60">
        <v>71.7</v>
      </c>
      <c r="G6" s="44">
        <v>44</v>
      </c>
      <c r="H6" s="20">
        <v>0.55800000000000005</v>
      </c>
      <c r="I6" s="47">
        <v>71.7</v>
      </c>
      <c r="J6" s="60">
        <v>19</v>
      </c>
      <c r="K6" s="70">
        <v>0.58499999999999996</v>
      </c>
      <c r="L6">
        <v>56.6</v>
      </c>
      <c r="M6">
        <v>41.13</v>
      </c>
    </row>
    <row r="7" spans="1:13" x14ac:dyDescent="0.35">
      <c r="A7" s="92"/>
      <c r="B7" s="71" t="s">
        <v>158</v>
      </c>
      <c r="C7" s="60">
        <v>152</v>
      </c>
      <c r="D7" s="44">
        <v>40</v>
      </c>
      <c r="E7" s="60">
        <v>0.57999999999999996</v>
      </c>
      <c r="F7" s="60">
        <v>71.53</v>
      </c>
      <c r="G7" s="44">
        <v>40</v>
      </c>
      <c r="H7" s="20">
        <v>0.57999999999999996</v>
      </c>
      <c r="I7" s="47">
        <v>71.53</v>
      </c>
      <c r="J7" s="60">
        <v>19</v>
      </c>
      <c r="K7" s="70">
        <v>0.60199999999999998</v>
      </c>
      <c r="L7">
        <v>56.93</v>
      </c>
      <c r="M7">
        <v>41.87</v>
      </c>
    </row>
    <row r="8" spans="1:13" x14ac:dyDescent="0.35">
      <c r="A8" s="92"/>
      <c r="B8" s="71" t="s">
        <v>159</v>
      </c>
      <c r="C8" s="60">
        <v>138</v>
      </c>
      <c r="D8" s="44">
        <v>35</v>
      </c>
      <c r="E8" s="60">
        <v>0.60399999999999998</v>
      </c>
      <c r="F8" s="60">
        <v>73.98</v>
      </c>
      <c r="G8" s="44">
        <v>35</v>
      </c>
      <c r="H8" s="20">
        <v>0.60399999999999998</v>
      </c>
      <c r="I8" s="47">
        <v>73.98</v>
      </c>
      <c r="J8" s="60">
        <v>17</v>
      </c>
      <c r="K8" s="70">
        <v>0.63300000000000001</v>
      </c>
      <c r="L8">
        <v>56.1</v>
      </c>
      <c r="M8">
        <v>43.96</v>
      </c>
    </row>
    <row r="9" spans="1:13" x14ac:dyDescent="0.35">
      <c r="A9" s="92"/>
      <c r="B9" s="71" t="s">
        <v>160</v>
      </c>
      <c r="C9" s="60">
        <v>120</v>
      </c>
      <c r="D9" s="44">
        <v>34</v>
      </c>
      <c r="E9" s="60">
        <v>0.58699999999999997</v>
      </c>
      <c r="F9" s="60">
        <v>70.48</v>
      </c>
      <c r="G9" s="44">
        <v>34</v>
      </c>
      <c r="H9" s="20">
        <v>0.58699999999999997</v>
      </c>
      <c r="I9" s="47">
        <v>70.48</v>
      </c>
      <c r="J9" s="60">
        <v>14</v>
      </c>
      <c r="K9" s="70">
        <v>0.65</v>
      </c>
      <c r="L9">
        <v>51.43</v>
      </c>
      <c r="M9">
        <v>47.74</v>
      </c>
    </row>
    <row r="10" spans="1:13" x14ac:dyDescent="0.35">
      <c r="A10" s="92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71.430000000000007</v>
      </c>
      <c r="G10" s="44">
        <v>32</v>
      </c>
      <c r="H10" s="20">
        <v>0.57699999999999996</v>
      </c>
      <c r="I10" s="47">
        <v>71.430000000000007</v>
      </c>
      <c r="J10" s="60">
        <v>11</v>
      </c>
      <c r="K10" s="70">
        <v>0.66100000000000003</v>
      </c>
      <c r="L10">
        <v>51.65</v>
      </c>
      <c r="M10">
        <v>48.29</v>
      </c>
    </row>
    <row r="11" spans="1:13" x14ac:dyDescent="0.35">
      <c r="A11" s="92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70.13</v>
      </c>
      <c r="G11" s="44">
        <v>29</v>
      </c>
      <c r="H11" s="20">
        <v>0.57599999999999996</v>
      </c>
      <c r="I11" s="47">
        <v>70.13</v>
      </c>
      <c r="J11" s="60">
        <v>9</v>
      </c>
      <c r="K11" s="70">
        <v>0.70899999999999996</v>
      </c>
      <c r="L11">
        <v>50.65</v>
      </c>
      <c r="M11">
        <v>47.85</v>
      </c>
    </row>
    <row r="12" spans="1:13" x14ac:dyDescent="0.35">
      <c r="A12" s="92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71.88</v>
      </c>
      <c r="G12" s="44">
        <v>24</v>
      </c>
      <c r="H12" s="20">
        <v>0.60599999999999998</v>
      </c>
      <c r="I12" s="47">
        <v>71.88</v>
      </c>
      <c r="J12" s="60">
        <v>8</v>
      </c>
      <c r="K12" s="70">
        <v>0.70499999999999996</v>
      </c>
      <c r="L12">
        <v>50</v>
      </c>
      <c r="M12">
        <v>45.7</v>
      </c>
    </row>
    <row r="13" spans="1:13" x14ac:dyDescent="0.35">
      <c r="A13" s="92"/>
      <c r="B13" s="72" t="s">
        <v>164</v>
      </c>
      <c r="C13" s="63">
        <v>64</v>
      </c>
      <c r="D13" s="73">
        <v>19</v>
      </c>
      <c r="E13" s="99">
        <v>0.61099999999999999</v>
      </c>
      <c r="F13" s="99">
        <v>75.510000000000005</v>
      </c>
      <c r="G13" s="73">
        <v>19</v>
      </c>
      <c r="H13" s="99">
        <v>0.61099999999999999</v>
      </c>
      <c r="I13" s="97">
        <v>75.510000000000005</v>
      </c>
      <c r="J13" s="63">
        <v>6</v>
      </c>
      <c r="K13" s="74">
        <v>0.69099999999999995</v>
      </c>
      <c r="L13">
        <v>53.06</v>
      </c>
      <c r="M13">
        <v>44.03</v>
      </c>
    </row>
    <row r="14" spans="1:13" x14ac:dyDescent="0.35">
      <c r="A14" s="92"/>
      <c r="B14" s="71" t="s">
        <v>165</v>
      </c>
      <c r="C14" s="60">
        <v>517</v>
      </c>
      <c r="D14" s="44">
        <v>18</v>
      </c>
      <c r="E14" s="60">
        <v>0.35499999999999998</v>
      </c>
      <c r="F14" s="100">
        <v>55.18</v>
      </c>
      <c r="G14" s="44">
        <v>15</v>
      </c>
      <c r="H14" s="96">
        <v>0.254</v>
      </c>
      <c r="I14" s="98">
        <v>54.98</v>
      </c>
      <c r="J14" s="60">
        <v>37</v>
      </c>
      <c r="K14" s="70">
        <v>0.14699999999999999</v>
      </c>
      <c r="L14">
        <v>25.9</v>
      </c>
      <c r="M14">
        <v>36.15</v>
      </c>
    </row>
    <row r="15" spans="1:13" x14ac:dyDescent="0.35">
      <c r="A15" s="92"/>
      <c r="B15" s="71" t="s">
        <v>166</v>
      </c>
      <c r="C15" s="60">
        <v>517</v>
      </c>
      <c r="D15" s="44">
        <v>17</v>
      </c>
      <c r="E15" s="95">
        <v>0.318</v>
      </c>
      <c r="F15" s="60">
        <v>52.39</v>
      </c>
      <c r="G15" s="44">
        <v>19</v>
      </c>
      <c r="H15" s="20">
        <v>0.36499999999999999</v>
      </c>
      <c r="I15" s="47">
        <v>53.78</v>
      </c>
      <c r="J15" s="60">
        <v>32</v>
      </c>
      <c r="K15" s="70">
        <v>0.14899999999999999</v>
      </c>
      <c r="L15">
        <v>26.49</v>
      </c>
      <c r="M15">
        <v>39.729999999999997</v>
      </c>
    </row>
    <row r="16" spans="1:13" x14ac:dyDescent="0.35">
      <c r="A16" s="92"/>
      <c r="B16" s="71" t="s">
        <v>167</v>
      </c>
      <c r="C16" s="60">
        <v>517</v>
      </c>
      <c r="D16" s="44">
        <v>16</v>
      </c>
      <c r="E16" s="60">
        <v>0.28199999999999997</v>
      </c>
      <c r="F16" s="60">
        <v>53.19</v>
      </c>
      <c r="G16" s="44">
        <v>16</v>
      </c>
      <c r="H16" s="20">
        <v>0.26500000000000001</v>
      </c>
      <c r="I16" s="47">
        <v>54.78</v>
      </c>
      <c r="J16" s="60">
        <v>30</v>
      </c>
      <c r="K16" s="70">
        <v>0.159</v>
      </c>
      <c r="L16">
        <v>24.5</v>
      </c>
      <c r="M16">
        <v>41.13</v>
      </c>
    </row>
    <row r="17" spans="1:13" x14ac:dyDescent="0.35">
      <c r="A17" s="92"/>
      <c r="B17" s="71" t="s">
        <v>168</v>
      </c>
      <c r="C17" s="60">
        <v>517</v>
      </c>
      <c r="D17" s="44">
        <v>17</v>
      </c>
      <c r="E17" s="60">
        <v>0.34</v>
      </c>
      <c r="F17" s="60">
        <v>51.99</v>
      </c>
      <c r="G17" s="44">
        <v>17</v>
      </c>
      <c r="H17" s="20">
        <v>0.317</v>
      </c>
      <c r="I17" s="47">
        <v>53.19</v>
      </c>
      <c r="J17" s="60">
        <v>31</v>
      </c>
      <c r="K17" s="70">
        <v>0.14599999999999999</v>
      </c>
      <c r="L17">
        <v>24.7</v>
      </c>
      <c r="M17">
        <v>41.87</v>
      </c>
    </row>
    <row r="18" spans="1:13" x14ac:dyDescent="0.35">
      <c r="A18" s="92"/>
      <c r="B18" s="71" t="s">
        <v>169</v>
      </c>
      <c r="C18" s="60">
        <v>517</v>
      </c>
      <c r="D18" s="44">
        <v>15</v>
      </c>
      <c r="E18" s="60">
        <v>0.248</v>
      </c>
      <c r="F18" s="60">
        <v>52.59</v>
      </c>
      <c r="G18" s="44">
        <v>19</v>
      </c>
      <c r="H18" s="20">
        <v>0.29799999999999999</v>
      </c>
      <c r="I18" s="47">
        <v>56.77</v>
      </c>
      <c r="J18" s="60">
        <v>31</v>
      </c>
      <c r="K18" s="70">
        <v>0.14599999999999999</v>
      </c>
      <c r="L18">
        <v>24.7</v>
      </c>
      <c r="M18">
        <v>43.96</v>
      </c>
    </row>
    <row r="19" spans="1:13" x14ac:dyDescent="0.35">
      <c r="A19" s="92"/>
      <c r="B19" s="71" t="s">
        <v>170</v>
      </c>
      <c r="C19" s="60">
        <v>517</v>
      </c>
      <c r="D19" s="44">
        <v>16</v>
      </c>
      <c r="E19" s="60">
        <v>0.24399999999999999</v>
      </c>
      <c r="F19" s="60">
        <v>50.8</v>
      </c>
      <c r="G19" s="44">
        <v>16</v>
      </c>
      <c r="H19" s="20">
        <v>0.27100000000000002</v>
      </c>
      <c r="I19" s="47">
        <v>54.38</v>
      </c>
      <c r="J19" s="60">
        <v>32</v>
      </c>
      <c r="K19" s="70">
        <v>0.155</v>
      </c>
      <c r="L19">
        <v>25.1</v>
      </c>
      <c r="M19">
        <v>47.74</v>
      </c>
    </row>
    <row r="20" spans="1:13" x14ac:dyDescent="0.35">
      <c r="A20" s="92"/>
      <c r="B20" s="71" t="s">
        <v>171</v>
      </c>
      <c r="C20" s="60">
        <v>517</v>
      </c>
      <c r="D20" s="44">
        <v>15</v>
      </c>
      <c r="E20" s="60">
        <v>0.23799999999999999</v>
      </c>
      <c r="F20" s="60">
        <v>51</v>
      </c>
      <c r="G20" s="44">
        <v>18</v>
      </c>
      <c r="H20" s="20">
        <v>0.28100000000000003</v>
      </c>
      <c r="I20" s="47">
        <v>52.99</v>
      </c>
      <c r="J20" s="60">
        <v>32</v>
      </c>
      <c r="K20" s="70">
        <v>0.155</v>
      </c>
      <c r="L20">
        <v>25.1</v>
      </c>
      <c r="M20">
        <v>48.29</v>
      </c>
    </row>
    <row r="21" spans="1:13" x14ac:dyDescent="0.35">
      <c r="A21" s="92"/>
      <c r="B21" s="71" t="s">
        <v>172</v>
      </c>
      <c r="C21" s="60">
        <v>517</v>
      </c>
      <c r="D21" s="44">
        <v>13</v>
      </c>
      <c r="E21" s="60">
        <v>0.246</v>
      </c>
      <c r="F21" s="60">
        <v>45.22</v>
      </c>
      <c r="G21" s="44">
        <v>15</v>
      </c>
      <c r="H21" s="20">
        <v>0.255</v>
      </c>
      <c r="I21" s="47">
        <v>45.82</v>
      </c>
      <c r="J21" s="60">
        <v>32</v>
      </c>
      <c r="K21" s="70">
        <v>0.155</v>
      </c>
      <c r="L21">
        <v>25.1</v>
      </c>
      <c r="M21">
        <v>47.85</v>
      </c>
    </row>
    <row r="22" spans="1:13" x14ac:dyDescent="0.35">
      <c r="A22" s="92"/>
      <c r="B22" s="71" t="s">
        <v>173</v>
      </c>
      <c r="C22" s="60">
        <v>517</v>
      </c>
      <c r="D22" s="44">
        <v>14</v>
      </c>
      <c r="E22" s="60">
        <v>0.25800000000000001</v>
      </c>
      <c r="F22" s="60">
        <v>46.02</v>
      </c>
      <c r="G22" s="44">
        <v>16</v>
      </c>
      <c r="H22" s="20">
        <v>0.26800000000000002</v>
      </c>
      <c r="I22" s="47">
        <v>47.01</v>
      </c>
      <c r="J22" s="60">
        <v>32</v>
      </c>
      <c r="K22" s="70">
        <v>0.155</v>
      </c>
      <c r="L22">
        <v>25.1</v>
      </c>
      <c r="M22">
        <v>45.7</v>
      </c>
    </row>
    <row r="23" spans="1:13" ht="15" thickBot="1" x14ac:dyDescent="0.4">
      <c r="A23" s="92"/>
      <c r="B23" s="75" t="s">
        <v>174</v>
      </c>
      <c r="C23" s="76">
        <v>517</v>
      </c>
      <c r="D23" s="77">
        <v>15</v>
      </c>
      <c r="E23" s="76">
        <v>0.214</v>
      </c>
      <c r="F23" s="76">
        <v>50.8</v>
      </c>
      <c r="G23" s="77">
        <v>15</v>
      </c>
      <c r="H23" s="76">
        <v>0.22700000000000001</v>
      </c>
      <c r="I23" s="61">
        <v>50.4</v>
      </c>
      <c r="J23" s="76">
        <v>32</v>
      </c>
      <c r="K23" s="78">
        <v>0.155</v>
      </c>
      <c r="L23">
        <v>25.1</v>
      </c>
      <c r="M23">
        <v>44.03</v>
      </c>
    </row>
    <row r="24" spans="1:13" x14ac:dyDescent="0.35">
      <c r="A24" s="94" t="s">
        <v>46</v>
      </c>
      <c r="B24" s="82" t="s">
        <v>175</v>
      </c>
      <c r="C24" s="85">
        <v>662</v>
      </c>
      <c r="D24" s="84">
        <v>28</v>
      </c>
      <c r="E24" s="85">
        <v>0.19600000000000001</v>
      </c>
      <c r="F24" s="85">
        <v>52.21</v>
      </c>
      <c r="G24" s="86">
        <v>28</v>
      </c>
      <c r="H24" s="83">
        <v>7.5999999999999998E-2</v>
      </c>
      <c r="I24" s="87">
        <v>16.399999999999999</v>
      </c>
      <c r="J24" s="85"/>
      <c r="K24" s="89">
        <f>(C24*100)/C24</f>
        <v>100</v>
      </c>
    </row>
    <row r="25" spans="1:13" x14ac:dyDescent="0.35">
      <c r="A25" s="92"/>
      <c r="B25" s="71" t="s">
        <v>176</v>
      </c>
      <c r="C25" s="60">
        <v>406</v>
      </c>
      <c r="D25" s="44">
        <v>42</v>
      </c>
      <c r="E25" s="60">
        <v>0.504</v>
      </c>
      <c r="F25" s="60">
        <v>80.95</v>
      </c>
      <c r="G25" s="44">
        <v>54</v>
      </c>
      <c r="H25" s="20">
        <v>0.33700000000000002</v>
      </c>
      <c r="I25" s="47">
        <v>55.29</v>
      </c>
      <c r="J25" s="60">
        <v>22.31</v>
      </c>
      <c r="K25" s="70">
        <f>(C25*100)/C24</f>
        <v>61.329305135951664</v>
      </c>
    </row>
    <row r="26" spans="1:13" x14ac:dyDescent="0.35">
      <c r="A26" s="92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70.91</v>
      </c>
      <c r="G26" s="44">
        <v>54</v>
      </c>
      <c r="H26" s="20">
        <v>0.439</v>
      </c>
      <c r="I26" s="47">
        <v>64</v>
      </c>
      <c r="J26" s="60">
        <v>31.13</v>
      </c>
      <c r="K26" s="70">
        <f>(C26*100)/C24</f>
        <v>45.770392749244714</v>
      </c>
    </row>
    <row r="27" spans="1:13" x14ac:dyDescent="0.35">
      <c r="A27" s="92"/>
      <c r="B27" s="71" t="s">
        <v>178</v>
      </c>
      <c r="C27" s="60">
        <v>249</v>
      </c>
      <c r="D27" s="44">
        <v>45</v>
      </c>
      <c r="E27" s="60">
        <v>0.52600000000000002</v>
      </c>
      <c r="F27" s="60">
        <v>73.3</v>
      </c>
      <c r="G27" s="44">
        <v>51</v>
      </c>
      <c r="H27" s="20">
        <v>0.42399999999999999</v>
      </c>
      <c r="I27" s="47">
        <v>68.33</v>
      </c>
      <c r="J27" s="60">
        <v>32.520000000000003</v>
      </c>
      <c r="K27" s="70">
        <f>(C27*100)/C24</f>
        <v>37.61329305135952</v>
      </c>
    </row>
    <row r="28" spans="1:13" x14ac:dyDescent="0.35">
      <c r="A28" s="92"/>
      <c r="B28" s="71" t="s">
        <v>179</v>
      </c>
      <c r="C28" s="60">
        <v>208</v>
      </c>
      <c r="D28" s="44">
        <v>42</v>
      </c>
      <c r="E28" s="60">
        <v>0.59</v>
      </c>
      <c r="F28" s="60">
        <v>75</v>
      </c>
      <c r="G28" s="44">
        <v>41</v>
      </c>
      <c r="H28" s="20">
        <v>0.56200000000000006</v>
      </c>
      <c r="I28" s="47">
        <v>70</v>
      </c>
      <c r="J28" s="60">
        <v>34.450000000000003</v>
      </c>
      <c r="K28" s="70">
        <f>(C28*100)/C24</f>
        <v>31.419939577039276</v>
      </c>
    </row>
    <row r="29" spans="1:13" x14ac:dyDescent="0.35">
      <c r="A29" s="92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74.12</v>
      </c>
      <c r="G29" s="44">
        <v>46</v>
      </c>
      <c r="H29" s="20">
        <v>0.60399999999999998</v>
      </c>
      <c r="I29" s="47">
        <v>72.94</v>
      </c>
      <c r="J29" s="60">
        <v>35.159999999999997</v>
      </c>
      <c r="K29" s="70">
        <f>(C29*100)/C24</f>
        <v>29.909365558912388</v>
      </c>
    </row>
    <row r="30" spans="1:13" x14ac:dyDescent="0.35">
      <c r="A30" s="92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71.14</v>
      </c>
      <c r="G30" s="44">
        <v>48</v>
      </c>
      <c r="H30" s="20">
        <v>0.57099999999999995</v>
      </c>
      <c r="I30" s="47">
        <v>71.14</v>
      </c>
      <c r="J30" s="60">
        <v>36.71</v>
      </c>
      <c r="K30" s="70">
        <f>(C30*100)/C24</f>
        <v>26.737160120845921</v>
      </c>
    </row>
    <row r="31" spans="1:13" x14ac:dyDescent="0.35">
      <c r="A31" s="92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77.209999999999994</v>
      </c>
      <c r="G31" s="44">
        <v>47</v>
      </c>
      <c r="H31" s="20">
        <v>0.55400000000000005</v>
      </c>
      <c r="I31" s="47">
        <v>74.260000000000005</v>
      </c>
      <c r="J31" s="60">
        <v>36.92</v>
      </c>
      <c r="K31" s="70">
        <f>(C31*100)/C24</f>
        <v>24.773413897280967</v>
      </c>
    </row>
    <row r="32" spans="1:13" x14ac:dyDescent="0.35">
      <c r="A32" s="92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77.78</v>
      </c>
      <c r="G32" s="44">
        <v>35</v>
      </c>
      <c r="H32" s="20">
        <v>0.61699999999999999</v>
      </c>
      <c r="I32" s="47">
        <v>75.760000000000005</v>
      </c>
      <c r="J32" s="60">
        <v>40.28</v>
      </c>
      <c r="K32" s="70">
        <f>(C32*100)/C24</f>
        <v>19.184290030211482</v>
      </c>
    </row>
    <row r="33" spans="1:11" x14ac:dyDescent="0.35">
      <c r="A33" s="92"/>
      <c r="B33" s="71" t="s">
        <v>184</v>
      </c>
      <c r="C33" s="60">
        <v>116</v>
      </c>
      <c r="D33" s="44">
        <v>32</v>
      </c>
      <c r="E33" s="60">
        <v>0.623</v>
      </c>
      <c r="F33" s="60">
        <v>79.55</v>
      </c>
      <c r="G33" s="44">
        <v>32</v>
      </c>
      <c r="H33" s="20">
        <v>0.623</v>
      </c>
      <c r="I33" s="47">
        <v>79.55</v>
      </c>
      <c r="J33" s="60">
        <v>38.11</v>
      </c>
      <c r="K33" s="70">
        <f>(C33*100)/C24</f>
        <v>17.522658610271904</v>
      </c>
    </row>
    <row r="34" spans="1:11" x14ac:dyDescent="0.35">
      <c r="A34" s="92"/>
      <c r="B34" s="72" t="s">
        <v>185</v>
      </c>
      <c r="C34" s="63">
        <v>110</v>
      </c>
      <c r="D34" s="73">
        <v>30</v>
      </c>
      <c r="E34" s="99">
        <v>0.64</v>
      </c>
      <c r="F34" s="99">
        <v>81.709999999999994</v>
      </c>
      <c r="G34" s="73">
        <v>30</v>
      </c>
      <c r="H34" s="99">
        <v>0.64</v>
      </c>
      <c r="I34" s="97">
        <v>81.709999999999994</v>
      </c>
      <c r="J34" s="63">
        <v>37.97</v>
      </c>
      <c r="K34" s="74">
        <f>(C34*100)/C24</f>
        <v>16.61631419939577</v>
      </c>
    </row>
    <row r="35" spans="1:11" x14ac:dyDescent="0.35">
      <c r="A35" s="92"/>
      <c r="B35" s="71" t="s">
        <v>186</v>
      </c>
      <c r="C35" s="60">
        <v>662</v>
      </c>
      <c r="D35" s="44">
        <v>29</v>
      </c>
      <c r="E35" s="95">
        <v>0.32</v>
      </c>
      <c r="F35" s="95">
        <v>66.56</v>
      </c>
      <c r="G35" s="44">
        <v>67</v>
      </c>
      <c r="H35" s="20">
        <v>7.2999999999999995E-2</v>
      </c>
      <c r="I35" s="93">
        <v>16.72</v>
      </c>
      <c r="J35" s="60">
        <v>22.31</v>
      </c>
      <c r="K35" s="70">
        <f>(C35*100)/C24</f>
        <v>100</v>
      </c>
    </row>
    <row r="36" spans="1:11" x14ac:dyDescent="0.35">
      <c r="A36" s="92"/>
      <c r="B36" s="71" t="s">
        <v>187</v>
      </c>
      <c r="C36" s="60">
        <v>662</v>
      </c>
      <c r="D36" s="44">
        <v>33</v>
      </c>
      <c r="E36" s="60">
        <v>0.312</v>
      </c>
      <c r="F36" s="60">
        <v>60.88</v>
      </c>
      <c r="G36" s="44">
        <v>88</v>
      </c>
      <c r="H36" s="20">
        <v>7.4999999999999997E-2</v>
      </c>
      <c r="I36" s="97">
        <v>17.510000000000002</v>
      </c>
      <c r="J36" s="60">
        <v>31.13</v>
      </c>
      <c r="K36" s="70">
        <f>(C36*100)/C24</f>
        <v>100</v>
      </c>
    </row>
    <row r="37" spans="1:11" x14ac:dyDescent="0.35">
      <c r="A37" s="92"/>
      <c r="B37" s="71" t="s">
        <v>188</v>
      </c>
      <c r="C37" s="60">
        <v>662</v>
      </c>
      <c r="D37" s="44">
        <v>38</v>
      </c>
      <c r="E37" s="60">
        <v>0.311</v>
      </c>
      <c r="F37" s="60">
        <v>62.15</v>
      </c>
      <c r="G37" s="44">
        <v>25</v>
      </c>
      <c r="H37" s="96">
        <v>0.10299999999999999</v>
      </c>
      <c r="I37" s="47">
        <v>16.25</v>
      </c>
      <c r="J37" s="60">
        <v>32.520000000000003</v>
      </c>
      <c r="K37" s="70">
        <f>(C37*100)/C24</f>
        <v>100</v>
      </c>
    </row>
    <row r="38" spans="1:11" x14ac:dyDescent="0.35">
      <c r="A38" s="92"/>
      <c r="B38" s="71" t="s">
        <v>189</v>
      </c>
      <c r="C38" s="60">
        <v>662</v>
      </c>
      <c r="D38" s="44">
        <v>34</v>
      </c>
      <c r="E38" s="60">
        <v>0.29499999999999998</v>
      </c>
      <c r="F38" s="60">
        <v>58.2</v>
      </c>
      <c r="G38" s="44">
        <v>25</v>
      </c>
      <c r="H38" s="20">
        <v>9.8000000000000004E-2</v>
      </c>
      <c r="I38" s="47">
        <v>16.25</v>
      </c>
      <c r="J38" s="60">
        <v>34.450000000000003</v>
      </c>
      <c r="K38" s="70">
        <f>(C38*100)/C24</f>
        <v>100</v>
      </c>
    </row>
    <row r="39" spans="1:11" x14ac:dyDescent="0.35">
      <c r="A39" s="92"/>
      <c r="B39" s="71" t="s">
        <v>190</v>
      </c>
      <c r="C39" s="60">
        <v>662</v>
      </c>
      <c r="D39" s="44">
        <v>38</v>
      </c>
      <c r="E39" s="60">
        <v>0.29399999999999998</v>
      </c>
      <c r="F39" s="60">
        <v>57.26</v>
      </c>
      <c r="G39" s="44">
        <v>25</v>
      </c>
      <c r="H39" s="20">
        <v>9.2999999999999999E-2</v>
      </c>
      <c r="I39" s="47">
        <v>16.25</v>
      </c>
      <c r="J39" s="60">
        <v>35.159999999999997</v>
      </c>
      <c r="K39" s="70">
        <f>(C39*100)/C24</f>
        <v>100</v>
      </c>
    </row>
    <row r="40" spans="1:11" x14ac:dyDescent="0.35">
      <c r="A40" s="92"/>
      <c r="B40" s="71" t="s">
        <v>191</v>
      </c>
      <c r="C40" s="60">
        <v>662</v>
      </c>
      <c r="D40" s="44">
        <v>37</v>
      </c>
      <c r="E40" s="60">
        <v>0.28100000000000003</v>
      </c>
      <c r="F40" s="60">
        <v>56.31</v>
      </c>
      <c r="G40" s="44">
        <v>25</v>
      </c>
      <c r="H40" s="20">
        <v>8.8999999999999996E-2</v>
      </c>
      <c r="I40" s="47">
        <v>16.25</v>
      </c>
      <c r="J40" s="60">
        <v>36.71</v>
      </c>
      <c r="K40" s="70">
        <f>(C40*100)/C24</f>
        <v>100</v>
      </c>
    </row>
    <row r="41" spans="1:11" x14ac:dyDescent="0.35">
      <c r="A41" s="92"/>
      <c r="B41" s="71" t="s">
        <v>192</v>
      </c>
      <c r="C41" s="60">
        <v>662</v>
      </c>
      <c r="D41" s="44">
        <v>36</v>
      </c>
      <c r="E41" s="60">
        <v>0.25600000000000001</v>
      </c>
      <c r="F41" s="60">
        <v>56.47</v>
      </c>
      <c r="G41" s="44">
        <v>25</v>
      </c>
      <c r="H41" s="20">
        <v>8.6999999999999994E-2</v>
      </c>
      <c r="I41" s="47">
        <v>16.25</v>
      </c>
      <c r="J41" s="60">
        <v>36.92</v>
      </c>
      <c r="K41" s="70">
        <f>(C41*100)/C24</f>
        <v>100</v>
      </c>
    </row>
    <row r="42" spans="1:11" x14ac:dyDescent="0.35">
      <c r="A42" s="92"/>
      <c r="B42" s="71" t="s">
        <v>193</v>
      </c>
      <c r="C42" s="60">
        <v>662</v>
      </c>
      <c r="D42" s="44">
        <v>33</v>
      </c>
      <c r="E42" s="60">
        <v>0.28799999999999998</v>
      </c>
      <c r="F42" s="60">
        <v>58.36</v>
      </c>
      <c r="G42" s="44">
        <v>27</v>
      </c>
      <c r="H42" s="20">
        <v>7.9000000000000001E-2</v>
      </c>
      <c r="I42" s="47">
        <v>16.25</v>
      </c>
      <c r="J42" s="60">
        <v>40.28</v>
      </c>
      <c r="K42" s="70">
        <f>(C42*100)/C24</f>
        <v>100</v>
      </c>
    </row>
    <row r="43" spans="1:11" x14ac:dyDescent="0.35">
      <c r="A43" s="92"/>
      <c r="B43" s="71" t="s">
        <v>194</v>
      </c>
      <c r="C43" s="60">
        <v>662</v>
      </c>
      <c r="D43" s="44">
        <v>32</v>
      </c>
      <c r="E43" s="60">
        <v>0.313</v>
      </c>
      <c r="F43" s="60">
        <v>58.99</v>
      </c>
      <c r="G43" s="44">
        <v>27</v>
      </c>
      <c r="H43" s="20">
        <v>7.9000000000000001E-2</v>
      </c>
      <c r="I43" s="47">
        <v>16.25</v>
      </c>
      <c r="J43" s="60">
        <v>38.11</v>
      </c>
      <c r="K43" s="70">
        <f>(C43*100)/C24</f>
        <v>100</v>
      </c>
    </row>
    <row r="44" spans="1:11" ht="15" thickBot="1" x14ac:dyDescent="0.4">
      <c r="A44" s="92"/>
      <c r="B44" s="75" t="s">
        <v>195</v>
      </c>
      <c r="C44" s="76">
        <v>662</v>
      </c>
      <c r="D44" s="77">
        <v>32</v>
      </c>
      <c r="E44" s="76">
        <v>0.315</v>
      </c>
      <c r="F44" s="76">
        <v>58.99</v>
      </c>
      <c r="G44" s="77">
        <v>27</v>
      </c>
      <c r="H44" s="76">
        <v>7.9000000000000001E-2</v>
      </c>
      <c r="I44" s="61">
        <v>16.25</v>
      </c>
      <c r="J44" s="76">
        <v>37.97</v>
      </c>
      <c r="K44" s="78">
        <f>(C44*100)/C24</f>
        <v>100</v>
      </c>
    </row>
    <row r="45" spans="1:11" x14ac:dyDescent="0.35">
      <c r="A45" s="94" t="s">
        <v>68</v>
      </c>
      <c r="B45" s="85" t="s">
        <v>196</v>
      </c>
      <c r="C45" s="85">
        <v>4414</v>
      </c>
      <c r="D45" s="84">
        <v>28</v>
      </c>
      <c r="E45" s="85">
        <v>9.0999999999999998E-2</v>
      </c>
      <c r="F45" s="85">
        <v>53.65</v>
      </c>
      <c r="G45" s="86">
        <v>28</v>
      </c>
      <c r="H45" s="83">
        <v>6.5000000000000002E-2</v>
      </c>
      <c r="I45" s="87">
        <v>41.91</v>
      </c>
      <c r="J45" s="85"/>
      <c r="K45" s="88">
        <f>(C45*100)/C45</f>
        <v>100</v>
      </c>
    </row>
    <row r="46" spans="1:11" x14ac:dyDescent="0.35">
      <c r="A46" s="92"/>
      <c r="B46" s="71" t="s">
        <v>197</v>
      </c>
      <c r="C46" s="60">
        <v>1450</v>
      </c>
      <c r="D46" s="44">
        <v>46</v>
      </c>
      <c r="E46" s="60">
        <v>0.41099999999999998</v>
      </c>
      <c r="F46" s="60">
        <v>56.51</v>
      </c>
      <c r="G46" s="44">
        <v>23</v>
      </c>
      <c r="H46" s="20">
        <v>0.48499999999999999</v>
      </c>
      <c r="I46" s="47">
        <v>49.89</v>
      </c>
      <c r="J46" s="60">
        <v>15.52</v>
      </c>
      <c r="K46" s="70">
        <f>(C46*100)/C45</f>
        <v>32.850022655188035</v>
      </c>
    </row>
    <row r="47" spans="1:11" x14ac:dyDescent="0.35">
      <c r="A47" s="92"/>
      <c r="B47" s="71" t="s">
        <v>198</v>
      </c>
      <c r="C47" s="60">
        <v>1325</v>
      </c>
      <c r="D47" s="44">
        <v>66</v>
      </c>
      <c r="E47" s="60">
        <v>0.39800000000000002</v>
      </c>
      <c r="F47" s="60">
        <v>61.41</v>
      </c>
      <c r="G47" s="44">
        <v>41</v>
      </c>
      <c r="H47" s="20">
        <v>0.45200000000000001</v>
      </c>
      <c r="I47" s="47">
        <v>55.62</v>
      </c>
      <c r="J47" s="60">
        <v>18.760000000000002</v>
      </c>
      <c r="K47" s="70">
        <f>(C47*100)/C45</f>
        <v>30.018124150430449</v>
      </c>
    </row>
    <row r="48" spans="1:11" x14ac:dyDescent="0.35">
      <c r="A48" s="92"/>
      <c r="B48" s="71" t="s">
        <v>199</v>
      </c>
      <c r="C48" s="60">
        <v>1222</v>
      </c>
      <c r="D48" s="44">
        <v>67</v>
      </c>
      <c r="E48" s="60">
        <v>0.376</v>
      </c>
      <c r="F48" s="60">
        <v>60.83</v>
      </c>
      <c r="G48" s="44">
        <v>42</v>
      </c>
      <c r="H48" s="20">
        <v>0.44500000000000001</v>
      </c>
      <c r="I48" s="47">
        <v>54.72</v>
      </c>
      <c r="J48" s="60">
        <v>19.5</v>
      </c>
      <c r="K48" s="70">
        <f>(C48*100)/C45</f>
        <v>27.684639782510196</v>
      </c>
    </row>
    <row r="49" spans="1:11" x14ac:dyDescent="0.35">
      <c r="A49" s="92"/>
      <c r="B49" s="71" t="s">
        <v>200</v>
      </c>
      <c r="C49" s="60">
        <v>915</v>
      </c>
      <c r="D49" s="44">
        <v>85</v>
      </c>
      <c r="E49" s="60">
        <v>0.40899999999999997</v>
      </c>
      <c r="F49" s="60">
        <v>62.87</v>
      </c>
      <c r="G49" s="44">
        <v>62</v>
      </c>
      <c r="H49" s="20">
        <v>0.45900000000000002</v>
      </c>
      <c r="I49" s="47">
        <v>54.71</v>
      </c>
      <c r="J49" s="60">
        <v>23.84</v>
      </c>
      <c r="K49" s="70">
        <f>(C49*100)/C45</f>
        <v>20.729497054825554</v>
      </c>
    </row>
    <row r="50" spans="1:11" x14ac:dyDescent="0.35">
      <c r="A50" s="92"/>
      <c r="B50" s="71" t="s">
        <v>201</v>
      </c>
      <c r="C50" s="60">
        <v>900</v>
      </c>
      <c r="D50" s="44">
        <v>83</v>
      </c>
      <c r="E50" s="60">
        <v>0.40500000000000003</v>
      </c>
      <c r="F50" s="60">
        <v>62.81</v>
      </c>
      <c r="G50" s="44">
        <v>59</v>
      </c>
      <c r="H50" s="20">
        <v>0.45900000000000002</v>
      </c>
      <c r="I50" s="47">
        <v>54.74</v>
      </c>
      <c r="J50" s="60">
        <v>25.09</v>
      </c>
      <c r="K50" s="70">
        <f>(C50*100)/C45</f>
        <v>20.389669234254644</v>
      </c>
    </row>
    <row r="51" spans="1:11" x14ac:dyDescent="0.35">
      <c r="A51" s="92"/>
      <c r="B51" s="71" t="s">
        <v>202</v>
      </c>
      <c r="C51" s="60">
        <v>848</v>
      </c>
      <c r="D51" s="44">
        <v>81</v>
      </c>
      <c r="E51" s="60">
        <v>0.41</v>
      </c>
      <c r="F51" s="60">
        <v>62.14</v>
      </c>
      <c r="G51" s="44">
        <v>55</v>
      </c>
      <c r="H51" s="20">
        <v>0.45200000000000001</v>
      </c>
      <c r="I51" s="47">
        <v>53.05</v>
      </c>
      <c r="J51" s="60">
        <v>25.31</v>
      </c>
      <c r="K51" s="70">
        <f>(C51*100)/C45</f>
        <v>19.211599456275486</v>
      </c>
    </row>
    <row r="52" spans="1:11" x14ac:dyDescent="0.35">
      <c r="A52" s="92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67.87</v>
      </c>
      <c r="G52" s="44">
        <v>80</v>
      </c>
      <c r="H52" s="96">
        <v>0.51800000000000002</v>
      </c>
      <c r="I52" s="47">
        <v>58.94</v>
      </c>
      <c r="J52" s="60">
        <v>33.770000000000003</v>
      </c>
      <c r="K52" s="70">
        <f>(C52*100)/C45</f>
        <v>10.398731309469868</v>
      </c>
    </row>
    <row r="53" spans="1:11" x14ac:dyDescent="0.35">
      <c r="A53" s="92"/>
      <c r="B53" s="71" t="s">
        <v>204</v>
      </c>
      <c r="C53" s="60">
        <v>450</v>
      </c>
      <c r="D53" s="44">
        <v>92</v>
      </c>
      <c r="E53" s="60">
        <v>0.502</v>
      </c>
      <c r="F53" s="95">
        <v>68.150000000000006</v>
      </c>
      <c r="G53" s="44">
        <v>86</v>
      </c>
      <c r="H53" s="20">
        <v>0.50600000000000001</v>
      </c>
      <c r="I53" s="47">
        <v>63.21</v>
      </c>
      <c r="J53" s="60">
        <v>36.880000000000003</v>
      </c>
      <c r="K53" s="70">
        <f>(C53*100)/C45</f>
        <v>10.194834617127322</v>
      </c>
    </row>
    <row r="54" spans="1:11" x14ac:dyDescent="0.35">
      <c r="A54" s="92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66.41</v>
      </c>
      <c r="G54" s="44">
        <v>88</v>
      </c>
      <c r="H54" s="20">
        <v>0.48699999999999999</v>
      </c>
      <c r="I54" s="97">
        <v>63.31</v>
      </c>
      <c r="J54" s="60">
        <v>36.72</v>
      </c>
      <c r="K54" s="70">
        <f>(C54*100)/C45</f>
        <v>9.7870412324422293</v>
      </c>
    </row>
    <row r="55" spans="1:11" x14ac:dyDescent="0.35">
      <c r="A55" s="92"/>
      <c r="B55" s="72" t="s">
        <v>206</v>
      </c>
      <c r="C55" s="63">
        <v>356</v>
      </c>
      <c r="D55" s="73">
        <v>81</v>
      </c>
      <c r="E55" s="99">
        <v>0.52400000000000002</v>
      </c>
      <c r="F55" s="63">
        <v>65.27</v>
      </c>
      <c r="G55" s="73">
        <v>100</v>
      </c>
      <c r="H55" s="63">
        <v>0.441</v>
      </c>
      <c r="I55" s="47">
        <v>58.52</v>
      </c>
      <c r="J55" s="63">
        <v>38.29</v>
      </c>
      <c r="K55" s="74">
        <f>(C55*100)/C45</f>
        <v>8.0652469415496153</v>
      </c>
    </row>
    <row r="56" spans="1:11" x14ac:dyDescent="0.35">
      <c r="A56" s="92"/>
      <c r="B56" s="71" t="s">
        <v>207</v>
      </c>
      <c r="C56" s="60">
        <v>4414</v>
      </c>
      <c r="D56" s="44">
        <v>21</v>
      </c>
      <c r="E56" s="60">
        <v>8.6999999999999994E-2</v>
      </c>
      <c r="F56" s="60">
        <v>53.33</v>
      </c>
      <c r="G56" s="44">
        <v>23</v>
      </c>
      <c r="H56" s="96">
        <v>8.2000000000000003E-2</v>
      </c>
      <c r="I56" s="98">
        <v>41.98</v>
      </c>
      <c r="J56" s="60">
        <v>15.52</v>
      </c>
      <c r="K56" s="70">
        <f>(C56*100)/C45</f>
        <v>100</v>
      </c>
    </row>
    <row r="57" spans="1:11" x14ac:dyDescent="0.35">
      <c r="A57" s="92"/>
      <c r="B57" s="71" t="s">
        <v>208</v>
      </c>
      <c r="C57" s="60">
        <v>4414</v>
      </c>
      <c r="D57" s="44">
        <v>24</v>
      </c>
      <c r="E57" s="60">
        <v>0.152</v>
      </c>
      <c r="F57" s="95">
        <v>54.06</v>
      </c>
      <c r="G57" s="44">
        <v>24</v>
      </c>
      <c r="H57" s="20">
        <v>7.8E-2</v>
      </c>
      <c r="I57" s="47">
        <v>41.98</v>
      </c>
      <c r="J57" s="60">
        <v>18.760000000000002</v>
      </c>
      <c r="K57" s="70">
        <f>(C57*100)/C45</f>
        <v>100</v>
      </c>
    </row>
    <row r="58" spans="1:11" x14ac:dyDescent="0.35">
      <c r="A58" s="92"/>
      <c r="B58" s="71" t="s">
        <v>209</v>
      </c>
      <c r="C58" s="60">
        <v>4414</v>
      </c>
      <c r="D58" s="44">
        <v>28</v>
      </c>
      <c r="E58" s="95">
        <v>0.16400000000000001</v>
      </c>
      <c r="F58" s="60">
        <v>53.24</v>
      </c>
      <c r="G58" s="44">
        <v>24</v>
      </c>
      <c r="H58" s="20">
        <v>6.3E-2</v>
      </c>
      <c r="I58" s="47">
        <v>41.98</v>
      </c>
      <c r="J58" s="60">
        <v>19.5</v>
      </c>
      <c r="K58" s="70">
        <f>(C58*100)/C45</f>
        <v>100</v>
      </c>
    </row>
    <row r="59" spans="1:11" x14ac:dyDescent="0.35">
      <c r="A59" s="92"/>
      <c r="B59" s="71" t="s">
        <v>210</v>
      </c>
      <c r="C59" s="60">
        <v>4414</v>
      </c>
      <c r="D59" s="44">
        <v>27</v>
      </c>
      <c r="E59" s="60">
        <v>0.154</v>
      </c>
      <c r="F59" s="60">
        <v>51.16</v>
      </c>
      <c r="G59" s="44">
        <v>25</v>
      </c>
      <c r="H59" s="20">
        <v>5.5E-2</v>
      </c>
      <c r="I59" s="47">
        <v>41.98</v>
      </c>
      <c r="J59" s="60">
        <v>23.84</v>
      </c>
      <c r="K59" s="70">
        <f>(C59*100)/C45</f>
        <v>100</v>
      </c>
    </row>
    <row r="60" spans="1:11" x14ac:dyDescent="0.35">
      <c r="A60" s="92"/>
      <c r="B60" s="71" t="s">
        <v>211</v>
      </c>
      <c r="C60" s="60">
        <v>4414</v>
      </c>
      <c r="D60" s="44">
        <v>28</v>
      </c>
      <c r="E60" s="60">
        <v>0.122</v>
      </c>
      <c r="F60" s="60">
        <v>52.3</v>
      </c>
      <c r="G60" s="44">
        <v>25</v>
      </c>
      <c r="H60" s="20">
        <v>5.5E-2</v>
      </c>
      <c r="I60" s="47">
        <v>41.95</v>
      </c>
      <c r="J60" s="60">
        <v>25.09</v>
      </c>
      <c r="K60" s="70">
        <f>(C60*100)/C45</f>
        <v>100</v>
      </c>
    </row>
    <row r="61" spans="1:11" x14ac:dyDescent="0.35">
      <c r="A61" s="92"/>
      <c r="B61" s="71" t="s">
        <v>212</v>
      </c>
      <c r="C61" s="60">
        <v>4414</v>
      </c>
      <c r="D61" s="44">
        <v>27</v>
      </c>
      <c r="E61" s="60">
        <v>9.2999999999999999E-2</v>
      </c>
      <c r="F61" s="60">
        <v>53.17</v>
      </c>
      <c r="G61" s="44">
        <v>25</v>
      </c>
      <c r="H61" s="20">
        <v>5.5E-2</v>
      </c>
      <c r="I61" s="47">
        <v>41.95</v>
      </c>
      <c r="J61" s="60">
        <v>25.31</v>
      </c>
      <c r="K61" s="70">
        <f>(C61*100)/C45</f>
        <v>100</v>
      </c>
    </row>
    <row r="62" spans="1:11" x14ac:dyDescent="0.35">
      <c r="A62" s="92"/>
      <c r="B62" s="71" t="s">
        <v>213</v>
      </c>
      <c r="C62" s="60">
        <v>4414</v>
      </c>
      <c r="D62" s="44">
        <v>29</v>
      </c>
      <c r="E62" s="60">
        <v>0.11600000000000001</v>
      </c>
      <c r="F62" s="60">
        <v>51.93</v>
      </c>
      <c r="G62" s="44">
        <v>25</v>
      </c>
      <c r="H62" s="20">
        <v>5.2999999999999999E-2</v>
      </c>
      <c r="I62" s="47">
        <v>41.95</v>
      </c>
      <c r="J62" s="60">
        <v>33.770000000000003</v>
      </c>
      <c r="K62" s="70">
        <f>(C62*100)/C45</f>
        <v>100</v>
      </c>
    </row>
    <row r="63" spans="1:11" x14ac:dyDescent="0.35">
      <c r="A63" s="92"/>
      <c r="B63" s="71" t="s">
        <v>214</v>
      </c>
      <c r="C63" s="60">
        <v>4414</v>
      </c>
      <c r="D63" s="44">
        <v>28</v>
      </c>
      <c r="E63" s="60">
        <v>0.10199999999999999</v>
      </c>
      <c r="F63" s="60">
        <v>52.92</v>
      </c>
      <c r="G63" s="44">
        <v>28</v>
      </c>
      <c r="H63" s="20">
        <v>6.5000000000000002E-2</v>
      </c>
      <c r="I63" s="47">
        <v>41.91</v>
      </c>
      <c r="J63" s="60">
        <v>36.880000000000003</v>
      </c>
      <c r="K63" s="70">
        <f>(C63*100)/C45</f>
        <v>100</v>
      </c>
    </row>
    <row r="64" spans="1:11" x14ac:dyDescent="0.35">
      <c r="A64" s="92"/>
      <c r="B64" s="71" t="s">
        <v>215</v>
      </c>
      <c r="C64" s="60">
        <v>4414</v>
      </c>
      <c r="D64" s="44">
        <v>28</v>
      </c>
      <c r="E64" s="60">
        <v>0.10199999999999999</v>
      </c>
      <c r="F64" s="60">
        <v>52.92</v>
      </c>
      <c r="G64" s="44">
        <v>28</v>
      </c>
      <c r="H64" s="20">
        <v>6.5000000000000002E-2</v>
      </c>
      <c r="I64" s="47">
        <v>41.91</v>
      </c>
      <c r="J64" s="60">
        <v>36.72</v>
      </c>
      <c r="K64" s="70">
        <f>(C64*100)/C45</f>
        <v>100</v>
      </c>
    </row>
    <row r="65" spans="1:11" ht="15" thickBot="1" x14ac:dyDescent="0.4">
      <c r="A65" s="92"/>
      <c r="B65" s="75" t="s">
        <v>216</v>
      </c>
      <c r="C65" s="76">
        <v>4414</v>
      </c>
      <c r="D65" s="77">
        <v>28</v>
      </c>
      <c r="E65" s="76">
        <v>7.6999999999999999E-2</v>
      </c>
      <c r="F65" s="76">
        <v>51.61</v>
      </c>
      <c r="G65" s="44">
        <v>28</v>
      </c>
      <c r="H65" s="76">
        <v>6.5000000000000002E-2</v>
      </c>
      <c r="I65" s="61">
        <v>41.91</v>
      </c>
      <c r="J65" s="76">
        <v>38.29</v>
      </c>
      <c r="K65" s="78">
        <f>(C65*100)/C45</f>
        <v>100</v>
      </c>
    </row>
    <row r="66" spans="1:11" x14ac:dyDescent="0.35">
      <c r="A66" s="94" t="s">
        <v>97</v>
      </c>
      <c r="B66" s="6" t="s">
        <v>217</v>
      </c>
      <c r="C66" s="6">
        <v>210</v>
      </c>
      <c r="D66" s="38">
        <v>10</v>
      </c>
      <c r="E66" s="6">
        <v>0.14799999999999999</v>
      </c>
      <c r="F66" s="6">
        <v>52.97</v>
      </c>
      <c r="G66" s="38">
        <v>1</v>
      </c>
      <c r="H66" s="28">
        <v>1.9E-2</v>
      </c>
      <c r="I66" s="40">
        <v>33.17</v>
      </c>
      <c r="J66" s="6"/>
      <c r="K66" s="28">
        <f>(C66*100)/C66</f>
        <v>100</v>
      </c>
    </row>
    <row r="67" spans="1:11" x14ac:dyDescent="0.35">
      <c r="A67" s="92"/>
      <c r="B67" s="71" t="s">
        <v>218</v>
      </c>
      <c r="C67" s="60">
        <v>66</v>
      </c>
      <c r="D67" s="44">
        <v>9</v>
      </c>
      <c r="E67" s="60">
        <v>0.55300000000000005</v>
      </c>
      <c r="F67" s="60">
        <v>58.62</v>
      </c>
      <c r="G67" s="44">
        <v>4</v>
      </c>
      <c r="H67" s="20">
        <v>0.53900000000000003</v>
      </c>
      <c r="I67" s="47">
        <v>41.38</v>
      </c>
      <c r="J67" s="60">
        <v>31.4</v>
      </c>
      <c r="K67" s="70">
        <f>(C67*100)/C66</f>
        <v>31.428571428571427</v>
      </c>
    </row>
    <row r="68" spans="1:11" x14ac:dyDescent="0.35">
      <c r="A68" s="92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64.290000000000006</v>
      </c>
      <c r="G68" s="44">
        <v>9</v>
      </c>
      <c r="H68" s="20">
        <v>0.52800000000000002</v>
      </c>
      <c r="I68" s="47">
        <v>66.67</v>
      </c>
      <c r="J68" s="60">
        <v>38.130000000000003</v>
      </c>
      <c r="K68" s="70">
        <f>(C68*100)/C66</f>
        <v>23.80952380952381</v>
      </c>
    </row>
    <row r="69" spans="1:11" x14ac:dyDescent="0.35">
      <c r="A69" s="92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63.64</v>
      </c>
      <c r="G69" s="44">
        <v>12</v>
      </c>
      <c r="H69" s="20">
        <v>0.44400000000000001</v>
      </c>
      <c r="I69" s="47">
        <v>60.61</v>
      </c>
      <c r="J69" s="60">
        <v>56.06</v>
      </c>
      <c r="K69" s="70">
        <f>(C69*100)/C66</f>
        <v>19.523809523809526</v>
      </c>
    </row>
    <row r="70" spans="1:11" x14ac:dyDescent="0.35">
      <c r="A70" s="92"/>
      <c r="B70" s="71" t="s">
        <v>221</v>
      </c>
      <c r="C70" s="60">
        <v>31</v>
      </c>
      <c r="D70" s="44">
        <v>8</v>
      </c>
      <c r="E70" s="95">
        <v>0.63500000000000001</v>
      </c>
      <c r="F70" s="95">
        <v>69.569999999999993</v>
      </c>
      <c r="G70" s="44">
        <v>7</v>
      </c>
      <c r="H70" s="96">
        <v>0.59399999999999997</v>
      </c>
      <c r="I70" s="97">
        <v>69.569999999999993</v>
      </c>
      <c r="J70" s="60">
        <v>56.14</v>
      </c>
      <c r="K70" s="70">
        <f>(C70*100)/C66</f>
        <v>14.761904761904763</v>
      </c>
    </row>
    <row r="71" spans="1:11" x14ac:dyDescent="0.35">
      <c r="A71" s="92"/>
      <c r="B71" s="71" t="s">
        <v>222</v>
      </c>
      <c r="C71" s="60">
        <v>31</v>
      </c>
      <c r="D71" s="44">
        <v>8</v>
      </c>
      <c r="E71" s="60">
        <v>0.6</v>
      </c>
      <c r="F71" s="60">
        <v>69.569999999999993</v>
      </c>
      <c r="G71" s="44">
        <v>7</v>
      </c>
      <c r="H71" s="20">
        <v>0.57099999999999995</v>
      </c>
      <c r="I71" s="47">
        <v>69.569999999999993</v>
      </c>
      <c r="J71" s="60">
        <v>55.36</v>
      </c>
      <c r="K71" s="70">
        <f>(C71*100)/C66</f>
        <v>14.761904761904763</v>
      </c>
    </row>
    <row r="72" spans="1:11" x14ac:dyDescent="0.35">
      <c r="A72" s="92"/>
      <c r="B72" s="71" t="s">
        <v>223</v>
      </c>
      <c r="C72" s="60">
        <v>28</v>
      </c>
      <c r="D72" s="44">
        <v>8</v>
      </c>
      <c r="E72" s="60">
        <v>0.55200000000000005</v>
      </c>
      <c r="F72" s="60">
        <v>65</v>
      </c>
      <c r="G72" s="44">
        <v>8</v>
      </c>
      <c r="H72" s="20">
        <v>0.55200000000000005</v>
      </c>
      <c r="I72" s="47">
        <v>65</v>
      </c>
      <c r="J72" s="60">
        <v>64.099999999999994</v>
      </c>
      <c r="K72" s="70">
        <f>(C72*100)/C66</f>
        <v>13.333333333333334</v>
      </c>
    </row>
    <row r="73" spans="1:11" x14ac:dyDescent="0.35">
      <c r="A73" s="92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66.67</v>
      </c>
      <c r="G73" s="44">
        <v>7</v>
      </c>
      <c r="H73" s="20">
        <v>0.57899999999999996</v>
      </c>
      <c r="I73" s="47">
        <v>66.67</v>
      </c>
      <c r="J73" s="60">
        <v>63.16</v>
      </c>
      <c r="K73" s="70">
        <f>(C73*100)/C66</f>
        <v>12.380952380952381</v>
      </c>
    </row>
    <row r="74" spans="1:11" x14ac:dyDescent="0.35">
      <c r="A74" s="92"/>
      <c r="B74" s="71" t="s">
        <v>225</v>
      </c>
      <c r="C74" s="60">
        <v>18</v>
      </c>
      <c r="D74" s="44">
        <v>5</v>
      </c>
      <c r="E74" s="60">
        <v>0.59</v>
      </c>
      <c r="F74" s="60">
        <v>60</v>
      </c>
      <c r="G74" s="44">
        <v>5</v>
      </c>
      <c r="H74" s="20">
        <v>0.59</v>
      </c>
      <c r="I74" s="47">
        <v>60</v>
      </c>
      <c r="J74" s="60">
        <v>61.54</v>
      </c>
      <c r="K74" s="70">
        <f>(C74*100)/C66</f>
        <v>8.5714285714285712</v>
      </c>
    </row>
    <row r="75" spans="1:11" x14ac:dyDescent="0.35">
      <c r="A75" s="92"/>
      <c r="B75" s="71" t="s">
        <v>226</v>
      </c>
      <c r="C75" s="60">
        <v>18</v>
      </c>
      <c r="D75" s="44">
        <v>5</v>
      </c>
      <c r="E75" s="60">
        <v>0.59</v>
      </c>
      <c r="F75" s="60">
        <v>60</v>
      </c>
      <c r="G75" s="44">
        <v>5</v>
      </c>
      <c r="H75" s="20">
        <v>0.59</v>
      </c>
      <c r="I75" s="47">
        <v>60</v>
      </c>
      <c r="J75" s="60">
        <v>61.54</v>
      </c>
      <c r="K75" s="70">
        <f>(C75*100)/C66</f>
        <v>8.5714285714285712</v>
      </c>
    </row>
    <row r="76" spans="1:11" x14ac:dyDescent="0.35">
      <c r="A76" s="92"/>
      <c r="B76" s="72" t="s">
        <v>227</v>
      </c>
      <c r="C76" s="63">
        <v>18</v>
      </c>
      <c r="D76" s="73">
        <v>5</v>
      </c>
      <c r="E76" s="63">
        <v>0.59</v>
      </c>
      <c r="F76" s="63">
        <v>60</v>
      </c>
      <c r="G76" s="73">
        <v>5</v>
      </c>
      <c r="H76" s="63">
        <v>0.59</v>
      </c>
      <c r="I76" s="47">
        <v>60</v>
      </c>
      <c r="J76" s="63">
        <v>61.54</v>
      </c>
      <c r="K76" s="74">
        <f>(C76*100)/C66</f>
        <v>8.5714285714285712</v>
      </c>
    </row>
    <row r="77" spans="1:11" x14ac:dyDescent="0.35">
      <c r="A77" s="92"/>
      <c r="B77" s="71" t="s">
        <v>228</v>
      </c>
      <c r="C77" s="60">
        <v>210</v>
      </c>
      <c r="D77" s="44">
        <v>11</v>
      </c>
      <c r="E77" s="95">
        <v>0.316</v>
      </c>
      <c r="F77" s="95">
        <v>65.349999999999994</v>
      </c>
      <c r="G77" s="44">
        <v>7</v>
      </c>
      <c r="H77" s="96">
        <v>3.5000000000000003E-2</v>
      </c>
      <c r="I77" s="98">
        <v>34.65</v>
      </c>
      <c r="J77" s="60">
        <v>31.4</v>
      </c>
      <c r="K77" s="70">
        <f>(C77*100)/C66</f>
        <v>100</v>
      </c>
    </row>
    <row r="78" spans="1:11" x14ac:dyDescent="0.35">
      <c r="A78" s="92"/>
      <c r="B78" s="71" t="s">
        <v>229</v>
      </c>
      <c r="C78" s="60">
        <v>210</v>
      </c>
      <c r="D78" s="44">
        <v>11</v>
      </c>
      <c r="E78" s="60">
        <v>0.25900000000000001</v>
      </c>
      <c r="F78" s="60">
        <v>61.39</v>
      </c>
      <c r="G78" s="44">
        <v>7</v>
      </c>
      <c r="H78" s="20">
        <v>3.5000000000000003E-2</v>
      </c>
      <c r="I78" s="47">
        <v>34.65</v>
      </c>
      <c r="J78" s="60">
        <v>38.130000000000003</v>
      </c>
      <c r="K78" s="70">
        <f>(C78*100)/C66</f>
        <v>100</v>
      </c>
    </row>
    <row r="79" spans="1:11" x14ac:dyDescent="0.35">
      <c r="A79" s="92"/>
      <c r="B79" s="71" t="s">
        <v>230</v>
      </c>
      <c r="C79" s="60">
        <v>210</v>
      </c>
      <c r="D79" s="44">
        <v>11</v>
      </c>
      <c r="E79" s="60">
        <v>0.249</v>
      </c>
      <c r="F79" s="60">
        <v>61.88</v>
      </c>
      <c r="G79" s="44">
        <v>7</v>
      </c>
      <c r="H79" s="20">
        <v>3.5000000000000003E-2</v>
      </c>
      <c r="I79" s="47">
        <v>34.65</v>
      </c>
      <c r="J79" s="60">
        <v>56.06</v>
      </c>
      <c r="K79" s="70">
        <f>(C79*100)/C66</f>
        <v>100</v>
      </c>
    </row>
    <row r="80" spans="1:11" x14ac:dyDescent="0.35">
      <c r="A80" s="92"/>
      <c r="B80" s="71" t="s">
        <v>231</v>
      </c>
      <c r="C80" s="60">
        <v>210</v>
      </c>
      <c r="D80" s="44">
        <v>11</v>
      </c>
      <c r="E80" s="60">
        <v>0.251</v>
      </c>
      <c r="F80" s="60">
        <v>61.88</v>
      </c>
      <c r="G80" s="44">
        <v>7</v>
      </c>
      <c r="H80" s="20">
        <v>3.5000000000000003E-2</v>
      </c>
      <c r="I80" s="47">
        <v>34.65</v>
      </c>
      <c r="J80" s="60">
        <v>56.14</v>
      </c>
      <c r="K80" s="70">
        <f>(C80*100)/C66</f>
        <v>100</v>
      </c>
    </row>
    <row r="81" spans="1:11" x14ac:dyDescent="0.35">
      <c r="A81" s="92"/>
      <c r="B81" s="71" t="s">
        <v>232</v>
      </c>
      <c r="C81" s="60">
        <v>210</v>
      </c>
      <c r="D81" s="44">
        <v>11</v>
      </c>
      <c r="E81" s="60">
        <v>0.246</v>
      </c>
      <c r="F81" s="60">
        <v>60.89</v>
      </c>
      <c r="G81" s="44">
        <v>7</v>
      </c>
      <c r="H81" s="20">
        <v>3.5000000000000003E-2</v>
      </c>
      <c r="I81" s="47">
        <v>34.65</v>
      </c>
      <c r="J81" s="60">
        <v>55.36</v>
      </c>
      <c r="K81" s="70">
        <f>(C81*100)/C66</f>
        <v>100</v>
      </c>
    </row>
    <row r="82" spans="1:11" x14ac:dyDescent="0.35">
      <c r="A82" s="92"/>
      <c r="B82" s="71" t="s">
        <v>233</v>
      </c>
      <c r="C82" s="60">
        <v>210</v>
      </c>
      <c r="D82" s="44">
        <v>10</v>
      </c>
      <c r="E82" s="60">
        <v>0.24299999999999999</v>
      </c>
      <c r="F82" s="60">
        <v>61.88</v>
      </c>
      <c r="G82" s="44">
        <v>7</v>
      </c>
      <c r="H82" s="20">
        <v>3.5000000000000003E-2</v>
      </c>
      <c r="I82" s="47">
        <v>34.65</v>
      </c>
      <c r="J82" s="60">
        <v>64.099999999999994</v>
      </c>
      <c r="K82" s="70">
        <f>(C82*100)/C66</f>
        <v>100</v>
      </c>
    </row>
    <row r="83" spans="1:11" x14ac:dyDescent="0.35">
      <c r="A83" s="92"/>
      <c r="B83" s="71" t="s">
        <v>234</v>
      </c>
      <c r="C83" s="60">
        <v>210</v>
      </c>
      <c r="D83" s="44">
        <v>9</v>
      </c>
      <c r="E83" s="60">
        <v>0.23899999999999999</v>
      </c>
      <c r="F83" s="60">
        <v>59.9</v>
      </c>
      <c r="G83" s="44">
        <v>7</v>
      </c>
      <c r="H83" s="20">
        <v>3.5000000000000003E-2</v>
      </c>
      <c r="I83" s="47">
        <v>34.65</v>
      </c>
      <c r="J83" s="60">
        <v>63.16</v>
      </c>
      <c r="K83" s="70">
        <f>(C83*100)/C66</f>
        <v>100</v>
      </c>
    </row>
    <row r="84" spans="1:11" x14ac:dyDescent="0.35">
      <c r="A84" s="92"/>
      <c r="B84" s="71" t="s">
        <v>235</v>
      </c>
      <c r="C84" s="60">
        <v>210</v>
      </c>
      <c r="D84" s="44">
        <v>9</v>
      </c>
      <c r="E84" s="60">
        <v>0.21</v>
      </c>
      <c r="F84" s="60">
        <v>57.92</v>
      </c>
      <c r="G84" s="44">
        <v>1</v>
      </c>
      <c r="H84" s="20">
        <v>0.02</v>
      </c>
      <c r="I84" s="47">
        <v>33.17</v>
      </c>
      <c r="J84" s="60">
        <v>61.54</v>
      </c>
      <c r="K84" s="70">
        <f>(C84*100)/C66</f>
        <v>100</v>
      </c>
    </row>
    <row r="85" spans="1:11" x14ac:dyDescent="0.35">
      <c r="A85" s="92"/>
      <c r="B85" s="71" t="s">
        <v>236</v>
      </c>
      <c r="C85" s="60">
        <v>210</v>
      </c>
      <c r="D85" s="44">
        <v>9</v>
      </c>
      <c r="E85" s="60">
        <v>0.21</v>
      </c>
      <c r="F85" s="60">
        <v>57.92</v>
      </c>
      <c r="G85" s="44">
        <v>1</v>
      </c>
      <c r="H85" s="20">
        <v>0.02</v>
      </c>
      <c r="I85" s="47">
        <v>33.17</v>
      </c>
      <c r="J85" s="60">
        <v>61.54</v>
      </c>
      <c r="K85" s="70">
        <f>(C85*100)/C66</f>
        <v>100</v>
      </c>
    </row>
    <row r="86" spans="1:11" ht="15" thickBot="1" x14ac:dyDescent="0.4">
      <c r="A86" s="92"/>
      <c r="B86" s="75" t="s">
        <v>237</v>
      </c>
      <c r="C86" s="76">
        <v>210</v>
      </c>
      <c r="D86" s="77">
        <v>9</v>
      </c>
      <c r="E86" s="76">
        <v>0.21</v>
      </c>
      <c r="F86" s="76">
        <v>57.92</v>
      </c>
      <c r="G86" s="77">
        <v>1</v>
      </c>
      <c r="H86" s="76">
        <v>0.02</v>
      </c>
      <c r="I86" s="61">
        <v>33.17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126" t="s">
        <v>122</v>
      </c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35"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x14ac:dyDescent="0.35"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5" spans="1:12" x14ac:dyDescent="0.35">
      <c r="E5" s="119" t="s">
        <v>1</v>
      </c>
      <c r="F5" s="119"/>
      <c r="G5" s="120" t="s">
        <v>2</v>
      </c>
      <c r="H5" s="120"/>
      <c r="L5" s="4"/>
    </row>
    <row r="6" spans="1:12" x14ac:dyDescent="0.35">
      <c r="E6" s="121" t="s">
        <v>3</v>
      </c>
      <c r="F6" s="121"/>
      <c r="G6" s="122" t="s">
        <v>4</v>
      </c>
      <c r="H6" s="12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3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2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3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123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123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123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123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123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123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123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123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123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12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5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125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125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125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125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125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125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125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125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125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11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8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118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18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118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18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18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1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8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118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118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118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118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118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118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118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118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118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11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8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118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118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118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118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118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118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118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118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118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11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8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18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118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18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18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18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18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18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1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8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18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118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118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118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118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118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118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11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11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E1D5-464B-47BE-9340-1627F5050E9A}">
  <dimension ref="A1:P86"/>
  <sheetViews>
    <sheetView zoomScale="85" zoomScaleNormal="85" workbookViewId="0">
      <pane ySplit="2" topLeftCell="A32" activePane="bottomLeft" state="frozen"/>
      <selection pane="bottomLeft" activeCell="D44" sqref="D44:L44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6" x14ac:dyDescent="0.35">
      <c r="D1" s="129" t="s">
        <v>5</v>
      </c>
      <c r="E1" s="129"/>
      <c r="F1" s="129"/>
      <c r="G1" s="129" t="s">
        <v>242</v>
      </c>
      <c r="H1" s="129"/>
      <c r="I1" s="129"/>
      <c r="J1" s="129" t="s">
        <v>243</v>
      </c>
      <c r="K1" s="129"/>
      <c r="L1" s="129"/>
      <c r="N1" s="4"/>
    </row>
    <row r="2" spans="1:16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1" t="s">
        <v>69</v>
      </c>
      <c r="K2" s="29" t="s">
        <v>152</v>
      </c>
      <c r="L2" s="29" t="s">
        <v>241</v>
      </c>
      <c r="M2" s="39" t="s">
        <v>121</v>
      </c>
      <c r="N2" s="32" t="s">
        <v>120</v>
      </c>
    </row>
    <row r="3" spans="1:16" x14ac:dyDescent="0.35">
      <c r="A3" s="101" t="s">
        <v>0</v>
      </c>
      <c r="B3" s="102" t="s">
        <v>154</v>
      </c>
      <c r="C3" s="103">
        <v>517</v>
      </c>
      <c r="D3" s="104">
        <v>14</v>
      </c>
      <c r="E3" s="105">
        <v>0.114</v>
      </c>
      <c r="F3" s="105">
        <v>46.02</v>
      </c>
      <c r="G3" s="106">
        <v>14</v>
      </c>
      <c r="H3" s="103">
        <v>0.10100000000000001</v>
      </c>
      <c r="I3" s="107">
        <v>52.99</v>
      </c>
      <c r="J3" s="106">
        <v>34</v>
      </c>
      <c r="K3" s="103">
        <v>0.14399999999999999</v>
      </c>
      <c r="L3" s="107">
        <v>25.1</v>
      </c>
      <c r="M3" s="105"/>
      <c r="N3" s="108">
        <f>(C3*100)/C3</f>
        <v>100</v>
      </c>
      <c r="P3" s="41"/>
    </row>
    <row r="4" spans="1:16" x14ac:dyDescent="0.35">
      <c r="A4" s="109"/>
      <c r="B4" s="8" t="s">
        <v>155</v>
      </c>
      <c r="C4">
        <v>320</v>
      </c>
      <c r="D4" s="35">
        <v>55</v>
      </c>
      <c r="E4">
        <v>0.50600000000000001</v>
      </c>
      <c r="F4">
        <v>65.569999999999993</v>
      </c>
      <c r="G4" s="35">
        <v>55</v>
      </c>
      <c r="H4">
        <v>0.50600000000000001</v>
      </c>
      <c r="I4" s="41">
        <v>65.569999999999993</v>
      </c>
      <c r="J4" s="35">
        <v>30</v>
      </c>
      <c r="K4">
        <v>0.435</v>
      </c>
      <c r="L4" s="41">
        <v>39.020000000000003</v>
      </c>
      <c r="M4">
        <v>36.15</v>
      </c>
      <c r="N4" s="9">
        <f>(C4*100)/C3</f>
        <v>61.895551257253388</v>
      </c>
      <c r="P4" s="41"/>
    </row>
    <row r="5" spans="1:16" x14ac:dyDescent="0.35">
      <c r="A5" s="109"/>
      <c r="B5" s="8" t="s">
        <v>156</v>
      </c>
      <c r="C5">
        <v>215</v>
      </c>
      <c r="D5" s="35">
        <v>53</v>
      </c>
      <c r="E5">
        <v>0.54700000000000004</v>
      </c>
      <c r="F5">
        <v>68</v>
      </c>
      <c r="G5" s="35">
        <v>53</v>
      </c>
      <c r="H5">
        <v>0.54700000000000004</v>
      </c>
      <c r="I5" s="41">
        <v>68</v>
      </c>
      <c r="J5" s="35">
        <v>23</v>
      </c>
      <c r="K5">
        <v>0.505</v>
      </c>
      <c r="L5" s="41">
        <v>53.5</v>
      </c>
      <c r="M5">
        <v>39.729999999999997</v>
      </c>
      <c r="N5" s="9">
        <f>(C5*100)/C3</f>
        <v>41.586073500967117</v>
      </c>
    </row>
    <row r="6" spans="1:16" x14ac:dyDescent="0.35">
      <c r="A6" s="109"/>
      <c r="B6" s="8" t="s">
        <v>157</v>
      </c>
      <c r="C6">
        <v>174</v>
      </c>
      <c r="D6" s="35">
        <v>44</v>
      </c>
      <c r="E6">
        <v>0.55800000000000005</v>
      </c>
      <c r="F6">
        <v>71.7</v>
      </c>
      <c r="G6" s="35">
        <v>44</v>
      </c>
      <c r="H6">
        <v>0.55800000000000005</v>
      </c>
      <c r="I6" s="41">
        <v>71.7</v>
      </c>
      <c r="J6" s="35">
        <v>19</v>
      </c>
      <c r="K6">
        <v>0.58499999999999996</v>
      </c>
      <c r="L6" s="41">
        <v>50</v>
      </c>
      <c r="M6">
        <v>41.13</v>
      </c>
      <c r="N6" s="9">
        <f>(C6*100)/C3</f>
        <v>33.65570599613153</v>
      </c>
    </row>
    <row r="7" spans="1:16" x14ac:dyDescent="0.35">
      <c r="A7" s="109"/>
      <c r="B7" s="8" t="s">
        <v>158</v>
      </c>
      <c r="C7">
        <v>152</v>
      </c>
      <c r="D7" s="35">
        <v>40</v>
      </c>
      <c r="E7">
        <v>0.57999999999999996</v>
      </c>
      <c r="F7">
        <v>71.53</v>
      </c>
      <c r="G7" s="35">
        <v>40</v>
      </c>
      <c r="H7">
        <v>0.57999999999999996</v>
      </c>
      <c r="I7" s="41">
        <v>71.53</v>
      </c>
      <c r="J7" s="35">
        <v>19</v>
      </c>
      <c r="K7">
        <v>0.60199999999999998</v>
      </c>
      <c r="L7" s="41">
        <v>53.06</v>
      </c>
      <c r="M7">
        <v>41.87</v>
      </c>
      <c r="N7" s="9">
        <f>(C7*100)/C3</f>
        <v>29.400386847195357</v>
      </c>
    </row>
    <row r="8" spans="1:16" x14ac:dyDescent="0.35">
      <c r="A8" s="109"/>
      <c r="B8" s="8" t="s">
        <v>159</v>
      </c>
      <c r="C8">
        <v>138</v>
      </c>
      <c r="D8" s="35">
        <v>35</v>
      </c>
      <c r="E8">
        <v>0.60399999999999998</v>
      </c>
      <c r="F8">
        <v>73.98</v>
      </c>
      <c r="G8" s="35">
        <v>35</v>
      </c>
      <c r="H8">
        <v>0.60399999999999998</v>
      </c>
      <c r="I8" s="41">
        <v>73.98</v>
      </c>
      <c r="J8" s="35">
        <v>17</v>
      </c>
      <c r="K8">
        <v>0.63300000000000001</v>
      </c>
      <c r="L8" s="41">
        <v>56.1</v>
      </c>
      <c r="M8">
        <v>43.96</v>
      </c>
      <c r="N8" s="9">
        <f>(C8*100)/C3</f>
        <v>26.692456479690524</v>
      </c>
    </row>
    <row r="9" spans="1:16" x14ac:dyDescent="0.35">
      <c r="A9" s="109"/>
      <c r="B9" s="8" t="s">
        <v>160</v>
      </c>
      <c r="C9">
        <v>120</v>
      </c>
      <c r="D9" s="35">
        <v>34</v>
      </c>
      <c r="E9">
        <v>0.58699999999999997</v>
      </c>
      <c r="F9">
        <v>70.48</v>
      </c>
      <c r="G9" s="35">
        <v>34</v>
      </c>
      <c r="H9">
        <v>0.58699999999999997</v>
      </c>
      <c r="I9" s="41">
        <v>70.48</v>
      </c>
      <c r="J9" s="35">
        <v>14</v>
      </c>
      <c r="K9">
        <v>0.65</v>
      </c>
      <c r="L9" s="41">
        <v>51.43</v>
      </c>
      <c r="M9">
        <v>47.74</v>
      </c>
      <c r="N9" s="9">
        <f>(C9*100)/C3</f>
        <v>23.210831721470019</v>
      </c>
    </row>
    <row r="10" spans="1:16" x14ac:dyDescent="0.35">
      <c r="A10" s="109"/>
      <c r="B10" s="8" t="s">
        <v>161</v>
      </c>
      <c r="C10">
        <v>106</v>
      </c>
      <c r="D10" s="35">
        <v>32</v>
      </c>
      <c r="E10">
        <v>0.57699999999999996</v>
      </c>
      <c r="F10">
        <v>71.430000000000007</v>
      </c>
      <c r="G10" s="35">
        <v>32</v>
      </c>
      <c r="H10">
        <v>0.57699999999999996</v>
      </c>
      <c r="I10" s="41">
        <v>71.430000000000007</v>
      </c>
      <c r="J10" s="35">
        <v>11</v>
      </c>
      <c r="K10">
        <v>0.66100000000000003</v>
      </c>
      <c r="L10" s="41">
        <v>51.65</v>
      </c>
      <c r="M10">
        <v>48.29</v>
      </c>
      <c r="N10" s="9">
        <f>(C10*100)/C3</f>
        <v>20.502901353965182</v>
      </c>
    </row>
    <row r="11" spans="1:16" x14ac:dyDescent="0.35">
      <c r="A11" s="109"/>
      <c r="B11" s="8" t="s">
        <v>162</v>
      </c>
      <c r="C11">
        <v>92</v>
      </c>
      <c r="D11" s="35">
        <v>29</v>
      </c>
      <c r="E11">
        <v>0.57599999999999996</v>
      </c>
      <c r="F11">
        <v>70.13</v>
      </c>
      <c r="G11" s="35">
        <v>29</v>
      </c>
      <c r="H11">
        <v>0.57599999999999996</v>
      </c>
      <c r="I11" s="41">
        <v>70.13</v>
      </c>
      <c r="J11" s="35">
        <v>9</v>
      </c>
      <c r="K11" s="95">
        <v>0.70899999999999996</v>
      </c>
      <c r="L11" s="41">
        <v>50.65</v>
      </c>
      <c r="M11">
        <v>47.85</v>
      </c>
      <c r="N11" s="9">
        <f>(C11*100)/C3</f>
        <v>17.794970986460349</v>
      </c>
    </row>
    <row r="12" spans="1:16" x14ac:dyDescent="0.35">
      <c r="A12" s="109"/>
      <c r="B12" s="8" t="s">
        <v>163</v>
      </c>
      <c r="C12">
        <v>79</v>
      </c>
      <c r="D12" s="35">
        <v>24</v>
      </c>
      <c r="E12">
        <v>0.60599999999999998</v>
      </c>
      <c r="F12">
        <v>71.88</v>
      </c>
      <c r="G12" s="35">
        <v>24</v>
      </c>
      <c r="H12">
        <v>0.60599999999999998</v>
      </c>
      <c r="I12" s="41">
        <v>71.88</v>
      </c>
      <c r="J12" s="35">
        <v>8</v>
      </c>
      <c r="K12">
        <v>0.70499999999999996</v>
      </c>
      <c r="L12" s="41">
        <v>56.6</v>
      </c>
      <c r="M12">
        <v>45.7</v>
      </c>
      <c r="N12" s="9">
        <f>(C12*100)/C3</f>
        <v>15.28046421663443</v>
      </c>
    </row>
    <row r="13" spans="1:16" x14ac:dyDescent="0.35">
      <c r="A13" s="109"/>
      <c r="B13" s="10" t="s">
        <v>164</v>
      </c>
      <c r="C13" s="3">
        <v>64</v>
      </c>
      <c r="D13" s="36">
        <v>19</v>
      </c>
      <c r="E13" s="99">
        <v>0.61099999999999999</v>
      </c>
      <c r="F13" s="99">
        <v>75.510000000000005</v>
      </c>
      <c r="G13" s="36">
        <v>19</v>
      </c>
      <c r="H13" s="99">
        <v>0.61099999999999999</v>
      </c>
      <c r="I13" s="97">
        <v>75.510000000000005</v>
      </c>
      <c r="J13" s="36">
        <v>6</v>
      </c>
      <c r="K13" s="3">
        <v>0.69099999999999995</v>
      </c>
      <c r="L13" s="97">
        <v>56.93</v>
      </c>
      <c r="M13" s="3">
        <v>44.03</v>
      </c>
      <c r="N13" s="11">
        <f>(C13*100)/C3</f>
        <v>12.379110251450676</v>
      </c>
    </row>
    <row r="14" spans="1:16" x14ac:dyDescent="0.35">
      <c r="A14" s="109"/>
      <c r="B14" s="8" t="s">
        <v>165</v>
      </c>
      <c r="C14">
        <v>517</v>
      </c>
      <c r="D14" s="35">
        <v>18</v>
      </c>
      <c r="E14" s="95">
        <v>0.35499999999999998</v>
      </c>
      <c r="F14" s="100">
        <v>55.18</v>
      </c>
      <c r="G14" s="35">
        <v>15</v>
      </c>
      <c r="H14">
        <v>0.254</v>
      </c>
      <c r="I14" s="98">
        <v>54.98</v>
      </c>
      <c r="J14" s="35">
        <v>37</v>
      </c>
      <c r="K14">
        <v>0.14699999999999999</v>
      </c>
      <c r="L14" s="42">
        <v>25.9</v>
      </c>
      <c r="M14">
        <v>36.15</v>
      </c>
      <c r="N14" s="9">
        <f>(C14*100)/C3</f>
        <v>100</v>
      </c>
    </row>
    <row r="15" spans="1:16" x14ac:dyDescent="0.35">
      <c r="A15" s="109"/>
      <c r="B15" s="8" t="s">
        <v>166</v>
      </c>
      <c r="C15">
        <v>517</v>
      </c>
      <c r="D15" s="35">
        <v>17</v>
      </c>
      <c r="E15">
        <v>0.318</v>
      </c>
      <c r="F15">
        <v>52.39</v>
      </c>
      <c r="G15" s="35">
        <v>19</v>
      </c>
      <c r="H15" s="95">
        <v>0.36499999999999999</v>
      </c>
      <c r="I15" s="41">
        <v>53.78</v>
      </c>
      <c r="J15" s="35">
        <v>32</v>
      </c>
      <c r="K15">
        <v>0.14899999999999999</v>
      </c>
      <c r="L15" s="97">
        <v>26.49</v>
      </c>
      <c r="M15">
        <v>39.729999999999997</v>
      </c>
      <c r="N15" s="9">
        <f>(C15*100)/C3</f>
        <v>100</v>
      </c>
    </row>
    <row r="16" spans="1:16" x14ac:dyDescent="0.35">
      <c r="A16" s="109"/>
      <c r="B16" s="8" t="s">
        <v>167</v>
      </c>
      <c r="C16">
        <v>517</v>
      </c>
      <c r="D16" s="35">
        <v>16</v>
      </c>
      <c r="E16">
        <v>0.28199999999999997</v>
      </c>
      <c r="F16">
        <v>53.19</v>
      </c>
      <c r="G16" s="35">
        <v>16</v>
      </c>
      <c r="H16">
        <v>0.26500000000000001</v>
      </c>
      <c r="I16" s="41">
        <v>54.78</v>
      </c>
      <c r="J16" s="35">
        <v>30</v>
      </c>
      <c r="K16" s="95">
        <v>0.159</v>
      </c>
      <c r="L16" s="41">
        <v>24.5</v>
      </c>
      <c r="M16">
        <v>41.13</v>
      </c>
      <c r="N16" s="9">
        <f>(C16*100)/C3</f>
        <v>100</v>
      </c>
    </row>
    <row r="17" spans="1:14" x14ac:dyDescent="0.35">
      <c r="A17" s="109"/>
      <c r="B17" s="8" t="s">
        <v>168</v>
      </c>
      <c r="C17">
        <v>517</v>
      </c>
      <c r="D17" s="35">
        <v>17</v>
      </c>
      <c r="E17">
        <v>0.34</v>
      </c>
      <c r="F17">
        <v>51.99</v>
      </c>
      <c r="G17" s="35">
        <v>17</v>
      </c>
      <c r="H17">
        <v>0.317</v>
      </c>
      <c r="I17" s="41">
        <v>53.19</v>
      </c>
      <c r="J17" s="35">
        <v>31</v>
      </c>
      <c r="K17">
        <v>0.14599999999999999</v>
      </c>
      <c r="L17" s="41">
        <v>24.7</v>
      </c>
      <c r="M17">
        <v>41.87</v>
      </c>
      <c r="N17" s="9">
        <f>(C17*100)/C3</f>
        <v>100</v>
      </c>
    </row>
    <row r="18" spans="1:14" x14ac:dyDescent="0.35">
      <c r="A18" s="109"/>
      <c r="B18" s="8" t="s">
        <v>169</v>
      </c>
      <c r="C18">
        <v>517</v>
      </c>
      <c r="D18" s="35">
        <v>15</v>
      </c>
      <c r="E18">
        <v>0.248</v>
      </c>
      <c r="F18">
        <v>52.59</v>
      </c>
      <c r="G18" s="35">
        <v>19</v>
      </c>
      <c r="H18">
        <v>0.29799999999999999</v>
      </c>
      <c r="I18" s="41">
        <v>56.77</v>
      </c>
      <c r="J18" s="35">
        <v>31</v>
      </c>
      <c r="K18">
        <v>0.14599999999999999</v>
      </c>
      <c r="L18" s="41">
        <v>24.7</v>
      </c>
      <c r="M18">
        <v>43.96</v>
      </c>
      <c r="N18" s="9">
        <f>(C18*100)/C3</f>
        <v>100</v>
      </c>
    </row>
    <row r="19" spans="1:14" x14ac:dyDescent="0.35">
      <c r="A19" s="109"/>
      <c r="B19" s="8" t="s">
        <v>170</v>
      </c>
      <c r="C19">
        <v>517</v>
      </c>
      <c r="D19" s="35">
        <v>16</v>
      </c>
      <c r="E19">
        <v>0.24399999999999999</v>
      </c>
      <c r="F19">
        <v>50.8</v>
      </c>
      <c r="G19" s="35">
        <v>16</v>
      </c>
      <c r="H19">
        <v>0.27100000000000002</v>
      </c>
      <c r="I19" s="41">
        <v>54.38</v>
      </c>
      <c r="J19" s="35">
        <v>32</v>
      </c>
      <c r="K19">
        <v>0.155</v>
      </c>
      <c r="L19" s="41">
        <v>25.1</v>
      </c>
      <c r="M19">
        <v>47.74</v>
      </c>
      <c r="N19" s="9">
        <f>(C19*100)/C3</f>
        <v>100</v>
      </c>
    </row>
    <row r="20" spans="1:14" x14ac:dyDescent="0.35">
      <c r="A20" s="109"/>
      <c r="B20" s="8" t="s">
        <v>171</v>
      </c>
      <c r="C20">
        <v>517</v>
      </c>
      <c r="D20" s="35">
        <v>15</v>
      </c>
      <c r="E20">
        <v>0.23799999999999999</v>
      </c>
      <c r="F20">
        <v>51</v>
      </c>
      <c r="G20" s="35">
        <v>18</v>
      </c>
      <c r="H20">
        <v>0.28100000000000003</v>
      </c>
      <c r="I20" s="41">
        <v>52.99</v>
      </c>
      <c r="J20" s="35">
        <v>32</v>
      </c>
      <c r="K20">
        <v>0.155</v>
      </c>
      <c r="L20" s="41">
        <v>25.1</v>
      </c>
      <c r="M20">
        <v>48.29</v>
      </c>
      <c r="N20" s="9">
        <f>(C20*100)/C3</f>
        <v>100</v>
      </c>
    </row>
    <row r="21" spans="1:14" x14ac:dyDescent="0.35">
      <c r="A21" s="109"/>
      <c r="B21" s="8" t="s">
        <v>172</v>
      </c>
      <c r="C21">
        <v>517</v>
      </c>
      <c r="D21" s="35">
        <v>13</v>
      </c>
      <c r="E21">
        <v>0.246</v>
      </c>
      <c r="F21">
        <v>45.22</v>
      </c>
      <c r="G21" s="35">
        <v>15</v>
      </c>
      <c r="H21">
        <v>0.255</v>
      </c>
      <c r="I21" s="41">
        <v>45.82</v>
      </c>
      <c r="J21" s="35">
        <v>32</v>
      </c>
      <c r="K21">
        <v>0.155</v>
      </c>
      <c r="L21" s="41">
        <v>25.1</v>
      </c>
      <c r="M21">
        <v>47.85</v>
      </c>
      <c r="N21" s="9">
        <f>(C21*100)/C3</f>
        <v>100</v>
      </c>
    </row>
    <row r="22" spans="1:14" x14ac:dyDescent="0.35">
      <c r="A22" s="109"/>
      <c r="B22" s="8" t="s">
        <v>173</v>
      </c>
      <c r="C22">
        <v>517</v>
      </c>
      <c r="D22" s="35">
        <v>14</v>
      </c>
      <c r="E22">
        <v>0.25800000000000001</v>
      </c>
      <c r="F22">
        <v>46.02</v>
      </c>
      <c r="G22" s="35">
        <v>16</v>
      </c>
      <c r="H22">
        <v>0.26800000000000002</v>
      </c>
      <c r="I22" s="41">
        <v>47.01</v>
      </c>
      <c r="J22" s="35">
        <v>32</v>
      </c>
      <c r="K22">
        <v>0.155</v>
      </c>
      <c r="L22" s="41">
        <v>25.1</v>
      </c>
      <c r="M22">
        <v>45.7</v>
      </c>
      <c r="N22" s="9">
        <f>(C22*100)/C3</f>
        <v>100</v>
      </c>
    </row>
    <row r="23" spans="1:14" ht="15" thickBot="1" x14ac:dyDescent="0.4">
      <c r="A23" s="109"/>
      <c r="B23" s="12" t="s">
        <v>174</v>
      </c>
      <c r="C23" s="13">
        <v>517</v>
      </c>
      <c r="D23" s="37">
        <v>15</v>
      </c>
      <c r="E23" s="13">
        <v>0.214</v>
      </c>
      <c r="F23" s="13">
        <v>50.8</v>
      </c>
      <c r="G23" s="37">
        <v>15</v>
      </c>
      <c r="H23" s="13">
        <v>0.22700000000000001</v>
      </c>
      <c r="I23" s="43">
        <v>50.4</v>
      </c>
      <c r="J23" s="37">
        <v>32</v>
      </c>
      <c r="K23" s="13">
        <v>0.155</v>
      </c>
      <c r="L23" s="43">
        <v>25.1</v>
      </c>
      <c r="M23" s="13">
        <v>44.03</v>
      </c>
      <c r="N23" s="14">
        <f>(C23*100)/C3</f>
        <v>100</v>
      </c>
    </row>
    <row r="24" spans="1:14" x14ac:dyDescent="0.35">
      <c r="A24" s="110" t="s">
        <v>46</v>
      </c>
      <c r="B24" s="102" t="s">
        <v>175</v>
      </c>
      <c r="C24" s="105">
        <v>662</v>
      </c>
      <c r="D24" s="104">
        <v>26</v>
      </c>
      <c r="E24" s="105">
        <v>0.186</v>
      </c>
      <c r="F24" s="105">
        <v>77.760000000000005</v>
      </c>
      <c r="G24" s="106">
        <v>24</v>
      </c>
      <c r="H24" s="103">
        <v>0.184</v>
      </c>
      <c r="I24" s="107">
        <v>76.989999999999995</v>
      </c>
      <c r="J24" s="106">
        <v>43</v>
      </c>
      <c r="K24" s="103">
        <v>0.14199999999999999</v>
      </c>
      <c r="L24" s="107">
        <v>73.31</v>
      </c>
      <c r="M24" s="105"/>
      <c r="N24" s="111">
        <f>(C24*100)/C24</f>
        <v>100</v>
      </c>
    </row>
    <row r="25" spans="1:14" x14ac:dyDescent="0.35">
      <c r="A25" s="109"/>
      <c r="B25" s="8" t="s">
        <v>176</v>
      </c>
      <c r="C25">
        <v>406</v>
      </c>
      <c r="D25" s="35">
        <v>42</v>
      </c>
      <c r="E25">
        <v>0.505</v>
      </c>
      <c r="F25">
        <v>72.47</v>
      </c>
      <c r="G25" s="35">
        <v>42</v>
      </c>
      <c r="H25">
        <v>0.505</v>
      </c>
      <c r="I25" s="41">
        <v>72.47</v>
      </c>
      <c r="J25" s="35">
        <v>60</v>
      </c>
      <c r="K25">
        <v>0.39300000000000002</v>
      </c>
      <c r="L25" s="41">
        <v>67.930000000000007</v>
      </c>
      <c r="M25">
        <v>22.31</v>
      </c>
      <c r="N25" s="9">
        <f>(C25*100)/C24</f>
        <v>61.329305135951664</v>
      </c>
    </row>
    <row r="26" spans="1:14" x14ac:dyDescent="0.35">
      <c r="A26" s="109"/>
      <c r="B26" s="8" t="s">
        <v>177</v>
      </c>
      <c r="C26">
        <v>303</v>
      </c>
      <c r="D26" s="35">
        <v>45</v>
      </c>
      <c r="E26">
        <v>0.53800000000000003</v>
      </c>
      <c r="F26">
        <v>68.260000000000005</v>
      </c>
      <c r="G26" s="35">
        <v>45</v>
      </c>
      <c r="H26">
        <v>0.53800000000000003</v>
      </c>
      <c r="I26" s="41">
        <v>67.239999999999995</v>
      </c>
      <c r="J26" s="35">
        <v>41</v>
      </c>
      <c r="K26">
        <v>0.51</v>
      </c>
      <c r="L26" s="41">
        <v>72.7</v>
      </c>
      <c r="M26">
        <v>31.13</v>
      </c>
      <c r="N26" s="9">
        <f>(C26*100)/C24</f>
        <v>45.770392749244714</v>
      </c>
    </row>
    <row r="27" spans="1:14" x14ac:dyDescent="0.35">
      <c r="A27" s="109"/>
      <c r="B27" s="8" t="s">
        <v>178</v>
      </c>
      <c r="C27">
        <v>249</v>
      </c>
      <c r="D27" s="35">
        <v>46</v>
      </c>
      <c r="E27">
        <v>0.53200000000000003</v>
      </c>
      <c r="F27">
        <v>69.87</v>
      </c>
      <c r="G27" s="35">
        <v>46</v>
      </c>
      <c r="H27">
        <v>0.53200000000000003</v>
      </c>
      <c r="I27" s="41">
        <v>69.87</v>
      </c>
      <c r="J27" s="35">
        <v>32</v>
      </c>
      <c r="K27">
        <v>0.56100000000000005</v>
      </c>
      <c r="L27" s="41">
        <v>80.33</v>
      </c>
      <c r="M27">
        <v>32.520000000000003</v>
      </c>
      <c r="N27" s="9">
        <f>(C27*100)/C24</f>
        <v>37.61329305135952</v>
      </c>
    </row>
    <row r="28" spans="1:14" x14ac:dyDescent="0.35">
      <c r="A28" s="109"/>
      <c r="B28" s="8" t="s">
        <v>179</v>
      </c>
      <c r="C28">
        <v>208</v>
      </c>
      <c r="D28" s="35">
        <v>42</v>
      </c>
      <c r="E28">
        <v>0.59</v>
      </c>
      <c r="F28">
        <v>69.7</v>
      </c>
      <c r="G28" s="35">
        <v>42</v>
      </c>
      <c r="H28">
        <v>0.59099999999999997</v>
      </c>
      <c r="I28" s="41">
        <v>70.709999999999994</v>
      </c>
      <c r="J28" s="35">
        <v>28</v>
      </c>
      <c r="K28">
        <v>0.57199999999999995</v>
      </c>
      <c r="L28" s="41">
        <v>83.84</v>
      </c>
      <c r="M28">
        <v>34.450000000000003</v>
      </c>
      <c r="N28" s="9">
        <f>(C28*100)/C24</f>
        <v>31.419939577039276</v>
      </c>
    </row>
    <row r="29" spans="1:14" x14ac:dyDescent="0.35">
      <c r="A29" s="109"/>
      <c r="B29" s="8" t="s">
        <v>180</v>
      </c>
      <c r="C29">
        <v>198</v>
      </c>
      <c r="D29" s="35">
        <v>44</v>
      </c>
      <c r="E29">
        <v>0.60399999999999998</v>
      </c>
      <c r="F29">
        <v>70.209999999999994</v>
      </c>
      <c r="G29" s="35">
        <v>44</v>
      </c>
      <c r="H29">
        <v>0.60399999999999998</v>
      </c>
      <c r="I29" s="41">
        <v>70.209999999999994</v>
      </c>
      <c r="J29" s="35">
        <v>22</v>
      </c>
      <c r="K29">
        <v>0.63100000000000001</v>
      </c>
      <c r="L29" s="41">
        <v>85.11</v>
      </c>
      <c r="M29">
        <v>35.159999999999997</v>
      </c>
      <c r="N29" s="9">
        <f>(C29*100)/C24</f>
        <v>29.909365558912388</v>
      </c>
    </row>
    <row r="30" spans="1:14" x14ac:dyDescent="0.35">
      <c r="A30" s="109"/>
      <c r="B30" s="8" t="s">
        <v>181</v>
      </c>
      <c r="C30">
        <v>177</v>
      </c>
      <c r="D30" s="35">
        <v>45</v>
      </c>
      <c r="E30">
        <v>0.60099999999999998</v>
      </c>
      <c r="F30">
        <v>70.66</v>
      </c>
      <c r="G30" s="35">
        <v>45</v>
      </c>
      <c r="H30">
        <v>0.60099999999999998</v>
      </c>
      <c r="I30" s="41">
        <v>70.66</v>
      </c>
      <c r="J30" s="35">
        <v>18</v>
      </c>
      <c r="K30">
        <v>0.66200000000000003</v>
      </c>
      <c r="L30" s="41">
        <v>85.63</v>
      </c>
      <c r="M30">
        <v>36.71</v>
      </c>
      <c r="N30" s="9">
        <f>(C30*100)/C24</f>
        <v>26.737160120845921</v>
      </c>
    </row>
    <row r="31" spans="1:14" x14ac:dyDescent="0.35">
      <c r="A31" s="109"/>
      <c r="B31" s="8" t="s">
        <v>182</v>
      </c>
      <c r="C31">
        <v>164</v>
      </c>
      <c r="D31" s="35">
        <v>45</v>
      </c>
      <c r="E31">
        <v>0.59799999999999998</v>
      </c>
      <c r="F31">
        <v>75.319999999999993</v>
      </c>
      <c r="G31" s="35">
        <v>45</v>
      </c>
      <c r="H31">
        <v>0.59799999999999998</v>
      </c>
      <c r="I31" s="41">
        <v>75.319999999999993</v>
      </c>
      <c r="J31" s="35">
        <v>17</v>
      </c>
      <c r="K31">
        <v>0.67600000000000005</v>
      </c>
      <c r="L31" s="41">
        <v>88.96</v>
      </c>
      <c r="M31">
        <v>36.92</v>
      </c>
      <c r="N31" s="9">
        <f>(C31*100)/C24</f>
        <v>24.773413897280967</v>
      </c>
    </row>
    <row r="32" spans="1:14" x14ac:dyDescent="0.35">
      <c r="A32" s="109"/>
      <c r="B32" s="8" t="s">
        <v>183</v>
      </c>
      <c r="C32">
        <v>127</v>
      </c>
      <c r="D32" s="35">
        <v>36</v>
      </c>
      <c r="E32">
        <v>0.61799999999999999</v>
      </c>
      <c r="F32">
        <v>79.489999999999995</v>
      </c>
      <c r="G32" s="35">
        <v>36</v>
      </c>
      <c r="H32">
        <v>0.61799999999999999</v>
      </c>
      <c r="I32" s="41">
        <v>79.489999999999995</v>
      </c>
      <c r="J32" s="35">
        <v>15</v>
      </c>
      <c r="K32">
        <v>0.71299999999999997</v>
      </c>
      <c r="L32" s="97">
        <v>89.74</v>
      </c>
      <c r="M32">
        <v>40.28</v>
      </c>
      <c r="N32" s="9">
        <f>(C32*100)/C24</f>
        <v>19.184290030211482</v>
      </c>
    </row>
    <row r="33" spans="1:14" x14ac:dyDescent="0.35">
      <c r="A33" s="109"/>
      <c r="B33" s="8" t="s">
        <v>184</v>
      </c>
      <c r="C33">
        <v>116</v>
      </c>
      <c r="D33" s="35">
        <v>32</v>
      </c>
      <c r="E33">
        <v>0.623</v>
      </c>
      <c r="F33">
        <v>81.13</v>
      </c>
      <c r="G33" s="35">
        <v>32</v>
      </c>
      <c r="H33">
        <v>0.623</v>
      </c>
      <c r="I33" s="41">
        <v>81.13</v>
      </c>
      <c r="J33" s="35">
        <v>14</v>
      </c>
      <c r="K33">
        <v>0.71799999999999997</v>
      </c>
      <c r="L33" s="41">
        <v>89.62</v>
      </c>
      <c r="M33">
        <v>38.11</v>
      </c>
      <c r="N33" s="9">
        <f>(C33*100)/C24</f>
        <v>17.522658610271904</v>
      </c>
    </row>
    <row r="34" spans="1:14" x14ac:dyDescent="0.35">
      <c r="A34" s="109"/>
      <c r="B34" s="10" t="s">
        <v>185</v>
      </c>
      <c r="C34" s="3">
        <v>110</v>
      </c>
      <c r="D34" s="36">
        <v>30</v>
      </c>
      <c r="E34" s="99">
        <v>0.64</v>
      </c>
      <c r="F34" s="99">
        <v>85</v>
      </c>
      <c r="G34" s="36">
        <v>30</v>
      </c>
      <c r="H34" s="99">
        <v>0.64</v>
      </c>
      <c r="I34" s="97">
        <v>85</v>
      </c>
      <c r="J34" s="36">
        <v>13</v>
      </c>
      <c r="K34" s="99">
        <v>0.73499999999999999</v>
      </c>
      <c r="L34" s="41">
        <v>89</v>
      </c>
      <c r="M34" s="3">
        <v>37.97</v>
      </c>
      <c r="N34" s="11">
        <f>(C34*100)/C24</f>
        <v>16.61631419939577</v>
      </c>
    </row>
    <row r="35" spans="1:14" x14ac:dyDescent="0.35">
      <c r="A35" s="109"/>
      <c r="B35" s="8" t="s">
        <v>186</v>
      </c>
      <c r="C35">
        <v>662</v>
      </c>
      <c r="D35" s="35">
        <v>28</v>
      </c>
      <c r="E35" s="95">
        <v>0.32400000000000001</v>
      </c>
      <c r="F35">
        <v>78.989999999999995</v>
      </c>
      <c r="G35" s="35">
        <v>28</v>
      </c>
      <c r="H35">
        <v>0.32400000000000001</v>
      </c>
      <c r="I35" s="42">
        <v>78.989999999999995</v>
      </c>
      <c r="J35" s="35">
        <v>40</v>
      </c>
      <c r="K35">
        <v>0.161</v>
      </c>
      <c r="L35" s="98">
        <v>74.23</v>
      </c>
      <c r="M35">
        <v>22.31</v>
      </c>
      <c r="N35" s="9">
        <f>(C35*100)/C24</f>
        <v>100</v>
      </c>
    </row>
    <row r="36" spans="1:14" x14ac:dyDescent="0.35">
      <c r="A36" s="109"/>
      <c r="B36" s="8" t="s">
        <v>187</v>
      </c>
      <c r="C36">
        <v>662</v>
      </c>
      <c r="D36" s="35">
        <v>31</v>
      </c>
      <c r="E36">
        <v>0.28699999999999998</v>
      </c>
      <c r="F36">
        <v>78.22</v>
      </c>
      <c r="G36" s="35">
        <v>30</v>
      </c>
      <c r="H36">
        <v>0.32</v>
      </c>
      <c r="I36" s="97">
        <v>80.06</v>
      </c>
      <c r="J36" s="35">
        <v>50</v>
      </c>
      <c r="K36">
        <v>0.189</v>
      </c>
      <c r="L36" s="41">
        <v>73.31</v>
      </c>
      <c r="M36">
        <v>31.13</v>
      </c>
      <c r="N36" s="9">
        <f>(C36*100)/C24</f>
        <v>100</v>
      </c>
    </row>
    <row r="37" spans="1:14" x14ac:dyDescent="0.35">
      <c r="A37" s="109"/>
      <c r="B37" s="8" t="s">
        <v>188</v>
      </c>
      <c r="C37">
        <v>662</v>
      </c>
      <c r="D37" s="35">
        <v>32</v>
      </c>
      <c r="E37">
        <v>0.29599999999999999</v>
      </c>
      <c r="F37" s="95">
        <v>79.92</v>
      </c>
      <c r="G37" s="35">
        <v>32</v>
      </c>
      <c r="H37">
        <v>0.27700000000000002</v>
      </c>
      <c r="I37" s="41">
        <v>75.77</v>
      </c>
      <c r="J37" s="35">
        <v>45</v>
      </c>
      <c r="K37" s="95">
        <v>0.20899999999999999</v>
      </c>
      <c r="L37" s="41">
        <v>73.47</v>
      </c>
      <c r="M37">
        <v>32.520000000000003</v>
      </c>
      <c r="N37" s="9">
        <f>(C37*100)/C24</f>
        <v>100</v>
      </c>
    </row>
    <row r="38" spans="1:14" x14ac:dyDescent="0.35">
      <c r="A38" s="109"/>
      <c r="B38" s="8" t="s">
        <v>189</v>
      </c>
      <c r="C38">
        <v>662</v>
      </c>
      <c r="D38" s="35">
        <v>34</v>
      </c>
      <c r="E38">
        <v>0.29199999999999998</v>
      </c>
      <c r="F38">
        <v>79.91</v>
      </c>
      <c r="G38" s="35">
        <v>32</v>
      </c>
      <c r="H38" s="95">
        <v>0.32600000000000001</v>
      </c>
      <c r="I38" s="41">
        <v>78.22</v>
      </c>
      <c r="J38" s="35">
        <v>43</v>
      </c>
      <c r="K38">
        <v>0.19800000000000001</v>
      </c>
      <c r="L38" s="41">
        <v>73.47</v>
      </c>
      <c r="M38">
        <v>34.450000000000003</v>
      </c>
      <c r="N38" s="9">
        <f>(C38*100)/C24</f>
        <v>100</v>
      </c>
    </row>
    <row r="39" spans="1:14" x14ac:dyDescent="0.35">
      <c r="A39" s="109"/>
      <c r="B39" s="8" t="s">
        <v>190</v>
      </c>
      <c r="C39">
        <v>662</v>
      </c>
      <c r="D39" s="35">
        <v>33</v>
      </c>
      <c r="E39">
        <v>0.29399999999999998</v>
      </c>
      <c r="F39">
        <v>76.53</v>
      </c>
      <c r="G39" s="35">
        <v>35</v>
      </c>
      <c r="H39">
        <v>0.30099999999999999</v>
      </c>
      <c r="I39" s="41">
        <v>76.23</v>
      </c>
      <c r="J39" s="35">
        <v>43</v>
      </c>
      <c r="K39">
        <v>0.19600000000000001</v>
      </c>
      <c r="L39" s="41">
        <v>73.31</v>
      </c>
      <c r="M39">
        <v>35.159999999999997</v>
      </c>
      <c r="N39" s="9">
        <f>(C39*100)/C24</f>
        <v>100</v>
      </c>
    </row>
    <row r="40" spans="1:14" x14ac:dyDescent="0.35">
      <c r="A40" s="109"/>
      <c r="B40" s="8" t="s">
        <v>191</v>
      </c>
      <c r="C40">
        <v>662</v>
      </c>
      <c r="D40" s="35">
        <v>35</v>
      </c>
      <c r="E40">
        <v>0.30399999999999999</v>
      </c>
      <c r="F40">
        <v>77.150000000000006</v>
      </c>
      <c r="G40" s="35">
        <v>33</v>
      </c>
      <c r="H40">
        <v>0.28599999999999998</v>
      </c>
      <c r="I40" s="41">
        <v>76.84</v>
      </c>
      <c r="J40" s="35">
        <v>41</v>
      </c>
      <c r="K40">
        <v>0.17699999999999999</v>
      </c>
      <c r="L40" s="41">
        <v>73.62</v>
      </c>
      <c r="M40">
        <v>36.71</v>
      </c>
      <c r="N40" s="9">
        <f>(C40*100)/C24</f>
        <v>100</v>
      </c>
    </row>
    <row r="41" spans="1:14" x14ac:dyDescent="0.35">
      <c r="A41" s="109"/>
      <c r="B41" s="8" t="s">
        <v>192</v>
      </c>
      <c r="C41">
        <v>662</v>
      </c>
      <c r="D41" s="35">
        <v>34</v>
      </c>
      <c r="E41">
        <v>0.28199999999999997</v>
      </c>
      <c r="F41">
        <v>76.69</v>
      </c>
      <c r="G41" s="35">
        <v>34</v>
      </c>
      <c r="H41">
        <v>0.29199999999999998</v>
      </c>
      <c r="I41" s="41">
        <v>77.45</v>
      </c>
      <c r="J41" s="35">
        <v>41</v>
      </c>
      <c r="K41">
        <v>0.16600000000000001</v>
      </c>
      <c r="L41" s="41">
        <v>73.62</v>
      </c>
      <c r="M41">
        <v>36.92</v>
      </c>
      <c r="N41" s="9">
        <f>(C41*100)/C24</f>
        <v>100</v>
      </c>
    </row>
    <row r="42" spans="1:14" x14ac:dyDescent="0.35">
      <c r="A42" s="109"/>
      <c r="B42" s="8" t="s">
        <v>193</v>
      </c>
      <c r="C42">
        <v>662</v>
      </c>
      <c r="D42" s="35">
        <v>34</v>
      </c>
      <c r="E42">
        <v>0.28299999999999997</v>
      </c>
      <c r="F42">
        <v>76.23</v>
      </c>
      <c r="G42" s="35">
        <v>33</v>
      </c>
      <c r="H42">
        <v>0.28199999999999997</v>
      </c>
      <c r="I42" s="41">
        <v>76.38</v>
      </c>
      <c r="J42" s="35">
        <v>42</v>
      </c>
      <c r="K42">
        <v>0.153</v>
      </c>
      <c r="L42" s="41">
        <v>73.47</v>
      </c>
      <c r="M42">
        <v>40.28</v>
      </c>
      <c r="N42" s="9">
        <f>(C42*100)/C24</f>
        <v>100</v>
      </c>
    </row>
    <row r="43" spans="1:14" x14ac:dyDescent="0.35">
      <c r="A43" s="109"/>
      <c r="B43" s="8" t="s">
        <v>194</v>
      </c>
      <c r="C43">
        <v>662</v>
      </c>
      <c r="D43" s="35">
        <v>31</v>
      </c>
      <c r="E43">
        <v>0.311</v>
      </c>
      <c r="F43">
        <v>78.989999999999995</v>
      </c>
      <c r="G43" s="35">
        <v>31</v>
      </c>
      <c r="H43">
        <v>0.311</v>
      </c>
      <c r="I43" s="41">
        <v>78.989999999999995</v>
      </c>
      <c r="J43" s="35">
        <v>43</v>
      </c>
      <c r="K43">
        <v>0.153</v>
      </c>
      <c r="L43" s="41">
        <v>73.31</v>
      </c>
      <c r="M43">
        <v>38.11</v>
      </c>
      <c r="N43" s="9">
        <f>(C43*100)/C24</f>
        <v>100</v>
      </c>
    </row>
    <row r="44" spans="1:14" ht="15" thickBot="1" x14ac:dyDescent="0.4">
      <c r="A44" s="109"/>
      <c r="B44" s="12" t="s">
        <v>195</v>
      </c>
      <c r="C44" s="13">
        <v>662</v>
      </c>
      <c r="D44" s="37">
        <v>31</v>
      </c>
      <c r="E44" s="13">
        <v>0.311</v>
      </c>
      <c r="F44" s="13">
        <v>78.83</v>
      </c>
      <c r="G44" s="37">
        <v>31</v>
      </c>
      <c r="H44" s="13">
        <v>0.30499999999999999</v>
      </c>
      <c r="I44" s="43">
        <v>78.37</v>
      </c>
      <c r="J44" s="37">
        <v>43</v>
      </c>
      <c r="K44" s="13">
        <v>0.153</v>
      </c>
      <c r="L44" s="43">
        <v>73.31</v>
      </c>
      <c r="M44" s="13">
        <v>37.97</v>
      </c>
      <c r="N44" s="14">
        <f>(C44*100)/C24</f>
        <v>100</v>
      </c>
    </row>
    <row r="45" spans="1:14" x14ac:dyDescent="0.35">
      <c r="A45" s="110" t="s">
        <v>68</v>
      </c>
      <c r="B45" s="102" t="s">
        <v>196</v>
      </c>
      <c r="C45" s="105">
        <v>4414</v>
      </c>
      <c r="D45" s="104">
        <v>30</v>
      </c>
      <c r="E45" s="105">
        <v>0.09</v>
      </c>
      <c r="F45" s="105">
        <v>52.23</v>
      </c>
      <c r="G45" s="106">
        <v>23</v>
      </c>
      <c r="H45" s="103">
        <v>7.0999999999999994E-2</v>
      </c>
      <c r="I45" s="107">
        <v>52.44</v>
      </c>
      <c r="J45" s="106">
        <v>373</v>
      </c>
      <c r="K45" s="103">
        <v>0.128</v>
      </c>
      <c r="L45" s="107">
        <v>46.32</v>
      </c>
      <c r="M45" s="105"/>
      <c r="N45" s="108">
        <f>(C45*100)/C45</f>
        <v>100</v>
      </c>
    </row>
    <row r="46" spans="1:14" x14ac:dyDescent="0.35">
      <c r="A46" s="109"/>
      <c r="B46" s="8" t="s">
        <v>197</v>
      </c>
      <c r="C46">
        <v>1450</v>
      </c>
      <c r="D46" s="35">
        <v>44</v>
      </c>
      <c r="E46">
        <v>0.38900000000000001</v>
      </c>
      <c r="F46">
        <v>57.22</v>
      </c>
      <c r="G46" s="35">
        <v>45</v>
      </c>
      <c r="H46">
        <v>0.39</v>
      </c>
      <c r="I46" s="41">
        <v>58.22</v>
      </c>
      <c r="J46" s="35">
        <v>99</v>
      </c>
      <c r="K46">
        <v>0.39500000000000002</v>
      </c>
      <c r="L46" s="41">
        <v>57.08</v>
      </c>
      <c r="M46">
        <v>15.52</v>
      </c>
      <c r="N46" s="9">
        <f>(C46*100)/C45</f>
        <v>32.850022655188035</v>
      </c>
    </row>
    <row r="47" spans="1:14" x14ac:dyDescent="0.35">
      <c r="A47" s="109"/>
      <c r="B47" s="8" t="s">
        <v>198</v>
      </c>
      <c r="C47">
        <v>1325</v>
      </c>
      <c r="D47" s="35">
        <v>66</v>
      </c>
      <c r="E47">
        <v>0.39700000000000002</v>
      </c>
      <c r="F47">
        <v>62.66</v>
      </c>
      <c r="G47" s="35">
        <v>66</v>
      </c>
      <c r="H47">
        <v>0.39700000000000002</v>
      </c>
      <c r="I47" s="41">
        <v>62.66</v>
      </c>
      <c r="J47" s="35">
        <v>151</v>
      </c>
      <c r="K47">
        <v>0.378</v>
      </c>
      <c r="L47" s="41">
        <v>63.36</v>
      </c>
      <c r="M47">
        <v>18.760000000000002</v>
      </c>
      <c r="N47" s="9">
        <f>(C47*100)/C45</f>
        <v>30.018124150430449</v>
      </c>
    </row>
    <row r="48" spans="1:14" x14ac:dyDescent="0.35">
      <c r="A48" s="109"/>
      <c r="B48" s="8" t="s">
        <v>199</v>
      </c>
      <c r="C48">
        <v>1222</v>
      </c>
      <c r="D48" s="35">
        <v>66</v>
      </c>
      <c r="E48">
        <v>0.38</v>
      </c>
      <c r="F48">
        <v>62.45</v>
      </c>
      <c r="G48" s="35">
        <v>67</v>
      </c>
      <c r="H48">
        <v>0.38</v>
      </c>
      <c r="I48" s="41">
        <v>63.04</v>
      </c>
      <c r="J48" s="35">
        <v>148</v>
      </c>
      <c r="K48">
        <v>0.378</v>
      </c>
      <c r="L48" s="41">
        <v>65.42</v>
      </c>
      <c r="M48">
        <v>19.5</v>
      </c>
      <c r="N48" s="9">
        <f>(C48*100)/C45</f>
        <v>27.684639782510196</v>
      </c>
    </row>
    <row r="49" spans="1:14" x14ac:dyDescent="0.35">
      <c r="A49" s="109"/>
      <c r="B49" s="8" t="s">
        <v>200</v>
      </c>
      <c r="C49">
        <v>915</v>
      </c>
      <c r="D49" s="35">
        <v>84</v>
      </c>
      <c r="E49">
        <v>0.41699999999999998</v>
      </c>
      <c r="F49">
        <v>63.68</v>
      </c>
      <c r="G49" s="35">
        <v>85</v>
      </c>
      <c r="H49">
        <v>0.41199999999999998</v>
      </c>
      <c r="I49" s="41">
        <v>63.56</v>
      </c>
      <c r="J49" s="35">
        <v>110</v>
      </c>
      <c r="K49">
        <v>0.38200000000000001</v>
      </c>
      <c r="L49" s="41">
        <v>66.900000000000006</v>
      </c>
      <c r="M49">
        <v>23.84</v>
      </c>
      <c r="N49" s="9">
        <f>(C49*100)/C45</f>
        <v>20.729497054825554</v>
      </c>
    </row>
    <row r="50" spans="1:14" x14ac:dyDescent="0.35">
      <c r="A50" s="109"/>
      <c r="B50" s="8" t="s">
        <v>201</v>
      </c>
      <c r="C50">
        <v>900</v>
      </c>
      <c r="D50" s="35">
        <v>84</v>
      </c>
      <c r="E50">
        <v>0.40899999999999997</v>
      </c>
      <c r="F50">
        <v>64.56</v>
      </c>
      <c r="G50" s="35">
        <v>84</v>
      </c>
      <c r="H50">
        <v>0.40899999999999997</v>
      </c>
      <c r="I50" s="41">
        <v>64.56</v>
      </c>
      <c r="J50" s="35">
        <v>105</v>
      </c>
      <c r="K50">
        <v>0.38600000000000001</v>
      </c>
      <c r="L50" s="41">
        <v>67.02</v>
      </c>
      <c r="M50">
        <v>25.09</v>
      </c>
      <c r="N50" s="9">
        <f>(C50*100)/C45</f>
        <v>20.389669234254644</v>
      </c>
    </row>
    <row r="51" spans="1:14" x14ac:dyDescent="0.35">
      <c r="A51" s="109"/>
      <c r="B51" s="8" t="s">
        <v>202</v>
      </c>
      <c r="C51">
        <v>848</v>
      </c>
      <c r="D51" s="35">
        <v>82</v>
      </c>
      <c r="E51">
        <v>0.40600000000000003</v>
      </c>
      <c r="F51">
        <v>63.26</v>
      </c>
      <c r="G51" s="35">
        <v>81</v>
      </c>
      <c r="H51">
        <v>0.41</v>
      </c>
      <c r="I51" s="41">
        <v>63.39</v>
      </c>
      <c r="J51" s="35">
        <v>104</v>
      </c>
      <c r="K51">
        <v>0.379</v>
      </c>
      <c r="L51" s="41">
        <v>65.13</v>
      </c>
      <c r="M51">
        <v>25.31</v>
      </c>
      <c r="N51" s="9">
        <f>(C51*100)/C45</f>
        <v>19.211599456275486</v>
      </c>
    </row>
    <row r="52" spans="1:14" x14ac:dyDescent="0.35">
      <c r="A52" s="109"/>
      <c r="B52" s="8" t="s">
        <v>203</v>
      </c>
      <c r="C52">
        <v>459</v>
      </c>
      <c r="D52" s="35">
        <v>89</v>
      </c>
      <c r="E52">
        <v>0.51600000000000001</v>
      </c>
      <c r="F52" s="95">
        <v>69.08</v>
      </c>
      <c r="G52" s="35">
        <v>89</v>
      </c>
      <c r="H52">
        <v>0.51600000000000001</v>
      </c>
      <c r="I52" s="97">
        <v>69.08</v>
      </c>
      <c r="J52" s="35">
        <v>41</v>
      </c>
      <c r="K52">
        <v>0.46700000000000003</v>
      </c>
      <c r="L52" s="41">
        <v>58.21</v>
      </c>
      <c r="M52">
        <v>33.770000000000003</v>
      </c>
      <c r="N52" s="9">
        <f>(C52*100)/C45</f>
        <v>10.398731309469868</v>
      </c>
    </row>
    <row r="53" spans="1:14" x14ac:dyDescent="0.35">
      <c r="A53" s="109"/>
      <c r="B53" s="8" t="s">
        <v>204</v>
      </c>
      <c r="C53">
        <v>450</v>
      </c>
      <c r="D53" s="35">
        <v>91</v>
      </c>
      <c r="E53">
        <v>0.50600000000000001</v>
      </c>
      <c r="F53">
        <v>68.64</v>
      </c>
      <c r="G53" s="35">
        <v>91</v>
      </c>
      <c r="H53">
        <v>0.50600000000000001</v>
      </c>
      <c r="I53" s="41">
        <v>68.64</v>
      </c>
      <c r="J53" s="35">
        <v>39</v>
      </c>
      <c r="K53">
        <v>0.47899999999999998</v>
      </c>
      <c r="L53" s="97">
        <v>60.49</v>
      </c>
      <c r="M53">
        <v>36.880000000000003</v>
      </c>
      <c r="N53" s="9">
        <f>(C53*100)/C45</f>
        <v>10.194834617127322</v>
      </c>
    </row>
    <row r="54" spans="1:14" x14ac:dyDescent="0.35">
      <c r="A54" s="109"/>
      <c r="B54" s="8" t="s">
        <v>205</v>
      </c>
      <c r="C54">
        <v>432</v>
      </c>
      <c r="D54" s="35">
        <v>92</v>
      </c>
      <c r="E54">
        <v>0.49199999999999999</v>
      </c>
      <c r="F54">
        <v>66.930000000000007</v>
      </c>
      <c r="G54" s="35">
        <v>92</v>
      </c>
      <c r="H54">
        <v>0.49199999999999999</v>
      </c>
      <c r="I54" s="41">
        <v>66.930000000000007</v>
      </c>
      <c r="J54" s="35">
        <v>40</v>
      </c>
      <c r="K54">
        <v>0.47299999999999998</v>
      </c>
      <c r="L54" s="41">
        <v>58.66</v>
      </c>
      <c r="M54">
        <v>36.72</v>
      </c>
      <c r="N54" s="9">
        <f>(C54*100)/C45</f>
        <v>9.7870412324422293</v>
      </c>
    </row>
    <row r="55" spans="1:14" x14ac:dyDescent="0.35">
      <c r="A55" s="109"/>
      <c r="B55" s="10" t="s">
        <v>206</v>
      </c>
      <c r="C55" s="3">
        <v>356</v>
      </c>
      <c r="D55" s="36">
        <v>81</v>
      </c>
      <c r="E55" s="99">
        <v>0.52400000000000002</v>
      </c>
      <c r="F55" s="3">
        <v>65.92</v>
      </c>
      <c r="G55" s="36">
        <v>81</v>
      </c>
      <c r="H55" s="99">
        <v>0.52400000000000002</v>
      </c>
      <c r="I55" s="41">
        <v>65.92</v>
      </c>
      <c r="J55" s="36">
        <v>29</v>
      </c>
      <c r="K55" s="99">
        <v>0.53700000000000003</v>
      </c>
      <c r="L55" s="41">
        <v>58.2</v>
      </c>
      <c r="M55" s="3">
        <v>38.29</v>
      </c>
      <c r="N55" s="11">
        <f>(C55*100)/C45</f>
        <v>8.0652469415496153</v>
      </c>
    </row>
    <row r="56" spans="1:14" x14ac:dyDescent="0.35">
      <c r="A56" s="109"/>
      <c r="B56" s="8" t="s">
        <v>207</v>
      </c>
      <c r="C56">
        <v>4414</v>
      </c>
      <c r="D56" s="35">
        <v>19</v>
      </c>
      <c r="E56">
        <v>9.6000000000000002E-2</v>
      </c>
      <c r="F56">
        <v>53.93</v>
      </c>
      <c r="G56" s="35">
        <v>19</v>
      </c>
      <c r="H56">
        <v>9.9000000000000005E-2</v>
      </c>
      <c r="I56" s="42">
        <v>52.28</v>
      </c>
      <c r="J56" s="35">
        <v>282</v>
      </c>
      <c r="K56">
        <v>0.121</v>
      </c>
      <c r="L56" s="42">
        <v>46.01</v>
      </c>
      <c r="M56">
        <v>15.52</v>
      </c>
      <c r="N56" s="9">
        <f>(C56*100)/C45</f>
        <v>100</v>
      </c>
    </row>
    <row r="57" spans="1:14" x14ac:dyDescent="0.35">
      <c r="A57" s="109"/>
      <c r="B57" s="8" t="s">
        <v>208</v>
      </c>
      <c r="C57">
        <v>4414</v>
      </c>
      <c r="D57" s="35">
        <v>21</v>
      </c>
      <c r="E57">
        <v>0.126</v>
      </c>
      <c r="F57">
        <v>52.85</v>
      </c>
      <c r="G57" s="35">
        <v>23</v>
      </c>
      <c r="H57">
        <v>0.122</v>
      </c>
      <c r="I57" s="41">
        <v>56.21</v>
      </c>
      <c r="J57" s="35">
        <v>309</v>
      </c>
      <c r="K57" s="95">
        <v>0.13500000000000001</v>
      </c>
      <c r="L57" s="41">
        <v>47.4</v>
      </c>
      <c r="M57">
        <v>18.760000000000002</v>
      </c>
      <c r="N57" s="9">
        <f>(C57*100)/C45</f>
        <v>100</v>
      </c>
    </row>
    <row r="58" spans="1:14" x14ac:dyDescent="0.35">
      <c r="A58" s="109"/>
      <c r="B58" s="8" t="s">
        <v>209</v>
      </c>
      <c r="C58">
        <v>4414</v>
      </c>
      <c r="D58" s="35">
        <v>26</v>
      </c>
      <c r="E58">
        <v>0.121</v>
      </c>
      <c r="F58">
        <v>55.76</v>
      </c>
      <c r="G58" s="35">
        <v>26</v>
      </c>
      <c r="H58">
        <v>0.15</v>
      </c>
      <c r="I58" s="41">
        <v>54.54</v>
      </c>
      <c r="J58" s="35">
        <v>317</v>
      </c>
      <c r="K58">
        <v>0.13500000000000001</v>
      </c>
      <c r="L58" s="97">
        <v>49.45</v>
      </c>
      <c r="M58">
        <v>19.5</v>
      </c>
      <c r="N58" s="9">
        <f>(C58*100)/C45</f>
        <v>100</v>
      </c>
    </row>
    <row r="59" spans="1:14" x14ac:dyDescent="0.35">
      <c r="A59" s="109"/>
      <c r="B59" s="8" t="s">
        <v>210</v>
      </c>
      <c r="C59">
        <v>4414</v>
      </c>
      <c r="D59" s="35">
        <v>27</v>
      </c>
      <c r="E59" s="95">
        <v>0.182</v>
      </c>
      <c r="F59" s="95">
        <v>54.57</v>
      </c>
      <c r="G59" s="35">
        <v>28</v>
      </c>
      <c r="H59" s="95">
        <v>0.16300000000000001</v>
      </c>
      <c r="I59" s="97">
        <v>55.89</v>
      </c>
      <c r="J59" s="35">
        <v>350</v>
      </c>
      <c r="K59">
        <v>0.13400000000000001</v>
      </c>
      <c r="L59" s="41">
        <v>49.35</v>
      </c>
      <c r="M59">
        <v>23.84</v>
      </c>
      <c r="N59" s="9">
        <f>(C59*100)/C45</f>
        <v>100</v>
      </c>
    </row>
    <row r="60" spans="1:14" x14ac:dyDescent="0.35">
      <c r="A60" s="109"/>
      <c r="B60" s="8" t="s">
        <v>211</v>
      </c>
      <c r="C60">
        <v>4414</v>
      </c>
      <c r="D60" s="35">
        <v>26</v>
      </c>
      <c r="E60">
        <v>0.16</v>
      </c>
      <c r="F60">
        <v>52.37</v>
      </c>
      <c r="G60" s="35">
        <v>24</v>
      </c>
      <c r="H60">
        <v>0.14699999999999999</v>
      </c>
      <c r="I60" s="41">
        <v>53.31</v>
      </c>
      <c r="J60" s="35">
        <v>350</v>
      </c>
      <c r="K60">
        <v>0.13400000000000001</v>
      </c>
      <c r="L60" s="41">
        <v>49.37</v>
      </c>
      <c r="M60">
        <v>25.09</v>
      </c>
      <c r="N60" s="9">
        <f>(C60*100)/C45</f>
        <v>100</v>
      </c>
    </row>
    <row r="61" spans="1:14" x14ac:dyDescent="0.35">
      <c r="A61" s="109"/>
      <c r="B61" s="8" t="s">
        <v>212</v>
      </c>
      <c r="C61">
        <v>4414</v>
      </c>
      <c r="D61" s="35">
        <v>26</v>
      </c>
      <c r="E61">
        <v>0.161</v>
      </c>
      <c r="F61">
        <v>52.35</v>
      </c>
      <c r="G61" s="35">
        <v>27</v>
      </c>
      <c r="H61">
        <v>0.153</v>
      </c>
      <c r="I61" s="41">
        <v>53.19</v>
      </c>
      <c r="J61" s="35">
        <v>352</v>
      </c>
      <c r="K61">
        <v>0.13500000000000001</v>
      </c>
      <c r="L61" s="41">
        <v>49.31</v>
      </c>
      <c r="M61">
        <v>25.31</v>
      </c>
      <c r="N61" s="9">
        <f>(C61*100)/C45</f>
        <v>100</v>
      </c>
    </row>
    <row r="62" spans="1:14" x14ac:dyDescent="0.35">
      <c r="A62" s="109"/>
      <c r="B62" s="8" t="s">
        <v>213</v>
      </c>
      <c r="C62">
        <v>4414</v>
      </c>
      <c r="D62" s="35">
        <v>28</v>
      </c>
      <c r="E62">
        <v>0.13900000000000001</v>
      </c>
      <c r="F62">
        <v>52.78</v>
      </c>
      <c r="G62" s="35">
        <v>29</v>
      </c>
      <c r="H62">
        <v>0.154</v>
      </c>
      <c r="I62" s="41">
        <v>54.34</v>
      </c>
      <c r="J62" s="35">
        <v>366</v>
      </c>
      <c r="K62">
        <v>0.13</v>
      </c>
      <c r="L62" s="41">
        <v>47.13</v>
      </c>
      <c r="M62">
        <v>33.770000000000003</v>
      </c>
      <c r="N62" s="9">
        <f>(C62*100)/C45</f>
        <v>100</v>
      </c>
    </row>
    <row r="63" spans="1:14" x14ac:dyDescent="0.35">
      <c r="A63" s="109"/>
      <c r="B63" s="8" t="s">
        <v>214</v>
      </c>
      <c r="C63">
        <v>4414</v>
      </c>
      <c r="D63" s="35">
        <v>28</v>
      </c>
      <c r="E63">
        <v>0.14199999999999999</v>
      </c>
      <c r="F63">
        <v>52.83</v>
      </c>
      <c r="G63" s="35">
        <v>28</v>
      </c>
      <c r="H63">
        <v>0.14699999999999999</v>
      </c>
      <c r="I63" s="41">
        <v>53.35</v>
      </c>
      <c r="J63" s="35">
        <v>366</v>
      </c>
      <c r="K63">
        <v>0.13</v>
      </c>
      <c r="L63" s="41">
        <v>47.72</v>
      </c>
      <c r="M63">
        <v>36.880000000000003</v>
      </c>
      <c r="N63" s="9">
        <f>(C63*100)/C45</f>
        <v>100</v>
      </c>
    </row>
    <row r="64" spans="1:14" x14ac:dyDescent="0.35">
      <c r="A64" s="109"/>
      <c r="B64" s="8" t="s">
        <v>215</v>
      </c>
      <c r="C64">
        <v>4414</v>
      </c>
      <c r="D64" s="35">
        <v>28</v>
      </c>
      <c r="E64">
        <v>0.13600000000000001</v>
      </c>
      <c r="F64">
        <v>52.62</v>
      </c>
      <c r="G64" s="35">
        <v>30</v>
      </c>
      <c r="H64">
        <v>0.153</v>
      </c>
      <c r="I64" s="41">
        <v>53.83</v>
      </c>
      <c r="J64" s="35">
        <v>365</v>
      </c>
      <c r="K64">
        <v>0.13</v>
      </c>
      <c r="L64" s="41">
        <v>47.72</v>
      </c>
      <c r="M64">
        <v>36.72</v>
      </c>
      <c r="N64" s="9">
        <f>(C64*100)/C45</f>
        <v>100</v>
      </c>
    </row>
    <row r="65" spans="1:14" ht="15" thickBot="1" x14ac:dyDescent="0.4">
      <c r="A65" s="109"/>
      <c r="B65" s="12" t="s">
        <v>216</v>
      </c>
      <c r="C65" s="13">
        <v>4414</v>
      </c>
      <c r="D65" s="37">
        <v>30</v>
      </c>
      <c r="E65" s="13">
        <v>0.128</v>
      </c>
      <c r="F65" s="13">
        <v>52.78</v>
      </c>
      <c r="G65" s="35">
        <v>28</v>
      </c>
      <c r="H65" s="13">
        <v>0.114</v>
      </c>
      <c r="I65" s="43">
        <v>55.23</v>
      </c>
      <c r="J65" s="35">
        <v>365</v>
      </c>
      <c r="K65" s="13">
        <v>0.128</v>
      </c>
      <c r="L65" s="13">
        <v>47.75</v>
      </c>
      <c r="M65" s="13">
        <v>38.29</v>
      </c>
      <c r="N65" s="14">
        <f>(C65*100)/C45</f>
        <v>100</v>
      </c>
    </row>
    <row r="66" spans="1:14" x14ac:dyDescent="0.35">
      <c r="A66" s="110" t="s">
        <v>97</v>
      </c>
      <c r="B66" s="102" t="s">
        <v>217</v>
      </c>
      <c r="C66" s="105">
        <v>210</v>
      </c>
      <c r="D66" s="104">
        <v>10</v>
      </c>
      <c r="E66" s="105">
        <v>0.13900000000000001</v>
      </c>
      <c r="F66" s="105">
        <v>53.47</v>
      </c>
      <c r="G66" s="104">
        <v>9</v>
      </c>
      <c r="H66" s="103">
        <v>0.129</v>
      </c>
      <c r="I66" s="107">
        <v>55.94</v>
      </c>
      <c r="J66" s="104">
        <v>23</v>
      </c>
      <c r="K66" s="103">
        <v>0.127</v>
      </c>
      <c r="L66" s="107">
        <v>51.88</v>
      </c>
      <c r="M66" s="105"/>
      <c r="N66" s="103">
        <f>(C66*100)/C66</f>
        <v>100</v>
      </c>
    </row>
    <row r="67" spans="1:14" x14ac:dyDescent="0.35">
      <c r="A67" s="109"/>
      <c r="B67" s="8" t="s">
        <v>218</v>
      </c>
      <c r="C67">
        <v>66</v>
      </c>
      <c r="D67" s="35">
        <v>10</v>
      </c>
      <c r="E67">
        <v>0.56499999999999995</v>
      </c>
      <c r="F67">
        <v>62.07</v>
      </c>
      <c r="G67" s="35">
        <v>9</v>
      </c>
      <c r="H67">
        <v>0.57199999999999995</v>
      </c>
      <c r="I67" s="41">
        <v>60.34</v>
      </c>
      <c r="J67" s="35">
        <v>19</v>
      </c>
      <c r="K67">
        <v>0.39900000000000002</v>
      </c>
      <c r="L67" s="41">
        <v>68.97</v>
      </c>
      <c r="M67">
        <v>31.4</v>
      </c>
      <c r="N67" s="9">
        <f>(C67*100)/C66</f>
        <v>31.428571428571427</v>
      </c>
    </row>
    <row r="68" spans="1:14" x14ac:dyDescent="0.35">
      <c r="A68" s="109"/>
      <c r="B68" s="8" t="s">
        <v>219</v>
      </c>
      <c r="C68">
        <v>50</v>
      </c>
      <c r="D68" s="35">
        <v>11</v>
      </c>
      <c r="E68">
        <v>0.54700000000000004</v>
      </c>
      <c r="F68">
        <v>64.290000000000006</v>
      </c>
      <c r="G68" s="35">
        <v>11</v>
      </c>
      <c r="H68">
        <v>0.54700000000000004</v>
      </c>
      <c r="I68" s="41">
        <v>64.290000000000006</v>
      </c>
      <c r="J68" s="35">
        <v>9</v>
      </c>
      <c r="K68">
        <v>0.52300000000000002</v>
      </c>
      <c r="L68" s="41">
        <v>59.52</v>
      </c>
      <c r="M68">
        <v>38.130000000000003</v>
      </c>
      <c r="N68" s="9">
        <f>(C68*100)/C66</f>
        <v>23.80952380952381</v>
      </c>
    </row>
    <row r="69" spans="1:14" x14ac:dyDescent="0.35">
      <c r="A69" s="109"/>
      <c r="B69" s="8" t="s">
        <v>220</v>
      </c>
      <c r="C69">
        <v>41</v>
      </c>
      <c r="D69" s="35">
        <v>12</v>
      </c>
      <c r="E69">
        <v>0.54400000000000004</v>
      </c>
      <c r="F69">
        <v>63.64</v>
      </c>
      <c r="G69" s="35">
        <v>12</v>
      </c>
      <c r="H69">
        <v>0.54400000000000004</v>
      </c>
      <c r="I69" s="41">
        <v>63.64</v>
      </c>
      <c r="J69" s="35">
        <v>6</v>
      </c>
      <c r="K69">
        <v>0.60599999999999998</v>
      </c>
      <c r="L69" s="41">
        <v>66.67</v>
      </c>
      <c r="M69">
        <v>56.06</v>
      </c>
      <c r="N69" s="9">
        <f>(C69*100)/C66</f>
        <v>19.523809523809526</v>
      </c>
    </row>
    <row r="70" spans="1:14" x14ac:dyDescent="0.35">
      <c r="A70" s="109"/>
      <c r="B70" s="8" t="s">
        <v>221</v>
      </c>
      <c r="C70">
        <v>31</v>
      </c>
      <c r="D70" s="35">
        <v>8</v>
      </c>
      <c r="E70" s="95">
        <v>0.63500000000000001</v>
      </c>
      <c r="F70" s="95">
        <v>69.569999999999993</v>
      </c>
      <c r="G70" s="35">
        <v>8</v>
      </c>
      <c r="H70" s="95">
        <v>0.63500000000000001</v>
      </c>
      <c r="I70" s="97">
        <v>69.569999999999993</v>
      </c>
      <c r="J70" s="35">
        <v>6</v>
      </c>
      <c r="K70" s="95">
        <v>0.61199999999999999</v>
      </c>
      <c r="L70" s="97">
        <v>69.569999999999993</v>
      </c>
      <c r="M70">
        <v>56.14</v>
      </c>
      <c r="N70" s="9">
        <f>(C70*100)/C66</f>
        <v>14.761904761904763</v>
      </c>
    </row>
    <row r="71" spans="1:14" x14ac:dyDescent="0.35">
      <c r="A71" s="109"/>
      <c r="B71" s="8" t="s">
        <v>222</v>
      </c>
      <c r="C71">
        <v>31</v>
      </c>
      <c r="D71" s="35">
        <v>8</v>
      </c>
      <c r="E71">
        <v>0.6</v>
      </c>
      <c r="F71">
        <v>69.569999999999993</v>
      </c>
      <c r="G71" s="35">
        <v>8</v>
      </c>
      <c r="H71">
        <v>0.6</v>
      </c>
      <c r="I71" s="41">
        <v>69.569999999999993</v>
      </c>
      <c r="J71" s="35">
        <v>6</v>
      </c>
      <c r="K71">
        <v>0.56499999999999995</v>
      </c>
      <c r="L71" s="41">
        <v>60.87</v>
      </c>
      <c r="M71">
        <v>55.36</v>
      </c>
      <c r="N71" s="9">
        <f>(C71*100)/C66</f>
        <v>14.761904761904763</v>
      </c>
    </row>
    <row r="72" spans="1:14" x14ac:dyDescent="0.35">
      <c r="A72" s="109"/>
      <c r="B72" s="8" t="s">
        <v>223</v>
      </c>
      <c r="C72">
        <v>28</v>
      </c>
      <c r="D72" s="35">
        <v>8</v>
      </c>
      <c r="E72">
        <v>0.55200000000000005</v>
      </c>
      <c r="F72">
        <v>65</v>
      </c>
      <c r="G72" s="35">
        <v>8</v>
      </c>
      <c r="H72">
        <v>0.55200000000000005</v>
      </c>
      <c r="I72" s="41">
        <v>65</v>
      </c>
      <c r="J72" s="35">
        <v>5</v>
      </c>
      <c r="K72">
        <v>0.58399999999999996</v>
      </c>
      <c r="L72" s="41">
        <v>60</v>
      </c>
      <c r="M72">
        <v>64.099999999999994</v>
      </c>
      <c r="N72" s="9">
        <f>(C72*100)/C66</f>
        <v>13.333333333333334</v>
      </c>
    </row>
    <row r="73" spans="1:14" x14ac:dyDescent="0.35">
      <c r="A73" s="109"/>
      <c r="B73" s="8" t="s">
        <v>224</v>
      </c>
      <c r="C73">
        <v>26</v>
      </c>
      <c r="D73" s="35">
        <v>7</v>
      </c>
      <c r="E73">
        <v>0.57899999999999996</v>
      </c>
      <c r="F73">
        <v>66.67</v>
      </c>
      <c r="G73" s="35">
        <v>7</v>
      </c>
      <c r="H73">
        <v>0.57899999999999996</v>
      </c>
      <c r="I73" s="41">
        <v>66.67</v>
      </c>
      <c r="J73" s="35">
        <v>5</v>
      </c>
      <c r="K73">
        <v>0.58599999999999997</v>
      </c>
      <c r="L73" s="41">
        <v>55.56</v>
      </c>
      <c r="M73">
        <v>63.16</v>
      </c>
      <c r="N73" s="9">
        <f>(C73*100)/C66</f>
        <v>12.380952380952381</v>
      </c>
    </row>
    <row r="74" spans="1:14" x14ac:dyDescent="0.35">
      <c r="A74" s="109"/>
      <c r="B74" s="8" t="s">
        <v>225</v>
      </c>
      <c r="C74">
        <v>18</v>
      </c>
      <c r="D74" s="35">
        <v>5</v>
      </c>
      <c r="E74">
        <v>0.59</v>
      </c>
      <c r="F74">
        <v>60</v>
      </c>
      <c r="G74" s="35">
        <v>5</v>
      </c>
      <c r="H74">
        <v>0.59</v>
      </c>
      <c r="I74" s="41">
        <v>60</v>
      </c>
      <c r="J74" s="35">
        <v>4</v>
      </c>
      <c r="K74">
        <v>0.54400000000000004</v>
      </c>
      <c r="L74" s="41">
        <v>40</v>
      </c>
      <c r="M74">
        <v>61.54</v>
      </c>
      <c r="N74" s="9">
        <f>(C74*100)/C66</f>
        <v>8.5714285714285712</v>
      </c>
    </row>
    <row r="75" spans="1:14" x14ac:dyDescent="0.35">
      <c r="A75" s="109"/>
      <c r="B75" s="8" t="s">
        <v>226</v>
      </c>
      <c r="C75">
        <v>18</v>
      </c>
      <c r="D75" s="35">
        <v>5</v>
      </c>
      <c r="E75">
        <v>0.59</v>
      </c>
      <c r="F75">
        <v>60</v>
      </c>
      <c r="G75" s="35">
        <v>5</v>
      </c>
      <c r="H75">
        <v>0.59</v>
      </c>
      <c r="I75" s="41">
        <v>60</v>
      </c>
      <c r="J75" s="35">
        <v>4</v>
      </c>
      <c r="K75">
        <v>0.54400000000000004</v>
      </c>
      <c r="L75" s="41">
        <v>40</v>
      </c>
      <c r="M75">
        <v>61.54</v>
      </c>
      <c r="N75" s="9">
        <f>(C75*100)/C66</f>
        <v>8.5714285714285712</v>
      </c>
    </row>
    <row r="76" spans="1:14" x14ac:dyDescent="0.35">
      <c r="A76" s="109"/>
      <c r="B76" s="10" t="s">
        <v>227</v>
      </c>
      <c r="C76" s="3">
        <v>18</v>
      </c>
      <c r="D76" s="36">
        <v>5</v>
      </c>
      <c r="E76" s="3">
        <v>0.59</v>
      </c>
      <c r="F76" s="3">
        <v>60</v>
      </c>
      <c r="G76" s="36">
        <v>5</v>
      </c>
      <c r="H76" s="3">
        <v>0.59</v>
      </c>
      <c r="I76" s="41">
        <v>60</v>
      </c>
      <c r="J76" s="36">
        <v>4</v>
      </c>
      <c r="K76" s="3">
        <v>0.54400000000000004</v>
      </c>
      <c r="L76" s="41">
        <v>40</v>
      </c>
      <c r="M76" s="3">
        <v>61.54</v>
      </c>
      <c r="N76" s="11">
        <f>(C76*100)/C66</f>
        <v>8.5714285714285712</v>
      </c>
    </row>
    <row r="77" spans="1:14" x14ac:dyDescent="0.35">
      <c r="A77" s="109"/>
      <c r="B77" s="8" t="s">
        <v>228</v>
      </c>
      <c r="C77">
        <v>210</v>
      </c>
      <c r="D77" s="35">
        <v>11</v>
      </c>
      <c r="E77" s="95">
        <v>0.317</v>
      </c>
      <c r="F77" s="95">
        <v>64.36</v>
      </c>
      <c r="G77" s="35">
        <v>11</v>
      </c>
      <c r="H77" s="95">
        <v>0.317</v>
      </c>
      <c r="I77" s="98">
        <v>64.36</v>
      </c>
      <c r="J77" s="35">
        <v>20</v>
      </c>
      <c r="K77" s="95">
        <v>0.17199999999999999</v>
      </c>
      <c r="L77" s="98">
        <v>63.86</v>
      </c>
      <c r="M77">
        <v>31.4</v>
      </c>
      <c r="N77" s="9">
        <f>(C77*100)/C66</f>
        <v>100</v>
      </c>
    </row>
    <row r="78" spans="1:14" x14ac:dyDescent="0.35">
      <c r="A78" s="109"/>
      <c r="B78" s="8" t="s">
        <v>229</v>
      </c>
      <c r="C78">
        <v>210</v>
      </c>
      <c r="D78" s="35">
        <v>11</v>
      </c>
      <c r="E78">
        <v>0.25900000000000001</v>
      </c>
      <c r="F78">
        <v>61.39</v>
      </c>
      <c r="G78" s="35">
        <v>11</v>
      </c>
      <c r="H78">
        <v>0.25900000000000001</v>
      </c>
      <c r="I78" s="41">
        <v>61.39</v>
      </c>
      <c r="J78" s="35">
        <v>17</v>
      </c>
      <c r="K78">
        <v>0.13600000000000001</v>
      </c>
      <c r="L78" s="41">
        <v>53.96</v>
      </c>
      <c r="M78">
        <v>38.130000000000003</v>
      </c>
      <c r="N78" s="9">
        <f>(C78*100)/C66</f>
        <v>100</v>
      </c>
    </row>
    <row r="79" spans="1:14" x14ac:dyDescent="0.35">
      <c r="A79" s="109"/>
      <c r="B79" s="8" t="s">
        <v>230</v>
      </c>
      <c r="C79">
        <v>210</v>
      </c>
      <c r="D79" s="35">
        <v>11</v>
      </c>
      <c r="E79">
        <v>0.27700000000000002</v>
      </c>
      <c r="F79">
        <v>61.39</v>
      </c>
      <c r="G79" s="35">
        <v>11</v>
      </c>
      <c r="H79">
        <v>0.27700000000000002</v>
      </c>
      <c r="I79" s="41">
        <v>61.39</v>
      </c>
      <c r="J79" s="35">
        <v>20</v>
      </c>
      <c r="K79">
        <v>0.13600000000000001</v>
      </c>
      <c r="L79" s="41">
        <v>55.94</v>
      </c>
      <c r="M79">
        <v>56.06</v>
      </c>
      <c r="N79" s="9">
        <f>(C79*100)/C66</f>
        <v>100</v>
      </c>
    </row>
    <row r="80" spans="1:14" x14ac:dyDescent="0.35">
      <c r="A80" s="109"/>
      <c r="B80" s="8" t="s">
        <v>231</v>
      </c>
      <c r="C80">
        <v>210</v>
      </c>
      <c r="D80" s="35">
        <v>10</v>
      </c>
      <c r="E80">
        <v>0.27700000000000002</v>
      </c>
      <c r="F80">
        <v>61.39</v>
      </c>
      <c r="G80" s="35">
        <v>10</v>
      </c>
      <c r="H80">
        <v>0.27700000000000002</v>
      </c>
      <c r="I80" s="41">
        <v>61.39</v>
      </c>
      <c r="J80" s="35">
        <v>20</v>
      </c>
      <c r="K80">
        <v>0.13500000000000001</v>
      </c>
      <c r="L80" s="41">
        <v>55.94</v>
      </c>
      <c r="M80">
        <v>56.14</v>
      </c>
      <c r="N80" s="9">
        <f>(C80*100)/C66</f>
        <v>100</v>
      </c>
    </row>
    <row r="81" spans="1:14" x14ac:dyDescent="0.35">
      <c r="A81" s="109"/>
      <c r="B81" s="8" t="s">
        <v>232</v>
      </c>
      <c r="C81">
        <v>210</v>
      </c>
      <c r="D81" s="35">
        <v>10</v>
      </c>
      <c r="E81">
        <v>0.27</v>
      </c>
      <c r="F81">
        <v>60.4</v>
      </c>
      <c r="G81" s="35">
        <v>11</v>
      </c>
      <c r="H81">
        <v>0.27</v>
      </c>
      <c r="I81" s="41">
        <v>60.89</v>
      </c>
      <c r="J81" s="35">
        <v>20</v>
      </c>
      <c r="K81">
        <v>0.13500000000000001</v>
      </c>
      <c r="L81" s="41">
        <v>55.94</v>
      </c>
      <c r="M81">
        <v>55.36</v>
      </c>
      <c r="N81" s="9">
        <f>(C81*100)/C66</f>
        <v>100</v>
      </c>
    </row>
    <row r="82" spans="1:14" x14ac:dyDescent="0.35">
      <c r="A82" s="109"/>
      <c r="B82" s="8" t="s">
        <v>233</v>
      </c>
      <c r="C82">
        <v>210</v>
      </c>
      <c r="D82" s="35">
        <v>9</v>
      </c>
      <c r="E82">
        <v>0.29599999999999999</v>
      </c>
      <c r="F82">
        <v>61.39</v>
      </c>
      <c r="G82" s="35">
        <v>10</v>
      </c>
      <c r="H82">
        <v>0.28999999999999998</v>
      </c>
      <c r="I82" s="41">
        <v>61.88</v>
      </c>
      <c r="J82" s="35">
        <v>20</v>
      </c>
      <c r="K82">
        <v>0.13500000000000001</v>
      </c>
      <c r="L82" s="41">
        <v>55.94</v>
      </c>
      <c r="M82">
        <v>64.099999999999994</v>
      </c>
      <c r="N82" s="9">
        <f>(C82*100)/C66</f>
        <v>100</v>
      </c>
    </row>
    <row r="83" spans="1:14" x14ac:dyDescent="0.35">
      <c r="A83" s="109"/>
      <c r="B83" s="8" t="s">
        <v>234</v>
      </c>
      <c r="C83">
        <v>210</v>
      </c>
      <c r="D83" s="35">
        <v>8</v>
      </c>
      <c r="E83">
        <v>0.29499999999999998</v>
      </c>
      <c r="F83">
        <v>59.41</v>
      </c>
      <c r="G83" s="35">
        <v>8</v>
      </c>
      <c r="H83">
        <v>0.29499999999999998</v>
      </c>
      <c r="I83" s="41">
        <v>59.41</v>
      </c>
      <c r="J83" s="35">
        <v>20</v>
      </c>
      <c r="K83">
        <v>0.13500000000000001</v>
      </c>
      <c r="L83" s="41">
        <v>55.94</v>
      </c>
      <c r="M83">
        <v>63.16</v>
      </c>
      <c r="N83" s="9">
        <f>(C83*100)/C66</f>
        <v>100</v>
      </c>
    </row>
    <row r="84" spans="1:14" x14ac:dyDescent="0.35">
      <c r="A84" s="109"/>
      <c r="B84" s="8" t="s">
        <v>235</v>
      </c>
      <c r="C84">
        <v>210</v>
      </c>
      <c r="D84" s="35">
        <v>7</v>
      </c>
      <c r="E84">
        <v>0.26700000000000002</v>
      </c>
      <c r="F84">
        <v>58.91</v>
      </c>
      <c r="G84" s="35">
        <v>8</v>
      </c>
      <c r="H84">
        <v>0.26300000000000001</v>
      </c>
      <c r="I84" s="41">
        <v>59.41</v>
      </c>
      <c r="J84" s="35">
        <v>21</v>
      </c>
      <c r="K84">
        <v>0.13400000000000001</v>
      </c>
      <c r="L84" s="41">
        <v>55.45</v>
      </c>
      <c r="M84">
        <v>61.54</v>
      </c>
      <c r="N84" s="9">
        <f>(C84*100)/C66</f>
        <v>100</v>
      </c>
    </row>
    <row r="85" spans="1:14" x14ac:dyDescent="0.35">
      <c r="A85" s="109"/>
      <c r="B85" s="8" t="s">
        <v>236</v>
      </c>
      <c r="C85">
        <v>210</v>
      </c>
      <c r="D85" s="35">
        <v>7</v>
      </c>
      <c r="E85">
        <v>0.26700000000000002</v>
      </c>
      <c r="F85">
        <v>58.91</v>
      </c>
      <c r="G85" s="35">
        <v>7</v>
      </c>
      <c r="H85">
        <v>0.26700000000000002</v>
      </c>
      <c r="I85" s="41">
        <v>58.91</v>
      </c>
      <c r="J85" s="35">
        <v>21</v>
      </c>
      <c r="K85">
        <v>0.13400000000000001</v>
      </c>
      <c r="L85" s="41">
        <v>55.45</v>
      </c>
      <c r="M85">
        <v>61.54</v>
      </c>
      <c r="N85" s="9">
        <f>(C85*100)/C66</f>
        <v>100</v>
      </c>
    </row>
    <row r="86" spans="1:14" ht="15" thickBot="1" x14ac:dyDescent="0.4">
      <c r="A86" s="109"/>
      <c r="B86" s="12" t="s">
        <v>237</v>
      </c>
      <c r="C86" s="13">
        <v>210</v>
      </c>
      <c r="D86" s="37">
        <v>7</v>
      </c>
      <c r="E86" s="13">
        <v>0.26700000000000002</v>
      </c>
      <c r="F86" s="13">
        <v>58.91</v>
      </c>
      <c r="G86" s="37">
        <v>8</v>
      </c>
      <c r="H86" s="13">
        <v>0.26300000000000001</v>
      </c>
      <c r="I86" s="43">
        <v>59.41</v>
      </c>
      <c r="J86" s="37">
        <v>21</v>
      </c>
      <c r="K86" s="13">
        <v>0.13400000000000001</v>
      </c>
      <c r="L86" s="43">
        <v>55.45</v>
      </c>
      <c r="M86" s="13">
        <v>61.54</v>
      </c>
      <c r="N86" s="14">
        <f>(C86*100)/C66</f>
        <v>100</v>
      </c>
    </row>
  </sheetData>
  <mergeCells count="3">
    <mergeCell ref="D1:F1"/>
    <mergeCell ref="G1:I1"/>
    <mergeCell ref="J1:L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41EF-7FF4-43DA-96B3-EDCE58C2B711}">
  <dimension ref="B2:S39"/>
  <sheetViews>
    <sheetView tabSelected="1" topLeftCell="A23" workbookViewId="0">
      <selection activeCell="B24" sqref="B24:M30"/>
    </sheetView>
  </sheetViews>
  <sheetFormatPr defaultRowHeight="14.5" x14ac:dyDescent="0.35"/>
  <cols>
    <col min="1" max="1" width="15.54296875" customWidth="1"/>
    <col min="2" max="2" width="12.6328125" customWidth="1"/>
    <col min="3" max="3" width="9.54296875" customWidth="1"/>
    <col min="4" max="4" width="9.453125" customWidth="1"/>
    <col min="5" max="5" width="8.1796875" customWidth="1"/>
    <col min="13" max="13" width="9" customWidth="1"/>
  </cols>
  <sheetData>
    <row r="2" spans="2:19" x14ac:dyDescent="0.35">
      <c r="B2" t="s">
        <v>195</v>
      </c>
      <c r="M2" t="s">
        <v>174</v>
      </c>
    </row>
    <row r="4" spans="2:19" x14ac:dyDescent="0.35">
      <c r="E4" s="129" t="s">
        <v>5</v>
      </c>
      <c r="F4" s="129"/>
      <c r="G4" s="129" t="s">
        <v>242</v>
      </c>
      <c r="H4" s="129"/>
      <c r="I4" s="129" t="s">
        <v>243</v>
      </c>
      <c r="J4" s="129"/>
      <c r="N4" s="129" t="s">
        <v>5</v>
      </c>
      <c r="O4" s="129"/>
      <c r="P4" s="129" t="s">
        <v>242</v>
      </c>
      <c r="Q4" s="129"/>
      <c r="R4" s="129" t="s">
        <v>243</v>
      </c>
      <c r="S4" s="129"/>
    </row>
    <row r="5" spans="2:19" ht="29.5" thickBot="1" x14ac:dyDescent="0.4">
      <c r="B5" s="31" t="s">
        <v>244</v>
      </c>
      <c r="C5" s="31" t="s">
        <v>247</v>
      </c>
      <c r="D5" s="31" t="s">
        <v>248</v>
      </c>
      <c r="E5" s="31" t="s">
        <v>69</v>
      </c>
      <c r="F5" s="29" t="s">
        <v>152</v>
      </c>
      <c r="G5" s="31" t="s">
        <v>69</v>
      </c>
      <c r="H5" s="29" t="s">
        <v>152</v>
      </c>
      <c r="I5" s="31" t="s">
        <v>69</v>
      </c>
      <c r="J5" s="29" t="s">
        <v>152</v>
      </c>
      <c r="M5" s="31" t="s">
        <v>244</v>
      </c>
      <c r="N5" s="31" t="s">
        <v>69</v>
      </c>
      <c r="O5" s="29" t="s">
        <v>152</v>
      </c>
      <c r="P5" s="31" t="s">
        <v>69</v>
      </c>
      <c r="Q5" s="29" t="s">
        <v>152</v>
      </c>
      <c r="R5" s="31" t="s">
        <v>69</v>
      </c>
      <c r="S5" s="29" t="s">
        <v>152</v>
      </c>
    </row>
    <row r="6" spans="2:19" ht="15" thickBot="1" x14ac:dyDescent="0.4">
      <c r="B6" s="112">
        <v>1</v>
      </c>
      <c r="C6" s="112">
        <v>6.9107611548556402</v>
      </c>
      <c r="D6" s="112">
        <v>12.049709724237999</v>
      </c>
      <c r="E6" s="112">
        <v>31</v>
      </c>
      <c r="F6" s="113">
        <v>0.311</v>
      </c>
      <c r="G6" s="112">
        <v>31</v>
      </c>
      <c r="H6" s="113">
        <v>0.30499999999999999</v>
      </c>
      <c r="I6" s="112">
        <v>43</v>
      </c>
      <c r="J6" s="113">
        <v>0.153</v>
      </c>
      <c r="M6" s="112">
        <v>1</v>
      </c>
      <c r="N6" s="37">
        <v>15</v>
      </c>
      <c r="O6" s="13">
        <v>0.214</v>
      </c>
      <c r="P6" s="37">
        <v>15</v>
      </c>
      <c r="Q6" s="13">
        <v>0.22700000000000001</v>
      </c>
      <c r="R6" s="37">
        <v>32</v>
      </c>
      <c r="S6" s="13">
        <v>0.155</v>
      </c>
    </row>
    <row r="7" spans="2:19" x14ac:dyDescent="0.35">
      <c r="B7">
        <v>2</v>
      </c>
      <c r="C7">
        <f>C6</f>
        <v>6.9107611548556402</v>
      </c>
      <c r="D7">
        <f>D6*2</f>
        <v>24.099419448475999</v>
      </c>
      <c r="E7">
        <v>32</v>
      </c>
      <c r="F7">
        <v>0.309</v>
      </c>
      <c r="G7">
        <v>32</v>
      </c>
      <c r="H7">
        <v>0.309</v>
      </c>
      <c r="I7">
        <v>41</v>
      </c>
      <c r="J7">
        <v>0.14799999999999999</v>
      </c>
      <c r="M7">
        <v>2</v>
      </c>
      <c r="N7">
        <v>32</v>
      </c>
      <c r="O7">
        <v>0.309</v>
      </c>
      <c r="P7">
        <v>32</v>
      </c>
      <c r="Q7">
        <v>0.309</v>
      </c>
      <c r="R7">
        <v>41</v>
      </c>
      <c r="S7">
        <v>0.14799999999999999</v>
      </c>
    </row>
    <row r="8" spans="2:19" x14ac:dyDescent="0.35">
      <c r="B8">
        <v>3</v>
      </c>
      <c r="C8">
        <f t="shared" ref="C8:C15" si="0">C7</f>
        <v>6.9107611548556402</v>
      </c>
      <c r="D8">
        <f>D6*3</f>
        <v>36.149129172713998</v>
      </c>
      <c r="E8">
        <v>32</v>
      </c>
      <c r="F8">
        <v>0.30199999999999999</v>
      </c>
      <c r="G8">
        <v>31</v>
      </c>
      <c r="H8">
        <v>0.30599999999999999</v>
      </c>
      <c r="I8">
        <v>38</v>
      </c>
      <c r="J8">
        <v>0.15</v>
      </c>
      <c r="M8">
        <v>3</v>
      </c>
      <c r="N8">
        <v>32</v>
      </c>
      <c r="O8">
        <v>0.30199999999999999</v>
      </c>
      <c r="P8">
        <v>31</v>
      </c>
      <c r="Q8">
        <v>0.30599999999999999</v>
      </c>
      <c r="R8">
        <v>38</v>
      </c>
      <c r="S8">
        <v>0.15</v>
      </c>
    </row>
    <row r="9" spans="2:19" x14ac:dyDescent="0.35">
      <c r="B9">
        <v>4</v>
      </c>
      <c r="C9">
        <f t="shared" si="0"/>
        <v>6.9107611548556402</v>
      </c>
      <c r="D9">
        <f>D6*4</f>
        <v>48.198838896951997</v>
      </c>
      <c r="E9">
        <v>46</v>
      </c>
      <c r="F9">
        <v>0.30499999999999999</v>
      </c>
      <c r="G9">
        <v>45</v>
      </c>
      <c r="H9">
        <v>0.30299999999999999</v>
      </c>
      <c r="I9">
        <v>33</v>
      </c>
      <c r="J9">
        <v>0.14499999999999999</v>
      </c>
      <c r="M9">
        <v>4</v>
      </c>
      <c r="N9">
        <v>46</v>
      </c>
      <c r="O9">
        <v>0.30499999999999999</v>
      </c>
      <c r="P9">
        <v>45</v>
      </c>
      <c r="Q9">
        <v>0.30299999999999999</v>
      </c>
      <c r="R9">
        <v>33</v>
      </c>
      <c r="S9">
        <v>0.14499999999999999</v>
      </c>
    </row>
    <row r="10" spans="2:19" x14ac:dyDescent="0.35">
      <c r="B10">
        <v>5</v>
      </c>
      <c r="C10">
        <f t="shared" si="0"/>
        <v>6.9107611548556402</v>
      </c>
      <c r="D10">
        <f>D6*5</f>
        <v>60.248548621189997</v>
      </c>
      <c r="E10">
        <v>45</v>
      </c>
      <c r="F10">
        <v>0.3</v>
      </c>
      <c r="G10">
        <v>50</v>
      </c>
      <c r="H10">
        <v>0.30599999999999999</v>
      </c>
      <c r="I10">
        <v>37</v>
      </c>
      <c r="J10">
        <v>0.14399999999999999</v>
      </c>
      <c r="M10">
        <v>5</v>
      </c>
      <c r="N10">
        <v>45</v>
      </c>
      <c r="O10">
        <v>0.3</v>
      </c>
      <c r="P10">
        <v>50</v>
      </c>
      <c r="Q10">
        <v>0.30599999999999999</v>
      </c>
      <c r="R10">
        <v>37</v>
      </c>
      <c r="S10">
        <v>0.14399999999999999</v>
      </c>
    </row>
    <row r="11" spans="2:19" x14ac:dyDescent="0.35">
      <c r="B11">
        <v>6</v>
      </c>
      <c r="C11">
        <f t="shared" si="0"/>
        <v>6.9107611548556402</v>
      </c>
      <c r="D11">
        <f>D6*6</f>
        <v>72.298258345427996</v>
      </c>
      <c r="E11">
        <v>47</v>
      </c>
      <c r="F11">
        <v>0.307</v>
      </c>
      <c r="G11">
        <v>47</v>
      </c>
      <c r="H11">
        <v>0.29899999999999999</v>
      </c>
      <c r="I11">
        <v>36</v>
      </c>
      <c r="J11">
        <v>0.13100000000000001</v>
      </c>
      <c r="M11">
        <v>6</v>
      </c>
      <c r="N11">
        <v>47</v>
      </c>
      <c r="O11">
        <v>0.307</v>
      </c>
      <c r="P11">
        <v>47</v>
      </c>
      <c r="Q11">
        <v>0.29899999999999999</v>
      </c>
      <c r="R11">
        <v>36</v>
      </c>
      <c r="S11">
        <v>0.13100000000000001</v>
      </c>
    </row>
    <row r="12" spans="2:19" x14ac:dyDescent="0.35">
      <c r="B12">
        <v>7</v>
      </c>
      <c r="C12">
        <f t="shared" si="0"/>
        <v>6.9107611548556402</v>
      </c>
      <c r="D12">
        <f>D6*7</f>
        <v>84.347968069665995</v>
      </c>
      <c r="E12">
        <v>49</v>
      </c>
      <c r="F12">
        <v>0.30299999999999999</v>
      </c>
      <c r="G12">
        <v>49</v>
      </c>
      <c r="H12">
        <v>0.29199999999999998</v>
      </c>
      <c r="I12">
        <v>34</v>
      </c>
      <c r="J12">
        <v>0.14199999999999999</v>
      </c>
      <c r="M12">
        <v>7</v>
      </c>
      <c r="N12">
        <v>49</v>
      </c>
      <c r="O12">
        <v>0.30299999999999999</v>
      </c>
      <c r="P12">
        <v>49</v>
      </c>
      <c r="Q12">
        <v>0.29199999999999998</v>
      </c>
      <c r="R12">
        <v>34</v>
      </c>
      <c r="S12">
        <v>0.14199999999999999</v>
      </c>
    </row>
    <row r="13" spans="2:19" x14ac:dyDescent="0.35">
      <c r="B13">
        <v>8</v>
      </c>
      <c r="C13">
        <f t="shared" si="0"/>
        <v>6.9107611548556402</v>
      </c>
      <c r="D13">
        <f>D6*8</f>
        <v>96.397677793903995</v>
      </c>
      <c r="E13">
        <v>49</v>
      </c>
      <c r="F13">
        <v>0.28999999999999998</v>
      </c>
      <c r="G13">
        <v>48</v>
      </c>
      <c r="H13">
        <v>0.28399999999999997</v>
      </c>
      <c r="I13">
        <v>37</v>
      </c>
      <c r="J13">
        <v>0.11799999999999999</v>
      </c>
      <c r="M13">
        <v>8</v>
      </c>
      <c r="N13">
        <v>49</v>
      </c>
      <c r="O13">
        <v>0.28999999999999998</v>
      </c>
      <c r="P13">
        <v>48</v>
      </c>
      <c r="Q13">
        <v>0.28399999999999997</v>
      </c>
      <c r="R13">
        <v>37</v>
      </c>
      <c r="S13">
        <v>0.11799999999999999</v>
      </c>
    </row>
    <row r="14" spans="2:19" x14ac:dyDescent="0.35">
      <c r="B14">
        <v>9</v>
      </c>
      <c r="C14">
        <f t="shared" si="0"/>
        <v>6.9107611548556402</v>
      </c>
      <c r="D14">
        <f>D6*9</f>
        <v>108.44738751814199</v>
      </c>
      <c r="E14">
        <v>49</v>
      </c>
      <c r="F14">
        <v>0.313</v>
      </c>
      <c r="G14">
        <v>49</v>
      </c>
      <c r="H14">
        <v>0.309</v>
      </c>
      <c r="I14">
        <v>36</v>
      </c>
      <c r="J14">
        <v>0.13900000000000001</v>
      </c>
      <c r="M14">
        <v>9</v>
      </c>
      <c r="N14">
        <v>49</v>
      </c>
      <c r="O14">
        <v>0.313</v>
      </c>
      <c r="P14">
        <v>49</v>
      </c>
      <c r="Q14">
        <v>0.309</v>
      </c>
      <c r="R14">
        <v>36</v>
      </c>
      <c r="S14">
        <v>0.13900000000000001</v>
      </c>
    </row>
    <row r="15" spans="2:19" x14ac:dyDescent="0.35">
      <c r="B15">
        <v>10</v>
      </c>
      <c r="C15">
        <f t="shared" si="0"/>
        <v>6.9107611548556402</v>
      </c>
      <c r="D15">
        <f>D6*10</f>
        <v>120.49709724237999</v>
      </c>
      <c r="E15">
        <v>47</v>
      </c>
      <c r="F15">
        <v>0.309</v>
      </c>
      <c r="G15">
        <v>48</v>
      </c>
      <c r="H15">
        <v>0.308</v>
      </c>
      <c r="I15">
        <v>35</v>
      </c>
      <c r="J15">
        <v>0.14599999999999999</v>
      </c>
      <c r="M15">
        <v>10</v>
      </c>
      <c r="N15">
        <v>47</v>
      </c>
      <c r="O15">
        <v>0.309</v>
      </c>
      <c r="P15">
        <v>48</v>
      </c>
      <c r="Q15">
        <v>0.308</v>
      </c>
      <c r="R15">
        <v>35</v>
      </c>
      <c r="S15">
        <v>0.14599999999999999</v>
      </c>
    </row>
    <row r="16" spans="2:19" ht="15" thickBot="1" x14ac:dyDescent="0.4">
      <c r="B16" s="13"/>
      <c r="C16" s="13"/>
      <c r="D16" s="13"/>
      <c r="E16" s="13"/>
      <c r="F16" s="13"/>
      <c r="G16" s="13"/>
      <c r="H16" s="13"/>
      <c r="I16" s="13"/>
      <c r="J16" s="13"/>
      <c r="M16" s="13"/>
      <c r="N16" s="13"/>
      <c r="O16" s="13"/>
      <c r="P16" s="13"/>
      <c r="Q16" s="13"/>
      <c r="R16" s="13"/>
      <c r="S16" s="13"/>
    </row>
    <row r="17" spans="2:19" x14ac:dyDescent="0.35">
      <c r="B17" s="83" t="s">
        <v>245</v>
      </c>
      <c r="C17" s="83"/>
      <c r="D17" s="83"/>
      <c r="E17" s="83"/>
      <c r="F17" s="83">
        <f>MAX(F7:F15)</f>
        <v>0.313</v>
      </c>
      <c r="G17" s="83"/>
      <c r="H17" s="83">
        <f>MAX(H7:H15)</f>
        <v>0.309</v>
      </c>
      <c r="I17" s="83"/>
      <c r="J17" s="83">
        <f>MAX(J7:J15)</f>
        <v>0.15</v>
      </c>
      <c r="M17" s="83" t="s">
        <v>245</v>
      </c>
      <c r="N17" s="83"/>
      <c r="O17" s="83">
        <f>MAX(O7:O15)</f>
        <v>0.313</v>
      </c>
      <c r="P17" s="83"/>
      <c r="Q17" s="83">
        <f>MAX(Q7:Q15)</f>
        <v>0.309</v>
      </c>
      <c r="R17" s="83"/>
      <c r="S17" s="83">
        <f>MAX(S7:S15)</f>
        <v>0.15</v>
      </c>
    </row>
    <row r="18" spans="2:19" ht="15" thickBot="1" x14ac:dyDescent="0.4">
      <c r="B18" s="114" t="s">
        <v>246</v>
      </c>
      <c r="C18" s="114"/>
      <c r="D18" s="114"/>
      <c r="E18" s="114"/>
      <c r="F18" s="114">
        <f>F17-F6</f>
        <v>2.0000000000000018E-3</v>
      </c>
      <c r="G18" s="114"/>
      <c r="H18" s="114">
        <f>H17-H6</f>
        <v>4.0000000000000036E-3</v>
      </c>
      <c r="I18" s="114"/>
      <c r="J18" s="114">
        <f>J17-J6</f>
        <v>-3.0000000000000027E-3</v>
      </c>
      <c r="M18" s="114" t="s">
        <v>246</v>
      </c>
      <c r="N18" s="114"/>
      <c r="O18" s="114">
        <f>O17-O6</f>
        <v>9.9000000000000005E-2</v>
      </c>
      <c r="P18" s="114"/>
      <c r="Q18" s="114">
        <f>Q17-Q6</f>
        <v>8.199999999999999E-2</v>
      </c>
      <c r="R18" s="114"/>
      <c r="S18" s="114">
        <f>S17-S6</f>
        <v>-5.0000000000000044E-3</v>
      </c>
    </row>
    <row r="24" spans="2:19" x14ac:dyDescent="0.35">
      <c r="E24" s="129" t="s">
        <v>5</v>
      </c>
      <c r="F24" s="129"/>
      <c r="G24" s="129"/>
      <c r="H24" s="129" t="s">
        <v>242</v>
      </c>
      <c r="I24" s="129"/>
      <c r="J24" s="129"/>
      <c r="K24" s="129" t="s">
        <v>243</v>
      </c>
      <c r="L24" s="129"/>
      <c r="M24" s="129"/>
    </row>
    <row r="25" spans="2:19" ht="29.5" thickBot="1" x14ac:dyDescent="0.4">
      <c r="B25" s="31" t="s">
        <v>244</v>
      </c>
      <c r="C25" s="31" t="s">
        <v>247</v>
      </c>
      <c r="D25" s="31" t="s">
        <v>248</v>
      </c>
      <c r="E25" s="31" t="s">
        <v>69</v>
      </c>
      <c r="F25" s="29" t="s">
        <v>152</v>
      </c>
      <c r="G25" s="33" t="s">
        <v>71</v>
      </c>
      <c r="H25" s="31" t="s">
        <v>69</v>
      </c>
      <c r="I25" s="29" t="s">
        <v>152</v>
      </c>
      <c r="J25" s="29" t="s">
        <v>241</v>
      </c>
      <c r="K25" s="31" t="s">
        <v>69</v>
      </c>
      <c r="L25" s="29" t="s">
        <v>152</v>
      </c>
      <c r="M25" s="29" t="s">
        <v>241</v>
      </c>
    </row>
    <row r="26" spans="2:19" ht="15" thickBot="1" x14ac:dyDescent="0.4">
      <c r="B26" s="112">
        <v>1</v>
      </c>
      <c r="C26" s="116">
        <v>6.9107611548556402</v>
      </c>
      <c r="D26" s="116">
        <v>37.04</v>
      </c>
      <c r="E26" s="112">
        <v>31</v>
      </c>
      <c r="F26" s="112">
        <v>0.311</v>
      </c>
      <c r="G26" s="112">
        <v>78.83</v>
      </c>
      <c r="H26" s="112">
        <v>31</v>
      </c>
      <c r="I26" s="112">
        <v>0.30499999999999999</v>
      </c>
      <c r="J26" s="112">
        <v>78.37</v>
      </c>
      <c r="K26" s="112">
        <v>43</v>
      </c>
      <c r="L26" s="112">
        <v>0.153</v>
      </c>
      <c r="M26" s="112">
        <v>73.31</v>
      </c>
    </row>
    <row r="27" spans="2:19" x14ac:dyDescent="0.35">
      <c r="B27">
        <v>2</v>
      </c>
      <c r="C27" s="4">
        <f>C26</f>
        <v>6.9107611548556402</v>
      </c>
      <c r="D27" s="4">
        <f>D26*2</f>
        <v>74.08</v>
      </c>
      <c r="E27">
        <v>33</v>
      </c>
      <c r="F27">
        <v>0.29499999999999998</v>
      </c>
      <c r="G27">
        <v>73.569999999999993</v>
      </c>
      <c r="H27">
        <v>30</v>
      </c>
      <c r="I27">
        <v>0.30099999999999999</v>
      </c>
      <c r="J27">
        <v>72.33</v>
      </c>
      <c r="K27">
        <v>43</v>
      </c>
      <c r="L27">
        <v>0.153</v>
      </c>
      <c r="M27">
        <v>73.31</v>
      </c>
    </row>
    <row r="28" spans="2:19" x14ac:dyDescent="0.35">
      <c r="B28">
        <v>3</v>
      </c>
      <c r="C28" s="4">
        <f t="shared" ref="C28:C35" si="1">C27</f>
        <v>6.9107611548556402</v>
      </c>
      <c r="D28" s="4">
        <f>D26*3</f>
        <v>111.12</v>
      </c>
      <c r="E28">
        <v>34</v>
      </c>
      <c r="F28">
        <v>0.313</v>
      </c>
      <c r="G28">
        <v>74.19</v>
      </c>
      <c r="H28">
        <v>33</v>
      </c>
      <c r="I28">
        <v>0.309</v>
      </c>
      <c r="J28">
        <v>72.8</v>
      </c>
      <c r="K28">
        <v>43</v>
      </c>
      <c r="L28">
        <v>0.153</v>
      </c>
      <c r="M28">
        <v>73.31</v>
      </c>
    </row>
    <row r="29" spans="2:19" x14ac:dyDescent="0.35">
      <c r="B29">
        <v>4</v>
      </c>
      <c r="C29" s="4">
        <f t="shared" si="1"/>
        <v>6.9107611548556402</v>
      </c>
      <c r="D29" s="4">
        <f>D26*4</f>
        <v>148.16</v>
      </c>
      <c r="E29">
        <v>34</v>
      </c>
      <c r="F29">
        <v>0.312</v>
      </c>
      <c r="G29">
        <v>73.88</v>
      </c>
      <c r="H29">
        <v>33</v>
      </c>
      <c r="I29">
        <v>0.312</v>
      </c>
      <c r="J29">
        <v>72.489999999999995</v>
      </c>
      <c r="K29">
        <v>43</v>
      </c>
      <c r="L29">
        <v>0.153</v>
      </c>
      <c r="M29">
        <v>73.31</v>
      </c>
    </row>
    <row r="30" spans="2:19" x14ac:dyDescent="0.35">
      <c r="B30">
        <v>5</v>
      </c>
      <c r="C30" s="4">
        <f t="shared" si="1"/>
        <v>6.9107611548556402</v>
      </c>
      <c r="D30" s="4">
        <f>D26*5</f>
        <v>185.2</v>
      </c>
      <c r="E30">
        <v>34</v>
      </c>
      <c r="F30">
        <v>0.30599999999999999</v>
      </c>
      <c r="G30">
        <v>73.88</v>
      </c>
      <c r="H30">
        <v>33</v>
      </c>
      <c r="I30">
        <v>0.308</v>
      </c>
      <c r="J30">
        <v>72.180000000000007</v>
      </c>
      <c r="K30">
        <v>43</v>
      </c>
      <c r="L30">
        <v>0.153</v>
      </c>
      <c r="M30">
        <v>73.31</v>
      </c>
    </row>
    <row r="31" spans="2:19" x14ac:dyDescent="0.35">
      <c r="B31">
        <v>6</v>
      </c>
      <c r="C31" s="4">
        <f t="shared" si="1"/>
        <v>6.9107611548556402</v>
      </c>
      <c r="D31" s="4">
        <f>D26*6</f>
        <v>222.24</v>
      </c>
      <c r="E31">
        <v>34</v>
      </c>
      <c r="F31">
        <v>0.309</v>
      </c>
      <c r="G31">
        <v>73.72</v>
      </c>
      <c r="H31">
        <v>33</v>
      </c>
      <c r="I31">
        <v>0.30199999999999999</v>
      </c>
      <c r="J31">
        <v>73.11</v>
      </c>
      <c r="K31">
        <v>43</v>
      </c>
      <c r="L31">
        <v>0.153</v>
      </c>
      <c r="M31">
        <v>73.31</v>
      </c>
    </row>
    <row r="32" spans="2:19" x14ac:dyDescent="0.35">
      <c r="B32">
        <v>7</v>
      </c>
      <c r="C32" s="4">
        <f t="shared" si="1"/>
        <v>6.9107611548556402</v>
      </c>
      <c r="D32" s="4">
        <f>D26*7</f>
        <v>259.27999999999997</v>
      </c>
      <c r="E32">
        <v>34</v>
      </c>
      <c r="F32">
        <v>0.307</v>
      </c>
      <c r="G32">
        <v>73.72</v>
      </c>
      <c r="H32">
        <v>34</v>
      </c>
      <c r="I32">
        <v>0.30399999999999999</v>
      </c>
      <c r="J32">
        <v>74.19</v>
      </c>
      <c r="K32">
        <v>43</v>
      </c>
      <c r="L32">
        <v>0.153</v>
      </c>
      <c r="M32">
        <v>73.31</v>
      </c>
    </row>
    <row r="33" spans="2:13" x14ac:dyDescent="0.35">
      <c r="B33">
        <v>8</v>
      </c>
      <c r="C33" s="4">
        <f t="shared" si="1"/>
        <v>6.9107611548556402</v>
      </c>
      <c r="D33" s="4">
        <f>D26*8</f>
        <v>296.32</v>
      </c>
      <c r="E33">
        <v>35</v>
      </c>
      <c r="F33">
        <v>0.308</v>
      </c>
      <c r="G33">
        <v>74.5</v>
      </c>
      <c r="H33">
        <v>35</v>
      </c>
      <c r="I33">
        <v>0.309</v>
      </c>
      <c r="J33">
        <v>73.260000000000005</v>
      </c>
      <c r="K33">
        <v>43</v>
      </c>
      <c r="L33">
        <v>0.153</v>
      </c>
      <c r="M33">
        <v>73.31</v>
      </c>
    </row>
    <row r="34" spans="2:13" x14ac:dyDescent="0.35">
      <c r="B34">
        <v>9</v>
      </c>
      <c r="C34" s="4">
        <f t="shared" si="1"/>
        <v>6.9107611548556402</v>
      </c>
      <c r="D34" s="4">
        <f>D26*9</f>
        <v>333.36</v>
      </c>
      <c r="E34">
        <v>35</v>
      </c>
      <c r="F34">
        <v>0.308</v>
      </c>
      <c r="G34">
        <v>74.5</v>
      </c>
      <c r="H34">
        <v>35</v>
      </c>
      <c r="I34">
        <v>0.309</v>
      </c>
      <c r="J34">
        <v>72.489999999999995</v>
      </c>
      <c r="K34">
        <v>43</v>
      </c>
      <c r="L34">
        <v>0.153</v>
      </c>
      <c r="M34">
        <v>73.31</v>
      </c>
    </row>
    <row r="35" spans="2:13" x14ac:dyDescent="0.35">
      <c r="B35">
        <v>10</v>
      </c>
      <c r="C35" s="4">
        <f t="shared" si="1"/>
        <v>6.9107611548556402</v>
      </c>
      <c r="D35" s="4">
        <f>D26*10</f>
        <v>370.4</v>
      </c>
      <c r="E35">
        <v>35</v>
      </c>
      <c r="F35">
        <v>0.309</v>
      </c>
      <c r="G35">
        <v>74.03</v>
      </c>
      <c r="H35">
        <v>34</v>
      </c>
      <c r="I35">
        <v>0.30599999999999999</v>
      </c>
      <c r="J35">
        <v>72.08</v>
      </c>
      <c r="K35">
        <v>43</v>
      </c>
      <c r="L35">
        <v>0.153</v>
      </c>
      <c r="M35">
        <v>73.31</v>
      </c>
    </row>
    <row r="38" spans="2:13" x14ac:dyDescent="0.35">
      <c r="B38" s="115" t="s">
        <v>245</v>
      </c>
      <c r="F38">
        <f>MAX(F27:F35)</f>
        <v>0.313</v>
      </c>
      <c r="G38">
        <f>MAX(G27:G35)</f>
        <v>74.5</v>
      </c>
      <c r="I38">
        <f>MAX(I27:I35)</f>
        <v>0.312</v>
      </c>
      <c r="J38">
        <f>MAX(J27:J35)</f>
        <v>74.19</v>
      </c>
      <c r="L38">
        <f>MAX(L27:L35)</f>
        <v>0.153</v>
      </c>
      <c r="M38">
        <f>MAX(M27:M35)</f>
        <v>73.31</v>
      </c>
    </row>
    <row r="39" spans="2:13" x14ac:dyDescent="0.35">
      <c r="B39" s="115" t="s">
        <v>246</v>
      </c>
      <c r="F39">
        <f>F38-F26</f>
        <v>2.0000000000000018E-3</v>
      </c>
      <c r="G39">
        <f>G38-G26</f>
        <v>-4.3299999999999983</v>
      </c>
      <c r="I39">
        <f>I38-I26</f>
        <v>7.0000000000000062E-3</v>
      </c>
      <c r="J39">
        <f>J38-J26</f>
        <v>-4.1800000000000068</v>
      </c>
      <c r="L39">
        <f>L38-L26</f>
        <v>0</v>
      </c>
      <c r="M39">
        <f>M38-M26</f>
        <v>0</v>
      </c>
    </row>
  </sheetData>
  <mergeCells count="9">
    <mergeCell ref="E24:G24"/>
    <mergeCell ref="H24:J24"/>
    <mergeCell ref="K24:M24"/>
    <mergeCell ref="R4:S4"/>
    <mergeCell ref="E4:F4"/>
    <mergeCell ref="G4:H4"/>
    <mergeCell ref="I4:J4"/>
    <mergeCell ref="N4:O4"/>
    <mergeCell ref="P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126" t="s">
        <v>123</v>
      </c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35"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x14ac:dyDescent="0.35"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5" spans="1:12" x14ac:dyDescent="0.35">
      <c r="E5" s="119" t="s">
        <v>1</v>
      </c>
      <c r="F5" s="119"/>
      <c r="G5" s="120" t="s">
        <v>2</v>
      </c>
      <c r="H5" s="120"/>
      <c r="L5" s="4"/>
    </row>
    <row r="6" spans="1:12" x14ac:dyDescent="0.35">
      <c r="E6" s="121" t="s">
        <v>3</v>
      </c>
      <c r="F6" s="121"/>
      <c r="G6" s="122" t="s">
        <v>4</v>
      </c>
      <c r="H6" s="12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3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2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3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123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123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123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123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123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123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123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123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123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12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5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125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125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125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125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125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125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125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125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125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11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8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118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18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118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18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18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1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8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118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118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118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118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118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118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118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118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118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11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8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118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118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118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118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118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118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118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118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118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11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8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18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118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18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18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18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18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18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1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8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118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118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118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118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118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118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118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11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1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126" t="s">
        <v>124</v>
      </c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35"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ht="28.5" customHeight="1" x14ac:dyDescent="0.35"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5" spans="1:12" x14ac:dyDescent="0.35">
      <c r="E5" s="119" t="s">
        <v>1</v>
      </c>
      <c r="F5" s="119"/>
      <c r="G5" s="120" t="s">
        <v>2</v>
      </c>
      <c r="H5" s="120"/>
      <c r="L5" s="4"/>
    </row>
    <row r="6" spans="1:12" x14ac:dyDescent="0.35">
      <c r="E6" s="121" t="s">
        <v>3</v>
      </c>
      <c r="F6" s="121"/>
      <c r="G6" s="122" t="s">
        <v>4</v>
      </c>
      <c r="H6" s="12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3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23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123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23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23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23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23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23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23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23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23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23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123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123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123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123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123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123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123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123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123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12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25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25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25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25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25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25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25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25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25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25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25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125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125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125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125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125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125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125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125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125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11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18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118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118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118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118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118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118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18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18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18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18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118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118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118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118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118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118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118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118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118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117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18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18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18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18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18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18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18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18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18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18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18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118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118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118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118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118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118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118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118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118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117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18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118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118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118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118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118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118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118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118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18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18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18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118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118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118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118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118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118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118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18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119" t="s">
        <v>1</v>
      </c>
      <c r="G1" s="119"/>
      <c r="H1" s="119"/>
      <c r="I1" s="120" t="s">
        <v>2</v>
      </c>
      <c r="J1" s="120"/>
      <c r="K1" s="120"/>
      <c r="Q1" s="4"/>
    </row>
    <row r="2" spans="1:17" x14ac:dyDescent="0.35">
      <c r="F2" s="121" t="s">
        <v>3</v>
      </c>
      <c r="G2" s="121"/>
      <c r="H2" s="121"/>
      <c r="I2" s="122" t="s">
        <v>4</v>
      </c>
      <c r="J2" s="122"/>
      <c r="K2" s="122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123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123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123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123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123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123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123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123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123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123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123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123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123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123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123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123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123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123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123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123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123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124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125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125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125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125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125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125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125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125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125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125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125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125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125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125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125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125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125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125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125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125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117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118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118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118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118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118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118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118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118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118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118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118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118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118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118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118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118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118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118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118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118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117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118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118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118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118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118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118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118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118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118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118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118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118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118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118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118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118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118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118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118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118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117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118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118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118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118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118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118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118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118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118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118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118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118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118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118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118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118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118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118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118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118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D14" sqref="D14"/>
    </sheetView>
  </sheetViews>
  <sheetFormatPr defaultRowHeight="14.5" x14ac:dyDescent="0.35"/>
  <cols>
    <col min="2" max="2" width="31.81640625" customWidth="1"/>
  </cols>
  <sheetData>
    <row r="1" spans="1:12" x14ac:dyDescent="0.35">
      <c r="C1" s="126" t="s">
        <v>123</v>
      </c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35"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x14ac:dyDescent="0.35"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5" spans="1:12" x14ac:dyDescent="0.35">
      <c r="E5" s="119" t="s">
        <v>1</v>
      </c>
      <c r="F5" s="119"/>
      <c r="G5" s="120" t="s">
        <v>2</v>
      </c>
      <c r="H5" s="120"/>
      <c r="L5" s="4"/>
    </row>
    <row r="6" spans="1:12" x14ac:dyDescent="0.35">
      <c r="E6" s="121" t="s">
        <v>3</v>
      </c>
      <c r="F6" s="121"/>
      <c r="G6" s="122" t="s">
        <v>4</v>
      </c>
      <c r="H6" s="122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23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123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123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123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123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123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123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123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123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123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123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123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123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123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123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123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123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123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123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123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123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124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125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125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125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125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125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125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125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125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125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125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125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125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125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125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125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125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125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125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125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125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117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118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118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118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118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118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118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118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118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118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118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118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118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118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118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118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118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118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118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118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118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117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118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118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118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118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118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118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118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118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118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118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118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118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118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118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118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118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118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118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118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118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119" t="s">
        <v>1</v>
      </c>
      <c r="F1" s="119"/>
      <c r="G1" s="120" t="s">
        <v>2</v>
      </c>
      <c r="H1" s="120"/>
      <c r="L1" s="4"/>
    </row>
    <row r="2" spans="1:12" x14ac:dyDescent="0.35">
      <c r="E2" s="121" t="s">
        <v>3</v>
      </c>
      <c r="F2" s="121"/>
      <c r="G2" s="122" t="s">
        <v>4</v>
      </c>
      <c r="H2" s="122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23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123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123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123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123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123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123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123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123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123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123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123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123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123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123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123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123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123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123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123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123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124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125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125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125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125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125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125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125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125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125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125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125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125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125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125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125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125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125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125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125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125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117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118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118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118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118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118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118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118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118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118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118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118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118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118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118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118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118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118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118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118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118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117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118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118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118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118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118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118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118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118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118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118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118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118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118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118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118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118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118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118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118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118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119" t="s">
        <v>5</v>
      </c>
      <c r="H1" s="119"/>
    </row>
    <row r="2" spans="1:10" x14ac:dyDescent="0.35">
      <c r="F2" s="4"/>
      <c r="G2" s="121" t="s">
        <v>3</v>
      </c>
      <c r="H2" s="121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123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123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123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123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123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123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123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123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123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123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123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123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123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123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123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123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123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123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123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123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123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124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123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123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123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123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123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123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123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123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123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123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123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123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123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123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123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123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123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123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123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123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117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128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128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128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128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128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128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128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128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128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128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128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128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128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128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128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128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128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128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128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128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117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128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128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128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128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128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128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128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128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128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128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128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128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128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128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128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128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128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128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128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128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Sheet1</vt:lpstr>
      <vt:lpstr>MST</vt:lpstr>
      <vt:lpstr>new SD 10</vt:lpstr>
      <vt:lpstr>new SD 20</vt:lpstr>
      <vt:lpstr>new SD 25</vt:lpstr>
      <vt:lpstr>new SD 30</vt:lpstr>
      <vt:lpstr>new SD 40</vt:lpstr>
      <vt:lpstr>SD_LD</vt:lpstr>
      <vt:lpstr>avg_weight</vt:lpstr>
      <vt:lpstr>SD_LD MOJOFM</vt:lpstr>
      <vt:lpstr>Louvain Leiden</vt:lpstr>
      <vt:lpstr>Experiment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2024-09-22T18:46:04Z</dcterms:modified>
</cp:coreProperties>
</file>