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644" activeTab="1"/>
  </bookViews>
  <sheets>
    <sheet name="Inventario" sheetId="1" r:id="rId1"/>
    <sheet name="Precios semanal" sheetId="11" r:id="rId2"/>
    <sheet name="Pedido" sheetId="10" r:id="rId3"/>
    <sheet name="Saber si es bueno" sheetId="4" r:id="rId4"/>
    <sheet name="Credito" sheetId="6" r:id="rId5"/>
    <sheet name="Factura" sheetId="12" r:id="rId6"/>
  </sheets>
  <definedNames>
    <definedName name="_xlnm.Print_Area" localSheetId="5">Factura!$B$1:$H$22</definedName>
    <definedName name="_xlnm.Print_Area" localSheetId="2">Pedido!$A$1:$F$16</definedName>
    <definedName name="_xlnm.Print_Area" localSheetId="1">'Precios semanal'!$B$1:$F$44</definedName>
    <definedName name="_xlnm.Print_Area" localSheetId="3">'Saber si es bueno'!$B$3:$C$7</definedName>
  </definedNames>
  <calcPr calcId="124519"/>
</workbook>
</file>

<file path=xl/calcChain.xml><?xml version="1.0" encoding="utf-8"?>
<calcChain xmlns="http://schemas.openxmlformats.org/spreadsheetml/2006/main">
  <c r="I34" i="1"/>
  <c r="J21"/>
  <c r="K21" s="1"/>
  <c r="I21"/>
  <c r="H21"/>
  <c r="J17"/>
  <c r="I17"/>
  <c r="H17"/>
  <c r="D6" i="6"/>
  <c r="E3" i="10"/>
  <c r="E14"/>
  <c r="G13" i="12"/>
  <c r="G11"/>
  <c r="G12"/>
  <c r="G10"/>
  <c r="D4" i="6"/>
  <c r="E13" i="10"/>
  <c r="E6"/>
  <c r="D5" i="6"/>
  <c r="D7"/>
  <c r="D8"/>
  <c r="D9"/>
  <c r="D10"/>
  <c r="J22" i="1"/>
  <c r="I22"/>
  <c r="H22"/>
  <c r="J6"/>
  <c r="I6"/>
  <c r="H6"/>
  <c r="I24"/>
  <c r="I33"/>
  <c r="I31"/>
  <c r="E8" i="10"/>
  <c r="E9"/>
  <c r="E10"/>
  <c r="E11"/>
  <c r="E4"/>
  <c r="E5"/>
  <c r="J14" i="1"/>
  <c r="I14"/>
  <c r="H14"/>
  <c r="J10"/>
  <c r="I10"/>
  <c r="H10"/>
  <c r="J9"/>
  <c r="I9"/>
  <c r="H9"/>
  <c r="J5"/>
  <c r="I5"/>
  <c r="H5"/>
  <c r="J7"/>
  <c r="J8"/>
  <c r="J13"/>
  <c r="J15"/>
  <c r="J20"/>
  <c r="J23"/>
  <c r="J16"/>
  <c r="J18"/>
  <c r="J11"/>
  <c r="I7"/>
  <c r="I8"/>
  <c r="I13"/>
  <c r="I15"/>
  <c r="I20"/>
  <c r="I23"/>
  <c r="I16"/>
  <c r="I18"/>
  <c r="I11"/>
  <c r="J4"/>
  <c r="I4"/>
  <c r="H7"/>
  <c r="H8"/>
  <c r="H13"/>
  <c r="H15"/>
  <c r="H20"/>
  <c r="H23"/>
  <c r="H16"/>
  <c r="H18"/>
  <c r="H11"/>
  <c r="H4"/>
  <c r="K17" l="1"/>
  <c r="G19" i="12"/>
  <c r="D11" i="6"/>
  <c r="K22" i="1"/>
  <c r="K6"/>
  <c r="I35"/>
  <c r="E16" i="10"/>
  <c r="I26" i="1"/>
  <c r="K14"/>
  <c r="K5"/>
  <c r="K10"/>
  <c r="K9"/>
  <c r="J26"/>
  <c r="K16"/>
  <c r="K20"/>
  <c r="K7"/>
  <c r="K11"/>
  <c r="K18"/>
  <c r="K23"/>
  <c r="K15"/>
  <c r="K13"/>
  <c r="K8"/>
  <c r="K4"/>
  <c r="K26" l="1"/>
</calcChain>
</file>

<file path=xl/sharedStrings.xml><?xml version="1.0" encoding="utf-8"?>
<sst xmlns="http://schemas.openxmlformats.org/spreadsheetml/2006/main" count="286" uniqueCount="112">
  <si>
    <t>Producto</t>
  </si>
  <si>
    <t>beneficio</t>
  </si>
  <si>
    <t>Guineo</t>
  </si>
  <si>
    <t>papa</t>
  </si>
  <si>
    <t>ud</t>
  </si>
  <si>
    <t>lb</t>
  </si>
  <si>
    <t>yuca</t>
  </si>
  <si>
    <t>ID</t>
  </si>
  <si>
    <t>Total</t>
  </si>
  <si>
    <t>Costo</t>
  </si>
  <si>
    <t>Precio</t>
  </si>
  <si>
    <t>difer.</t>
  </si>
  <si>
    <t>Venta</t>
  </si>
  <si>
    <t>Compra</t>
  </si>
  <si>
    <t>Exist.</t>
  </si>
  <si>
    <t>producto</t>
  </si>
  <si>
    <t>detalle</t>
  </si>
  <si>
    <t>Coco seco</t>
  </si>
  <si>
    <t>Manzana de oro</t>
  </si>
  <si>
    <t>Cliente</t>
  </si>
  <si>
    <t>Monto</t>
  </si>
  <si>
    <t>Fecha</t>
  </si>
  <si>
    <t>Jeuris</t>
  </si>
  <si>
    <t>Maria tinaco</t>
  </si>
  <si>
    <t>Gastos taxi y carrito</t>
  </si>
  <si>
    <t>Papa</t>
  </si>
  <si>
    <t>Yuca</t>
  </si>
  <si>
    <t>Mandarina</t>
  </si>
  <si>
    <t>Ajo</t>
  </si>
  <si>
    <t>Batata dulce</t>
  </si>
  <si>
    <t>Yautia coco</t>
  </si>
  <si>
    <t>Platano criollo</t>
  </si>
  <si>
    <t>VIVERES</t>
  </si>
  <si>
    <t>FRUTAS</t>
  </si>
  <si>
    <t>VEGETALES, VERDURAS Y OTROS</t>
  </si>
  <si>
    <t>Ramona Vecina</t>
  </si>
  <si>
    <t>Auyama de puré</t>
  </si>
  <si>
    <t>Auyama</t>
  </si>
  <si>
    <t>unid. med.</t>
  </si>
  <si>
    <t>Pablo el Largo diabetico</t>
  </si>
  <si>
    <t>Pinchar con un alfiler mientras mas duro entre mas buena es,  mover el alfiler en cilculo hasta que vote liquido, este debe ser amarillo oscuro</t>
  </si>
  <si>
    <t>que no sea verde, que sea completamente de un solo color amarillo claro y que no tenga baño tierra.</t>
  </si>
  <si>
    <t>cortar un pedaso de 2 centimetro y hervirlo por 10 minutos, este debe quedar blanco y blandito, que al apretar se desbarate.</t>
  </si>
  <si>
    <t>Total en mercancia</t>
  </si>
  <si>
    <t>Efectivo</t>
  </si>
  <si>
    <t>Credito</t>
  </si>
  <si>
    <t>Balance general al 20/11/2020</t>
  </si>
  <si>
    <t>Inicio ejercicio 24/10/2020</t>
  </si>
  <si>
    <t>Beneficio con gastos</t>
  </si>
  <si>
    <t>Beneficio sin gastos</t>
  </si>
  <si>
    <t>Costo real</t>
  </si>
  <si>
    <t>Pedir</t>
  </si>
  <si>
    <t>total</t>
  </si>
  <si>
    <t>China de jugo</t>
  </si>
  <si>
    <t>debe ser color canela y debe tener poca agua y sonar chiqui chiqui</t>
  </si>
  <si>
    <t>a $25 la libra</t>
  </si>
  <si>
    <t>Batata</t>
  </si>
  <si>
    <t>a $25</t>
  </si>
  <si>
    <t>VEGETALES</t>
  </si>
  <si>
    <t>3 x $10</t>
  </si>
  <si>
    <t>a $65 la libra</t>
  </si>
  <si>
    <t>Amiga k vino con reina</t>
  </si>
  <si>
    <t>kl</t>
  </si>
  <si>
    <t>China dulce</t>
  </si>
  <si>
    <t>Platano criollo maduro</t>
  </si>
  <si>
    <t>Cebolla Roja</t>
  </si>
  <si>
    <t>a $20</t>
  </si>
  <si>
    <t>Platano criollo grande</t>
  </si>
  <si>
    <t>Yautia coco fresca</t>
  </si>
  <si>
    <t>a $43 la libra</t>
  </si>
  <si>
    <t>Ajo importado</t>
  </si>
  <si>
    <t>3 x $25</t>
  </si>
  <si>
    <t>Guineo verde</t>
  </si>
  <si>
    <t>PRODUCTOS</t>
  </si>
  <si>
    <t>OFERTAS</t>
  </si>
  <si>
    <t>marcia coco seco</t>
  </si>
  <si>
    <t>Descripcion</t>
  </si>
  <si>
    <t>Cantidad</t>
  </si>
  <si>
    <t>Sub-Total</t>
  </si>
  <si>
    <t>Mercadito Sánchito</t>
  </si>
  <si>
    <t>Calle 4, #12, Santo Domingo, Zona industrial de herrera.</t>
  </si>
  <si>
    <t>829-892-2597</t>
  </si>
  <si>
    <t>Factura No. :</t>
  </si>
  <si>
    <t>Total:</t>
  </si>
  <si>
    <r>
      <rPr>
        <b/>
        <sz val="11"/>
        <color theme="1"/>
        <rFont val="Calibri"/>
        <family val="2"/>
        <scheme val="minor"/>
      </rPr>
      <t xml:space="preserve">Cliente  </t>
    </r>
    <r>
      <rPr>
        <sz val="11"/>
        <color theme="1"/>
        <rFont val="Calibri"/>
        <family val="2"/>
        <scheme val="minor"/>
      </rPr>
      <t xml:space="preserve">    : Mariano Flores</t>
    </r>
  </si>
  <si>
    <r>
      <rPr>
        <b/>
        <sz val="11"/>
        <color theme="1"/>
        <rFont val="Calibri"/>
        <family val="2"/>
        <scheme val="minor"/>
      </rPr>
      <t>Telefono</t>
    </r>
    <r>
      <rPr>
        <sz val="11"/>
        <color theme="1"/>
        <rFont val="Calibri"/>
        <family val="2"/>
        <scheme val="minor"/>
      </rPr>
      <t xml:space="preserve">  : 849-248-6858</t>
    </r>
  </si>
  <si>
    <r>
      <rPr>
        <b/>
        <sz val="11"/>
        <color theme="1"/>
        <rFont val="Calibri"/>
        <family val="2"/>
        <scheme val="minor"/>
      </rPr>
      <t>Direccion</t>
    </r>
    <r>
      <rPr>
        <sz val="11"/>
        <color theme="1"/>
        <rFont val="Calibri"/>
        <family val="2"/>
        <scheme val="minor"/>
      </rPr>
      <t xml:space="preserve"> : Calle 1ra. Sto. Dgo. Oeste, Residencial Popular, entrando por Edesur. </t>
    </r>
  </si>
  <si>
    <t>Unidad</t>
  </si>
  <si>
    <t>Fecha:</t>
  </si>
  <si>
    <t>Envio</t>
  </si>
  <si>
    <t>Ud.</t>
  </si>
  <si>
    <t>Lb.</t>
  </si>
  <si>
    <t>Cebolla Roja clara</t>
  </si>
  <si>
    <t>AdelsonS</t>
  </si>
  <si>
    <r>
      <t>Aguacate semíl</t>
    </r>
    <r>
      <rPr>
        <i/>
        <sz val="16"/>
        <color theme="1"/>
        <rFont val="Calibri"/>
        <family val="2"/>
        <scheme val="minor"/>
      </rPr>
      <t xml:space="preserve"> #34</t>
    </r>
  </si>
  <si>
    <t>ajo importado</t>
  </si>
  <si>
    <t>cebolla importada roja clara</t>
  </si>
  <si>
    <t>Guineo grande</t>
  </si>
  <si>
    <t>Aguacate nuevo</t>
  </si>
  <si>
    <t>Aguacate viejo</t>
  </si>
  <si>
    <t>Cebolla Roja clara fea</t>
  </si>
  <si>
    <t>Gastos transporte</t>
  </si>
  <si>
    <t>Yuca que se abre</t>
  </si>
  <si>
    <t>a $13 la libra</t>
  </si>
  <si>
    <t>Aguacate semíl #34</t>
  </si>
  <si>
    <t>Aguacate Gwen</t>
  </si>
  <si>
    <t>a $40</t>
  </si>
  <si>
    <t>a $10</t>
  </si>
  <si>
    <t>a $45 la libra</t>
  </si>
  <si>
    <t>Cebolla Roja Clara</t>
  </si>
  <si>
    <t>a $150 la libra</t>
  </si>
  <si>
    <t>Precios de la semana del 05 al 12 de Diciembre 829-892-2597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</si>
</sst>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RD$&quot;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Edwardian Script ITC"/>
      <family val="4"/>
    </font>
    <font>
      <i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" fontId="0" fillId="0" borderId="0" xfId="1" applyNumberFormat="1" applyFont="1"/>
    <xf numFmtId="4" fontId="2" fillId="0" borderId="1" xfId="1" applyNumberFormat="1" applyFont="1" applyBorder="1"/>
    <xf numFmtId="4" fontId="0" fillId="0" borderId="1" xfId="1" applyNumberFormat="1" applyFont="1" applyBorder="1"/>
    <xf numFmtId="4" fontId="2" fillId="0" borderId="0" xfId="1" applyNumberFormat="1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center"/>
    </xf>
    <xf numFmtId="4" fontId="5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0" borderId="1" xfId="1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0" xfId="1" applyFont="1" applyAlignment="1">
      <alignment horizontal="center"/>
    </xf>
    <xf numFmtId="0" fontId="4" fillId="0" borderId="0" xfId="0" applyNumberFormat="1" applyFont="1" applyAlignment="1">
      <alignment horizontal="center"/>
    </xf>
    <xf numFmtId="43" fontId="4" fillId="0" borderId="0" xfId="1" applyFont="1" applyAlignment="1">
      <alignment horizontal="center"/>
    </xf>
    <xf numFmtId="0" fontId="4" fillId="0" borderId="1" xfId="1" applyNumberFormat="1" applyFont="1" applyBorder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 indent="2"/>
    </xf>
    <xf numFmtId="0" fontId="7" fillId="0" borderId="1" xfId="0" applyFont="1" applyBorder="1"/>
    <xf numFmtId="0" fontId="7" fillId="0" borderId="0" xfId="0" applyFont="1"/>
    <xf numFmtId="0" fontId="7" fillId="0" borderId="0" xfId="0" applyFont="1" applyBorder="1" applyAlignment="1">
      <alignment horizontal="left" indent="2"/>
    </xf>
    <xf numFmtId="0" fontId="7" fillId="0" borderId="0" xfId="0" applyFont="1" applyBorder="1"/>
    <xf numFmtId="0" fontId="2" fillId="0" borderId="1" xfId="0" applyFont="1" applyBorder="1"/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4" fontId="1" fillId="0" borderId="1" xfId="1" applyNumberFormat="1" applyFont="1" applyBorder="1"/>
    <xf numFmtId="4" fontId="9" fillId="0" borderId="0" xfId="1" applyNumberFormat="1" applyFont="1"/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12" fillId="0" borderId="0" xfId="0" applyFont="1" applyBorder="1"/>
    <xf numFmtId="14" fontId="0" fillId="0" borderId="3" xfId="0" applyNumberFormat="1" applyBorder="1" applyAlignment="1">
      <alignment horizontal="right"/>
    </xf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2" fontId="0" fillId="0" borderId="9" xfId="0" applyNumberFormat="1" applyBorder="1"/>
    <xf numFmtId="164" fontId="2" fillId="0" borderId="9" xfId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164" fontId="0" fillId="0" borderId="3" xfId="1" applyNumberFormat="1" applyFont="1" applyBorder="1"/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13" fillId="0" borderId="0" xfId="0" applyFont="1"/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 wrapText="1"/>
    </xf>
    <xf numFmtId="4" fontId="15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1FE12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123826</xdr:rowOff>
    </xdr:from>
    <xdr:to>
      <xdr:col>2</xdr:col>
      <xdr:colOff>1447800</xdr:colOff>
      <xdr:row>3</xdr:row>
      <xdr:rowOff>171450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314326"/>
          <a:ext cx="1428750" cy="6191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5"/>
  <sheetViews>
    <sheetView showGridLines="0" workbookViewId="0">
      <selection activeCell="I28" sqref="I28"/>
    </sheetView>
  </sheetViews>
  <sheetFormatPr baseColWidth="10" defaultRowHeight="15"/>
  <cols>
    <col min="1" max="1" width="4.42578125" customWidth="1"/>
    <col min="2" max="2" width="5" style="4" customWidth="1"/>
    <col min="3" max="3" width="30.140625" bestFit="1" customWidth="1"/>
    <col min="4" max="4" width="6.28515625" style="1" customWidth="1"/>
    <col min="5" max="5" width="8" style="12" bestFit="1" customWidth="1"/>
    <col min="6" max="7" width="8.85546875" style="12" bestFit="1" customWidth="1"/>
    <col min="8" max="8" width="7.7109375" style="12" bestFit="1" customWidth="1"/>
    <col min="9" max="10" width="11.7109375" style="12" bestFit="1" customWidth="1"/>
    <col min="11" max="11" width="10.7109375" style="12" bestFit="1" customWidth="1"/>
  </cols>
  <sheetData>
    <row r="2" spans="2:14" ht="30">
      <c r="B2" s="6" t="s">
        <v>7</v>
      </c>
      <c r="C2" s="7" t="s">
        <v>0</v>
      </c>
      <c r="D2" s="16" t="s">
        <v>38</v>
      </c>
      <c r="E2" s="13" t="s">
        <v>14</v>
      </c>
      <c r="F2" s="13" t="s">
        <v>9</v>
      </c>
      <c r="G2" s="13" t="s">
        <v>10</v>
      </c>
      <c r="H2" s="13" t="s">
        <v>11</v>
      </c>
      <c r="I2" s="13" t="s">
        <v>13</v>
      </c>
      <c r="J2" s="13" t="s">
        <v>12</v>
      </c>
      <c r="K2" s="13" t="s">
        <v>1</v>
      </c>
    </row>
    <row r="3" spans="2:14">
      <c r="B3" s="9"/>
      <c r="C3" s="88" t="s">
        <v>32</v>
      </c>
      <c r="D3" s="88"/>
      <c r="E3" s="88"/>
      <c r="F3" s="88"/>
      <c r="G3" s="88"/>
      <c r="H3" s="88"/>
      <c r="I3" s="88"/>
      <c r="J3" s="88"/>
      <c r="K3" s="88"/>
    </row>
    <row r="4" spans="2:14">
      <c r="B4" s="10">
        <v>1</v>
      </c>
      <c r="C4" s="8" t="s">
        <v>2</v>
      </c>
      <c r="D4" s="11" t="s">
        <v>4</v>
      </c>
      <c r="E4" s="96">
        <v>0</v>
      </c>
      <c r="F4" s="14">
        <v>1.5</v>
      </c>
      <c r="G4" s="14">
        <v>3.33</v>
      </c>
      <c r="H4" s="14">
        <f>G4-F4</f>
        <v>1.83</v>
      </c>
      <c r="I4" s="14">
        <f>E4*F4</f>
        <v>0</v>
      </c>
      <c r="J4" s="14">
        <f>E4*G4</f>
        <v>0</v>
      </c>
      <c r="K4" s="14">
        <f>J4-I4</f>
        <v>0</v>
      </c>
    </row>
    <row r="5" spans="2:14">
      <c r="B5" s="10">
        <v>2</v>
      </c>
      <c r="C5" s="8" t="s">
        <v>64</v>
      </c>
      <c r="D5" s="11" t="s">
        <v>4</v>
      </c>
      <c r="E5" s="96">
        <v>0</v>
      </c>
      <c r="F5" s="14">
        <v>11.4</v>
      </c>
      <c r="G5" s="14">
        <v>16.66</v>
      </c>
      <c r="H5" s="14">
        <f t="shared" ref="H5" si="0">G5-F5</f>
        <v>5.26</v>
      </c>
      <c r="I5" s="14">
        <f t="shared" ref="I5" si="1">E5*F5</f>
        <v>0</v>
      </c>
      <c r="J5" s="14">
        <f t="shared" ref="J5" si="2">E5*G5</f>
        <v>0</v>
      </c>
      <c r="K5" s="14">
        <f t="shared" ref="K5" si="3">J5-I5</f>
        <v>0</v>
      </c>
    </row>
    <row r="6" spans="2:14">
      <c r="B6" s="10">
        <v>3</v>
      </c>
      <c r="C6" s="8" t="s">
        <v>31</v>
      </c>
      <c r="D6" s="11" t="s">
        <v>4</v>
      </c>
      <c r="E6" s="96">
        <v>200</v>
      </c>
      <c r="F6" s="14">
        <v>14.5</v>
      </c>
      <c r="G6" s="14">
        <v>18</v>
      </c>
      <c r="H6" s="14">
        <f t="shared" ref="H6" si="4">G6-F6</f>
        <v>3.5</v>
      </c>
      <c r="I6" s="14">
        <f t="shared" ref="I6" si="5">E6*F6</f>
        <v>2900</v>
      </c>
      <c r="J6" s="14">
        <f t="shared" ref="J6" si="6">E6*G6</f>
        <v>3600</v>
      </c>
      <c r="K6" s="14">
        <f t="shared" ref="K6" si="7">J6-I6</f>
        <v>700</v>
      </c>
    </row>
    <row r="7" spans="2:14">
      <c r="B7" s="10">
        <v>4</v>
      </c>
      <c r="C7" s="8" t="s">
        <v>25</v>
      </c>
      <c r="D7" s="11" t="s">
        <v>5</v>
      </c>
      <c r="E7" s="96">
        <v>58.63</v>
      </c>
      <c r="F7" s="14">
        <v>17.272727272727199</v>
      </c>
      <c r="G7" s="14">
        <v>25</v>
      </c>
      <c r="H7" s="14">
        <f t="shared" ref="H7:H23" si="8">G7-F7</f>
        <v>7.7272727272728012</v>
      </c>
      <c r="I7" s="14">
        <f t="shared" ref="I7:I23" si="9">E7*F7</f>
        <v>1012.6999999999957</v>
      </c>
      <c r="J7" s="14">
        <f t="shared" ref="J7:J23" si="10">E7*G7</f>
        <v>1465.75</v>
      </c>
      <c r="K7" s="14">
        <f t="shared" ref="K7:K23" si="11">J7-I7</f>
        <v>453.05000000000427</v>
      </c>
    </row>
    <row r="8" spans="2:14">
      <c r="B8" s="10">
        <v>5</v>
      </c>
      <c r="C8" s="8" t="s">
        <v>26</v>
      </c>
      <c r="D8" s="11" t="s">
        <v>5</v>
      </c>
      <c r="E8" s="96">
        <v>165</v>
      </c>
      <c r="F8" s="14">
        <v>7.27</v>
      </c>
      <c r="G8" s="14">
        <v>13</v>
      </c>
      <c r="H8" s="14">
        <f t="shared" si="8"/>
        <v>5.73</v>
      </c>
      <c r="I8" s="14">
        <f t="shared" si="9"/>
        <v>1199.55</v>
      </c>
      <c r="J8" s="14">
        <f t="shared" si="10"/>
        <v>2145</v>
      </c>
      <c r="K8" s="14">
        <f t="shared" si="11"/>
        <v>945.45</v>
      </c>
    </row>
    <row r="9" spans="2:14">
      <c r="B9" s="10">
        <v>6</v>
      </c>
      <c r="C9" s="8" t="s">
        <v>36</v>
      </c>
      <c r="D9" s="11" t="s">
        <v>5</v>
      </c>
      <c r="E9" s="96">
        <v>57.81</v>
      </c>
      <c r="F9" s="14">
        <v>7.78</v>
      </c>
      <c r="G9" s="14">
        <v>25</v>
      </c>
      <c r="H9" s="14">
        <f>G9-F9</f>
        <v>17.22</v>
      </c>
      <c r="I9" s="14">
        <f>E9*F9</f>
        <v>449.76180000000005</v>
      </c>
      <c r="J9" s="14">
        <f>E9*G9</f>
        <v>1445.25</v>
      </c>
      <c r="K9" s="14">
        <f>J9-I9</f>
        <v>995.48820000000001</v>
      </c>
    </row>
    <row r="10" spans="2:14">
      <c r="B10" s="10">
        <v>7</v>
      </c>
      <c r="C10" s="8" t="s">
        <v>30</v>
      </c>
      <c r="D10" s="11" t="s">
        <v>5</v>
      </c>
      <c r="E10" s="96">
        <v>44</v>
      </c>
      <c r="F10" s="14">
        <v>29</v>
      </c>
      <c r="G10" s="14">
        <v>43</v>
      </c>
      <c r="H10" s="14">
        <f>G10-F10</f>
        <v>14</v>
      </c>
      <c r="I10" s="14">
        <f>E10*F10</f>
        <v>1276</v>
      </c>
      <c r="J10" s="14">
        <f>E10*G10</f>
        <v>1892</v>
      </c>
      <c r="K10" s="14">
        <f>J10-I10</f>
        <v>616</v>
      </c>
    </row>
    <row r="11" spans="2:14">
      <c r="B11" s="10">
        <v>8</v>
      </c>
      <c r="C11" s="8" t="s">
        <v>29</v>
      </c>
      <c r="D11" s="11" t="s">
        <v>5</v>
      </c>
      <c r="E11" s="96">
        <v>33</v>
      </c>
      <c r="F11" s="14">
        <v>12</v>
      </c>
      <c r="G11" s="14">
        <v>25</v>
      </c>
      <c r="H11" s="14">
        <f>G11-F11</f>
        <v>13</v>
      </c>
      <c r="I11" s="14">
        <f>E11*F11</f>
        <v>396</v>
      </c>
      <c r="J11" s="14">
        <f>E11*G11</f>
        <v>825</v>
      </c>
      <c r="K11" s="14">
        <f>J11-I11</f>
        <v>429</v>
      </c>
    </row>
    <row r="12" spans="2:14">
      <c r="B12" s="10"/>
      <c r="C12" s="88" t="s">
        <v>33</v>
      </c>
      <c r="D12" s="88"/>
      <c r="E12" s="88"/>
      <c r="F12" s="88"/>
      <c r="G12" s="88"/>
      <c r="H12" s="88"/>
      <c r="I12" s="88"/>
      <c r="J12" s="88"/>
      <c r="K12" s="88"/>
    </row>
    <row r="13" spans="2:14">
      <c r="B13" s="10">
        <v>9</v>
      </c>
      <c r="C13" s="8" t="s">
        <v>53</v>
      </c>
      <c r="D13" s="11" t="s">
        <v>4</v>
      </c>
      <c r="E13" s="96">
        <v>250</v>
      </c>
      <c r="F13" s="14">
        <v>6</v>
      </c>
      <c r="G13" s="14">
        <v>10</v>
      </c>
      <c r="H13" s="14">
        <f t="shared" si="8"/>
        <v>4</v>
      </c>
      <c r="I13" s="14">
        <f t="shared" si="9"/>
        <v>1500</v>
      </c>
      <c r="J13" s="14">
        <f t="shared" si="10"/>
        <v>2500</v>
      </c>
      <c r="K13" s="14">
        <f t="shared" si="11"/>
        <v>1000</v>
      </c>
      <c r="N13" s="17"/>
    </row>
    <row r="14" spans="2:14">
      <c r="B14" s="10">
        <v>10</v>
      </c>
      <c r="C14" s="8" t="s">
        <v>27</v>
      </c>
      <c r="D14" s="11" t="s">
        <v>4</v>
      </c>
      <c r="E14" s="96">
        <v>250</v>
      </c>
      <c r="F14" s="14">
        <v>4</v>
      </c>
      <c r="G14" s="14">
        <v>8.33</v>
      </c>
      <c r="H14" s="14">
        <f t="shared" ref="H14" si="12">G14-F14</f>
        <v>4.33</v>
      </c>
      <c r="I14" s="14">
        <f t="shared" ref="I14" si="13">E14*F14</f>
        <v>1000</v>
      </c>
      <c r="J14" s="14">
        <f t="shared" ref="J14" si="14">E14*G14</f>
        <v>2082.5</v>
      </c>
      <c r="K14" s="14">
        <f t="shared" ref="K14" si="15">J14-I14</f>
        <v>1082.5</v>
      </c>
    </row>
    <row r="15" spans="2:14">
      <c r="B15" s="10">
        <v>11</v>
      </c>
      <c r="C15" s="8" t="s">
        <v>18</v>
      </c>
      <c r="D15" s="11" t="s">
        <v>4</v>
      </c>
      <c r="E15" s="96">
        <v>0</v>
      </c>
      <c r="F15" s="14">
        <v>3</v>
      </c>
      <c r="G15" s="14">
        <v>8.33</v>
      </c>
      <c r="H15" s="14">
        <f t="shared" si="8"/>
        <v>5.33</v>
      </c>
      <c r="I15" s="14">
        <f t="shared" si="9"/>
        <v>0</v>
      </c>
      <c r="J15" s="14">
        <f t="shared" si="10"/>
        <v>0</v>
      </c>
      <c r="K15" s="14">
        <f t="shared" si="11"/>
        <v>0</v>
      </c>
    </row>
    <row r="16" spans="2:14">
      <c r="B16" s="10">
        <v>12</v>
      </c>
      <c r="C16" s="8" t="s">
        <v>17</v>
      </c>
      <c r="D16" s="11" t="s">
        <v>4</v>
      </c>
      <c r="E16" s="96">
        <v>4</v>
      </c>
      <c r="F16" s="14">
        <v>39</v>
      </c>
      <c r="G16" s="14">
        <v>50</v>
      </c>
      <c r="H16" s="14">
        <f>G16-F16</f>
        <v>11</v>
      </c>
      <c r="I16" s="14">
        <f>E16*F16</f>
        <v>156</v>
      </c>
      <c r="J16" s="14">
        <f>E16*G16</f>
        <v>200</v>
      </c>
      <c r="K16" s="14">
        <f>J16-I16</f>
        <v>44</v>
      </c>
    </row>
    <row r="17" spans="2:11">
      <c r="B17" s="10">
        <v>13</v>
      </c>
      <c r="C17" s="8" t="s">
        <v>99</v>
      </c>
      <c r="D17" s="11" t="s">
        <v>4</v>
      </c>
      <c r="E17" s="96">
        <v>26</v>
      </c>
      <c r="F17" s="14">
        <v>9</v>
      </c>
      <c r="G17" s="14">
        <v>25</v>
      </c>
      <c r="H17" s="14">
        <f>G17-F17</f>
        <v>16</v>
      </c>
      <c r="I17" s="14">
        <f>E17*F17</f>
        <v>234</v>
      </c>
      <c r="J17" s="14">
        <f>E17*G17</f>
        <v>650</v>
      </c>
      <c r="K17" s="14">
        <f>J17-I17</f>
        <v>416</v>
      </c>
    </row>
    <row r="18" spans="2:11">
      <c r="B18" s="10">
        <v>13</v>
      </c>
      <c r="C18" s="8" t="s">
        <v>98</v>
      </c>
      <c r="D18" s="11" t="s">
        <v>4</v>
      </c>
      <c r="E18" s="96">
        <v>50</v>
      </c>
      <c r="F18" s="14">
        <v>20</v>
      </c>
      <c r="G18" s="14">
        <v>40</v>
      </c>
      <c r="H18" s="14">
        <f>G18-F18</f>
        <v>20</v>
      </c>
      <c r="I18" s="14">
        <f>E18*F18</f>
        <v>1000</v>
      </c>
      <c r="J18" s="14">
        <f>E18*G18</f>
        <v>2000</v>
      </c>
      <c r="K18" s="14">
        <f>J18-I18</f>
        <v>1000</v>
      </c>
    </row>
    <row r="19" spans="2:11">
      <c r="B19" s="10"/>
      <c r="C19" s="88" t="s">
        <v>34</v>
      </c>
      <c r="D19" s="88"/>
      <c r="E19" s="88"/>
      <c r="F19" s="88"/>
      <c r="G19" s="88"/>
      <c r="H19" s="88"/>
      <c r="I19" s="88"/>
      <c r="J19" s="88"/>
      <c r="K19" s="88"/>
    </row>
    <row r="20" spans="2:11">
      <c r="B20" s="10">
        <v>14</v>
      </c>
      <c r="C20" s="8" t="s">
        <v>65</v>
      </c>
      <c r="D20" s="11" t="s">
        <v>5</v>
      </c>
      <c r="E20" s="14">
        <v>50</v>
      </c>
      <c r="F20" s="14">
        <v>38</v>
      </c>
      <c r="G20" s="14">
        <v>65</v>
      </c>
      <c r="H20" s="14">
        <f t="shared" si="8"/>
        <v>27</v>
      </c>
      <c r="I20" s="14">
        <f t="shared" si="9"/>
        <v>1900</v>
      </c>
      <c r="J20" s="14">
        <f t="shared" si="10"/>
        <v>3250</v>
      </c>
      <c r="K20" s="14">
        <f t="shared" si="11"/>
        <v>1350</v>
      </c>
    </row>
    <row r="21" spans="2:11">
      <c r="B21" s="10">
        <v>15</v>
      </c>
      <c r="C21" s="8" t="s">
        <v>100</v>
      </c>
      <c r="D21" s="11" t="s">
        <v>5</v>
      </c>
      <c r="E21" s="14">
        <v>25</v>
      </c>
      <c r="F21" s="14">
        <v>33</v>
      </c>
      <c r="G21" s="14">
        <v>45</v>
      </c>
      <c r="H21" s="14">
        <f t="shared" si="8"/>
        <v>12</v>
      </c>
      <c r="I21" s="14">
        <f t="shared" si="9"/>
        <v>825</v>
      </c>
      <c r="J21" s="14">
        <f t="shared" si="10"/>
        <v>1125</v>
      </c>
      <c r="K21" s="14">
        <f t="shared" si="11"/>
        <v>300</v>
      </c>
    </row>
    <row r="22" spans="2:11">
      <c r="B22" s="10">
        <v>15</v>
      </c>
      <c r="C22" s="8" t="s">
        <v>92</v>
      </c>
      <c r="D22" s="11" t="s">
        <v>5</v>
      </c>
      <c r="E22" s="14">
        <v>69</v>
      </c>
      <c r="F22" s="14">
        <v>33</v>
      </c>
      <c r="G22" s="14">
        <v>65</v>
      </c>
      <c r="H22" s="14">
        <f t="shared" ref="H22" si="16">G22-F22</f>
        <v>32</v>
      </c>
      <c r="I22" s="14">
        <f t="shared" ref="I22" si="17">E22*F22</f>
        <v>2277</v>
      </c>
      <c r="J22" s="14">
        <f t="shared" ref="J22" si="18">E22*G22</f>
        <v>4485</v>
      </c>
      <c r="K22" s="14">
        <f t="shared" ref="K22" si="19">J22-I22</f>
        <v>2208</v>
      </c>
    </row>
    <row r="23" spans="2:11">
      <c r="B23" s="10">
        <v>16</v>
      </c>
      <c r="C23" s="8" t="s">
        <v>28</v>
      </c>
      <c r="D23" s="11" t="s">
        <v>5</v>
      </c>
      <c r="E23" s="14">
        <v>150</v>
      </c>
      <c r="F23" s="14">
        <v>95</v>
      </c>
      <c r="G23" s="48">
        <v>150</v>
      </c>
      <c r="H23" s="14">
        <f t="shared" si="8"/>
        <v>55</v>
      </c>
      <c r="I23" s="14">
        <f t="shared" si="9"/>
        <v>14250</v>
      </c>
      <c r="J23" s="14">
        <f t="shared" si="10"/>
        <v>22500</v>
      </c>
      <c r="K23" s="14">
        <f t="shared" si="11"/>
        <v>8250</v>
      </c>
    </row>
    <row r="24" spans="2:11">
      <c r="B24" s="10">
        <v>17</v>
      </c>
      <c r="C24" s="8" t="s">
        <v>24</v>
      </c>
      <c r="D24" s="11"/>
      <c r="E24" s="14"/>
      <c r="F24" s="14">
        <v>585</v>
      </c>
      <c r="G24" s="14"/>
      <c r="H24" s="14"/>
      <c r="I24" s="14">
        <f>F24</f>
        <v>585</v>
      </c>
      <c r="J24" s="14">
        <v>0</v>
      </c>
      <c r="K24" s="14">
        <v>0</v>
      </c>
    </row>
    <row r="25" spans="2:11">
      <c r="B25" s="10"/>
      <c r="C25" s="8"/>
      <c r="D25" s="11"/>
      <c r="E25" s="14"/>
      <c r="F25" s="14"/>
      <c r="G25" s="14"/>
      <c r="H25" s="14"/>
      <c r="I25" s="14"/>
      <c r="J25" s="14"/>
      <c r="K25" s="14"/>
    </row>
    <row r="26" spans="2:11">
      <c r="C26" s="3" t="s">
        <v>8</v>
      </c>
      <c r="D26" s="5"/>
      <c r="E26" s="15"/>
      <c r="F26" s="15"/>
      <c r="G26" s="15"/>
      <c r="H26" s="15"/>
      <c r="I26" s="15">
        <f>SUBTOTAL(109,I4:I24)</f>
        <v>30961.011799999997</v>
      </c>
      <c r="J26" s="15">
        <f>SUBTOTAL(109,J4:J24)</f>
        <v>50165.5</v>
      </c>
      <c r="K26" s="15">
        <f>J26-I26</f>
        <v>19204.488200000003</v>
      </c>
    </row>
    <row r="27" spans="2:11">
      <c r="C27" s="3"/>
      <c r="D27" s="5"/>
      <c r="E27" s="49"/>
      <c r="F27" s="15"/>
      <c r="G27" s="15"/>
      <c r="H27" s="15"/>
      <c r="I27" s="15"/>
      <c r="J27" s="49"/>
      <c r="K27" s="15"/>
    </row>
    <row r="28" spans="2:11">
      <c r="C28" s="85" t="s">
        <v>43</v>
      </c>
      <c r="D28" s="86"/>
      <c r="E28" s="86"/>
      <c r="F28" s="86"/>
      <c r="G28" s="86"/>
      <c r="H28" s="87"/>
      <c r="I28" s="13">
        <v>1025.4655000000002</v>
      </c>
      <c r="J28" s="15"/>
      <c r="K28" s="15"/>
    </row>
    <row r="29" spans="2:11">
      <c r="C29" s="85" t="s">
        <v>44</v>
      </c>
      <c r="D29" s="86"/>
      <c r="E29" s="86"/>
      <c r="F29" s="86"/>
      <c r="G29" s="86"/>
      <c r="H29" s="87"/>
      <c r="I29" s="13">
        <v>26931</v>
      </c>
    </row>
    <row r="30" spans="2:11">
      <c r="C30" s="85" t="s">
        <v>45</v>
      </c>
      <c r="D30" s="86"/>
      <c r="E30" s="86"/>
      <c r="F30" s="86"/>
      <c r="G30" s="86"/>
      <c r="H30" s="87"/>
      <c r="I30" s="13">
        <v>2768</v>
      </c>
    </row>
    <row r="31" spans="2:11">
      <c r="C31" s="82" t="s">
        <v>46</v>
      </c>
      <c r="D31" s="83"/>
      <c r="E31" s="83"/>
      <c r="F31" s="83"/>
      <c r="G31" s="83"/>
      <c r="H31" s="84"/>
      <c r="I31" s="13">
        <f>SUM(I28:I30)</f>
        <v>30724.465499999998</v>
      </c>
    </row>
    <row r="32" spans="2:11">
      <c r="C32" s="82" t="s">
        <v>47</v>
      </c>
      <c r="D32" s="83"/>
      <c r="E32" s="83"/>
      <c r="F32" s="83"/>
      <c r="G32" s="83"/>
      <c r="H32" s="84"/>
      <c r="I32" s="13">
        <v>23000</v>
      </c>
    </row>
    <row r="33" spans="3:9">
      <c r="C33" s="82" t="s">
        <v>101</v>
      </c>
      <c r="D33" s="83"/>
      <c r="E33" s="83"/>
      <c r="F33" s="83"/>
      <c r="G33" s="83"/>
      <c r="H33" s="84"/>
      <c r="I33" s="13">
        <f>2200</f>
        <v>2200</v>
      </c>
    </row>
    <row r="34" spans="3:9">
      <c r="C34" s="82" t="s">
        <v>48</v>
      </c>
      <c r="D34" s="83"/>
      <c r="E34" s="83"/>
      <c r="F34" s="83"/>
      <c r="G34" s="83"/>
      <c r="H34" s="84"/>
      <c r="I34" s="13">
        <f>I31+I33-I32</f>
        <v>9924.4654999999984</v>
      </c>
    </row>
    <row r="35" spans="3:9">
      <c r="C35" s="82" t="s">
        <v>49</v>
      </c>
      <c r="D35" s="83"/>
      <c r="E35" s="83"/>
      <c r="F35" s="83"/>
      <c r="G35" s="83"/>
      <c r="H35" s="84"/>
      <c r="I35" s="13">
        <f>I31-I32</f>
        <v>7724.4654999999984</v>
      </c>
    </row>
  </sheetData>
  <mergeCells count="11">
    <mergeCell ref="C3:K3"/>
    <mergeCell ref="C12:K12"/>
    <mergeCell ref="C19:K19"/>
    <mergeCell ref="C28:H28"/>
    <mergeCell ref="C29:H29"/>
    <mergeCell ref="C35:H35"/>
    <mergeCell ref="C30:H30"/>
    <mergeCell ref="C31:H31"/>
    <mergeCell ref="C32:H32"/>
    <mergeCell ref="C34:H34"/>
    <mergeCell ref="C33:H33"/>
  </mergeCells>
  <pageMargins left="0.6" right="0.25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4"/>
  <sheetViews>
    <sheetView showGridLines="0" tabSelected="1" workbookViewId="0">
      <selection activeCell="B24" sqref="B24:C24"/>
    </sheetView>
  </sheetViews>
  <sheetFormatPr baseColWidth="10" defaultRowHeight="15.75"/>
  <cols>
    <col min="1" max="1" width="4.28515625" style="41" customWidth="1"/>
    <col min="2" max="2" width="32.85546875" style="41" customWidth="1"/>
    <col min="3" max="3" width="14.28515625" style="41" bestFit="1" customWidth="1"/>
    <col min="4" max="4" width="8.28515625" style="41" customWidth="1"/>
    <col min="5" max="5" width="29.140625" style="41" bestFit="1" customWidth="1"/>
    <col min="6" max="6" width="15.42578125" style="41" customWidth="1"/>
    <col min="7" max="16384" width="11.42578125" style="41"/>
  </cols>
  <sheetData>
    <row r="1" spans="2:8" ht="34.5" customHeight="1">
      <c r="B1" s="91" t="s">
        <v>111</v>
      </c>
      <c r="C1" s="92"/>
      <c r="E1" s="91" t="s">
        <v>111</v>
      </c>
      <c r="F1" s="92"/>
    </row>
    <row r="2" spans="2:8" ht="18.75">
      <c r="B2" s="51" t="s">
        <v>73</v>
      </c>
      <c r="C2" s="51" t="s">
        <v>74</v>
      </c>
      <c r="E2" s="51" t="s">
        <v>73</v>
      </c>
      <c r="F2" s="51" t="s">
        <v>74</v>
      </c>
    </row>
    <row r="3" spans="2:8">
      <c r="B3" s="90" t="s">
        <v>32</v>
      </c>
      <c r="C3" s="90"/>
      <c r="E3" s="90" t="s">
        <v>32</v>
      </c>
      <c r="F3" s="90"/>
    </row>
    <row r="4" spans="2:8">
      <c r="B4" s="39" t="s">
        <v>72</v>
      </c>
      <c r="C4" s="40" t="s">
        <v>59</v>
      </c>
      <c r="E4" s="39" t="s">
        <v>72</v>
      </c>
      <c r="F4" s="40" t="s">
        <v>59</v>
      </c>
    </row>
    <row r="5" spans="2:8">
      <c r="B5" s="39" t="s">
        <v>64</v>
      </c>
      <c r="C5" s="40" t="s">
        <v>66</v>
      </c>
      <c r="E5" s="39" t="s">
        <v>64</v>
      </c>
      <c r="F5" s="40" t="s">
        <v>66</v>
      </c>
    </row>
    <row r="6" spans="2:8">
      <c r="B6" s="39" t="s">
        <v>67</v>
      </c>
      <c r="C6" s="40" t="s">
        <v>66</v>
      </c>
      <c r="E6" s="39" t="s">
        <v>67</v>
      </c>
      <c r="F6" s="40" t="s">
        <v>66</v>
      </c>
    </row>
    <row r="7" spans="2:8">
      <c r="B7" s="39" t="s">
        <v>36</v>
      </c>
      <c r="C7" s="40" t="s">
        <v>55</v>
      </c>
      <c r="E7" s="39" t="s">
        <v>36</v>
      </c>
      <c r="F7" s="40" t="s">
        <v>55</v>
      </c>
    </row>
    <row r="8" spans="2:8">
      <c r="B8" s="39" t="s">
        <v>102</v>
      </c>
      <c r="C8" s="40" t="s">
        <v>103</v>
      </c>
      <c r="E8" s="39" t="s">
        <v>102</v>
      </c>
      <c r="F8" s="40" t="s">
        <v>103</v>
      </c>
    </row>
    <row r="9" spans="2:8">
      <c r="B9" s="39" t="s">
        <v>68</v>
      </c>
      <c r="C9" s="40" t="s">
        <v>69</v>
      </c>
      <c r="E9" s="39" t="s">
        <v>68</v>
      </c>
      <c r="F9" s="40" t="s">
        <v>69</v>
      </c>
    </row>
    <row r="10" spans="2:8">
      <c r="B10" s="39" t="s">
        <v>56</v>
      </c>
      <c r="C10" s="40" t="s">
        <v>55</v>
      </c>
      <c r="E10" s="39" t="s">
        <v>56</v>
      </c>
      <c r="F10" s="40" t="s">
        <v>55</v>
      </c>
    </row>
    <row r="11" spans="2:8">
      <c r="B11" s="90" t="s">
        <v>33</v>
      </c>
      <c r="C11" s="90"/>
      <c r="E11" s="90" t="s">
        <v>33</v>
      </c>
      <c r="F11" s="90"/>
    </row>
    <row r="12" spans="2:8">
      <c r="B12" s="39" t="s">
        <v>104</v>
      </c>
      <c r="C12" s="40" t="s">
        <v>57</v>
      </c>
      <c r="E12" s="39" t="s">
        <v>104</v>
      </c>
      <c r="F12" s="40" t="s">
        <v>57</v>
      </c>
    </row>
    <row r="13" spans="2:8">
      <c r="B13" s="39" t="s">
        <v>105</v>
      </c>
      <c r="C13" s="40" t="s">
        <v>106</v>
      </c>
      <c r="E13" s="39" t="s">
        <v>105</v>
      </c>
      <c r="F13" s="40" t="s">
        <v>106</v>
      </c>
    </row>
    <row r="14" spans="2:8">
      <c r="B14" s="39" t="s">
        <v>27</v>
      </c>
      <c r="C14" s="40" t="s">
        <v>71</v>
      </c>
      <c r="E14" s="39" t="s">
        <v>27</v>
      </c>
      <c r="F14" s="40" t="s">
        <v>71</v>
      </c>
    </row>
    <row r="15" spans="2:8">
      <c r="B15" s="39" t="s">
        <v>18</v>
      </c>
      <c r="C15" s="40" t="s">
        <v>71</v>
      </c>
      <c r="E15" s="39" t="s">
        <v>18</v>
      </c>
      <c r="F15" s="40" t="s">
        <v>71</v>
      </c>
    </row>
    <row r="16" spans="2:8" customFormat="1">
      <c r="B16" s="39" t="s">
        <v>63</v>
      </c>
      <c r="C16" s="40" t="s">
        <v>107</v>
      </c>
      <c r="E16" s="39" t="s">
        <v>63</v>
      </c>
      <c r="F16" s="40" t="s">
        <v>107</v>
      </c>
      <c r="H16" s="17"/>
    </row>
    <row r="17" spans="2:9" customFormat="1">
      <c r="B17" s="39" t="s">
        <v>53</v>
      </c>
      <c r="C17" s="40" t="s">
        <v>71</v>
      </c>
      <c r="E17" s="39" t="s">
        <v>53</v>
      </c>
      <c r="F17" s="40" t="s">
        <v>71</v>
      </c>
    </row>
    <row r="18" spans="2:9" customFormat="1">
      <c r="B18" s="90" t="s">
        <v>58</v>
      </c>
      <c r="C18" s="90"/>
      <c r="E18" s="90" t="s">
        <v>58</v>
      </c>
      <c r="F18" s="90"/>
    </row>
    <row r="19" spans="2:9" customFormat="1">
      <c r="B19" s="39" t="s">
        <v>65</v>
      </c>
      <c r="C19" s="40" t="s">
        <v>60</v>
      </c>
      <c r="E19" s="39" t="s">
        <v>65</v>
      </c>
      <c r="F19" s="40" t="s">
        <v>60</v>
      </c>
    </row>
    <row r="20" spans="2:9" customFormat="1">
      <c r="B20" s="39" t="s">
        <v>109</v>
      </c>
      <c r="C20" s="40" t="s">
        <v>108</v>
      </c>
      <c r="E20" s="39" t="s">
        <v>109</v>
      </c>
      <c r="F20" s="40" t="s">
        <v>108</v>
      </c>
      <c r="I20" s="17"/>
    </row>
    <row r="21" spans="2:9" customFormat="1">
      <c r="B21" s="39" t="s">
        <v>70</v>
      </c>
      <c r="C21" s="40" t="s">
        <v>110</v>
      </c>
      <c r="E21" s="39" t="s">
        <v>70</v>
      </c>
      <c r="F21" s="40" t="s">
        <v>110</v>
      </c>
    </row>
    <row r="22" spans="2:9" customFormat="1">
      <c r="B22" s="42"/>
      <c r="C22" s="43"/>
      <c r="E22" s="42"/>
      <c r="F22" s="43"/>
    </row>
    <row r="23" spans="2:9" customFormat="1">
      <c r="B23" s="42"/>
      <c r="C23" s="43"/>
    </row>
    <row r="24" spans="2:9" ht="33" customHeight="1">
      <c r="B24" s="91" t="s">
        <v>111</v>
      </c>
      <c r="C24" s="92"/>
      <c r="E24" s="91" t="s">
        <v>111</v>
      </c>
      <c r="F24" s="92"/>
    </row>
    <row r="25" spans="2:9" ht="18.75">
      <c r="B25" s="51" t="s">
        <v>73</v>
      </c>
      <c r="C25" s="51" t="s">
        <v>74</v>
      </c>
      <c r="E25" s="51" t="s">
        <v>73</v>
      </c>
      <c r="F25" s="51" t="s">
        <v>74</v>
      </c>
    </row>
    <row r="26" spans="2:9">
      <c r="B26" s="90" t="s">
        <v>32</v>
      </c>
      <c r="C26" s="90"/>
      <c r="E26" s="90" t="s">
        <v>32</v>
      </c>
      <c r="F26" s="90"/>
    </row>
    <row r="27" spans="2:9">
      <c r="B27" s="39" t="s">
        <v>72</v>
      </c>
      <c r="C27" s="40" t="s">
        <v>59</v>
      </c>
      <c r="E27" s="39" t="s">
        <v>72</v>
      </c>
      <c r="F27" s="40" t="s">
        <v>59</v>
      </c>
    </row>
    <row r="28" spans="2:9">
      <c r="B28" s="39" t="s">
        <v>64</v>
      </c>
      <c r="C28" s="40" t="s">
        <v>66</v>
      </c>
      <c r="E28" s="39" t="s">
        <v>64</v>
      </c>
      <c r="F28" s="40" t="s">
        <v>66</v>
      </c>
    </row>
    <row r="29" spans="2:9">
      <c r="B29" s="39" t="s">
        <v>67</v>
      </c>
      <c r="C29" s="40" t="s">
        <v>66</v>
      </c>
      <c r="E29" s="39" t="s">
        <v>67</v>
      </c>
      <c r="F29" s="40" t="s">
        <v>66</v>
      </c>
    </row>
    <row r="30" spans="2:9">
      <c r="B30" s="39" t="s">
        <v>36</v>
      </c>
      <c r="C30" s="40" t="s">
        <v>55</v>
      </c>
      <c r="E30" s="39" t="s">
        <v>36</v>
      </c>
      <c r="F30" s="40" t="s">
        <v>55</v>
      </c>
    </row>
    <row r="31" spans="2:9">
      <c r="B31" s="39" t="s">
        <v>102</v>
      </c>
      <c r="C31" s="40" t="s">
        <v>103</v>
      </c>
      <c r="E31" s="39" t="s">
        <v>102</v>
      </c>
      <c r="F31" s="40" t="s">
        <v>103</v>
      </c>
    </row>
    <row r="32" spans="2:9">
      <c r="B32" s="39" t="s">
        <v>68</v>
      </c>
      <c r="C32" s="40" t="s">
        <v>69</v>
      </c>
      <c r="E32" s="39" t="s">
        <v>68</v>
      </c>
      <c r="F32" s="40" t="s">
        <v>69</v>
      </c>
    </row>
    <row r="33" spans="2:6">
      <c r="B33" s="39" t="s">
        <v>56</v>
      </c>
      <c r="C33" s="40" t="s">
        <v>55</v>
      </c>
      <c r="E33" s="39" t="s">
        <v>56</v>
      </c>
      <c r="F33" s="40" t="s">
        <v>55</v>
      </c>
    </row>
    <row r="34" spans="2:6">
      <c r="B34" s="90" t="s">
        <v>33</v>
      </c>
      <c r="C34" s="90"/>
      <c r="E34" s="90" t="s">
        <v>33</v>
      </c>
      <c r="F34" s="90"/>
    </row>
    <row r="35" spans="2:6">
      <c r="B35" s="39" t="s">
        <v>104</v>
      </c>
      <c r="C35" s="40" t="s">
        <v>57</v>
      </c>
      <c r="E35" s="39" t="s">
        <v>104</v>
      </c>
      <c r="F35" s="40" t="s">
        <v>57</v>
      </c>
    </row>
    <row r="36" spans="2:6">
      <c r="B36" s="39" t="s">
        <v>105</v>
      </c>
      <c r="C36" s="40" t="s">
        <v>106</v>
      </c>
      <c r="E36" s="39" t="s">
        <v>105</v>
      </c>
      <c r="F36" s="40" t="s">
        <v>106</v>
      </c>
    </row>
    <row r="37" spans="2:6">
      <c r="B37" s="39" t="s">
        <v>27</v>
      </c>
      <c r="C37" s="40" t="s">
        <v>71</v>
      </c>
      <c r="D37"/>
      <c r="E37" s="39" t="s">
        <v>27</v>
      </c>
      <c r="F37" s="40" t="s">
        <v>71</v>
      </c>
    </row>
    <row r="38" spans="2:6">
      <c r="B38" s="39" t="s">
        <v>18</v>
      </c>
      <c r="C38" s="40" t="s">
        <v>71</v>
      </c>
      <c r="D38"/>
      <c r="E38" s="39" t="s">
        <v>18</v>
      </c>
      <c r="F38" s="40" t="s">
        <v>71</v>
      </c>
    </row>
    <row r="39" spans="2:6">
      <c r="B39" s="39" t="s">
        <v>63</v>
      </c>
      <c r="C39" s="40" t="s">
        <v>107</v>
      </c>
      <c r="D39"/>
      <c r="E39" s="39" t="s">
        <v>63</v>
      </c>
      <c r="F39" s="40" t="s">
        <v>107</v>
      </c>
    </row>
    <row r="40" spans="2:6">
      <c r="B40" s="39" t="s">
        <v>53</v>
      </c>
      <c r="C40" s="40" t="s">
        <v>71</v>
      </c>
      <c r="D40"/>
      <c r="E40" s="39" t="s">
        <v>53</v>
      </c>
      <c r="F40" s="40" t="s">
        <v>71</v>
      </c>
    </row>
    <row r="41" spans="2:6">
      <c r="B41" s="90" t="s">
        <v>58</v>
      </c>
      <c r="C41" s="90"/>
      <c r="D41"/>
      <c r="E41" s="90" t="s">
        <v>58</v>
      </c>
      <c r="F41" s="90"/>
    </row>
    <row r="42" spans="2:6">
      <c r="B42" s="39" t="s">
        <v>65</v>
      </c>
      <c r="C42" s="40" t="s">
        <v>60</v>
      </c>
      <c r="D42"/>
      <c r="E42" s="39" t="s">
        <v>65</v>
      </c>
      <c r="F42" s="40" t="s">
        <v>60</v>
      </c>
    </row>
    <row r="43" spans="2:6">
      <c r="B43" s="39" t="s">
        <v>109</v>
      </c>
      <c r="C43" s="40" t="s">
        <v>108</v>
      </c>
      <c r="E43" s="39" t="s">
        <v>109</v>
      </c>
      <c r="F43" s="40" t="s">
        <v>108</v>
      </c>
    </row>
    <row r="44" spans="2:6">
      <c r="B44" s="39" t="s">
        <v>70</v>
      </c>
      <c r="C44" s="40" t="s">
        <v>110</v>
      </c>
      <c r="E44" s="39" t="s">
        <v>70</v>
      </c>
      <c r="F44" s="40" t="s">
        <v>110</v>
      </c>
    </row>
  </sheetData>
  <mergeCells count="16">
    <mergeCell ref="B41:C41"/>
    <mergeCell ref="E41:F41"/>
    <mergeCell ref="B18:C18"/>
    <mergeCell ref="E11:F11"/>
    <mergeCell ref="E18:F18"/>
    <mergeCell ref="E1:F1"/>
    <mergeCell ref="E3:F3"/>
    <mergeCell ref="B1:C1"/>
    <mergeCell ref="B3:C3"/>
    <mergeCell ref="B11:C11"/>
    <mergeCell ref="E24:F24"/>
    <mergeCell ref="B26:C26"/>
    <mergeCell ref="E26:F26"/>
    <mergeCell ref="B34:C34"/>
    <mergeCell ref="E34:F34"/>
    <mergeCell ref="B24:C24"/>
  </mergeCells>
  <pageMargins left="0.25" right="0.25" top="0.19" bottom="0.7" header="0.12" footer="0.66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showGridLines="0" workbookViewId="0">
      <selection activeCell="J12" sqref="J12"/>
    </sheetView>
  </sheetViews>
  <sheetFormatPr baseColWidth="10" defaultRowHeight="21"/>
  <cols>
    <col min="1" max="1" width="37.42578125" style="22" bestFit="1" customWidth="1"/>
    <col min="2" max="2" width="8.85546875" style="22" customWidth="1"/>
    <col min="3" max="3" width="9" style="37" customWidth="1"/>
    <col min="4" max="4" width="9" style="31" customWidth="1"/>
    <col min="5" max="5" width="15.85546875" style="33" bestFit="1" customWidth="1"/>
    <col min="6" max="6" width="21.28515625" style="22" customWidth="1"/>
    <col min="7" max="16384" width="11.42578125" style="22"/>
  </cols>
  <sheetData>
    <row r="1" spans="1:9" ht="42">
      <c r="A1" s="25" t="s">
        <v>0</v>
      </c>
      <c r="B1" s="26" t="s">
        <v>38</v>
      </c>
      <c r="C1" s="29" t="s">
        <v>51</v>
      </c>
      <c r="D1" s="29" t="s">
        <v>9</v>
      </c>
      <c r="E1" s="28" t="s">
        <v>8</v>
      </c>
      <c r="F1" s="27" t="s">
        <v>50</v>
      </c>
    </row>
    <row r="2" spans="1:9">
      <c r="A2" s="89" t="s">
        <v>32</v>
      </c>
      <c r="B2" s="89"/>
      <c r="C2" s="89"/>
      <c r="D2" s="89"/>
      <c r="E2" s="89"/>
      <c r="F2" s="89"/>
    </row>
    <row r="3" spans="1:9">
      <c r="A3" s="81" t="s">
        <v>97</v>
      </c>
      <c r="B3" s="23" t="s">
        <v>4</v>
      </c>
      <c r="C3" s="38">
        <v>200</v>
      </c>
      <c r="D3" s="30">
        <v>3</v>
      </c>
      <c r="E3" s="32">
        <f t="shared" ref="E3" si="0">C3*D3</f>
        <v>600</v>
      </c>
      <c r="F3" s="24"/>
    </row>
    <row r="4" spans="1:9">
      <c r="A4" s="81" t="s">
        <v>31</v>
      </c>
      <c r="B4" s="23" t="s">
        <v>4</v>
      </c>
      <c r="C4" s="38">
        <v>200</v>
      </c>
      <c r="D4" s="30">
        <v>15</v>
      </c>
      <c r="E4" s="32">
        <f t="shared" ref="E4:E11" si="1">C4*D4</f>
        <v>3000</v>
      </c>
      <c r="F4" s="24"/>
    </row>
    <row r="5" spans="1:9">
      <c r="A5" s="81" t="s">
        <v>25</v>
      </c>
      <c r="B5" s="23" t="s">
        <v>5</v>
      </c>
      <c r="C5" s="38">
        <v>20</v>
      </c>
      <c r="D5" s="30">
        <v>21</v>
      </c>
      <c r="E5" s="32">
        <f t="shared" si="1"/>
        <v>420</v>
      </c>
      <c r="F5" s="24"/>
    </row>
    <row r="6" spans="1:9">
      <c r="A6" s="81" t="s">
        <v>26</v>
      </c>
      <c r="B6" s="23" t="s">
        <v>62</v>
      </c>
      <c r="C6" s="38">
        <v>75</v>
      </c>
      <c r="D6" s="30">
        <v>16</v>
      </c>
      <c r="E6" s="32">
        <f t="shared" ref="E6" si="2">C6*D6</f>
        <v>1200</v>
      </c>
      <c r="F6" s="24"/>
    </row>
    <row r="7" spans="1:9">
      <c r="A7" s="89" t="s">
        <v>33</v>
      </c>
      <c r="B7" s="89"/>
      <c r="C7" s="89"/>
      <c r="D7" s="89"/>
      <c r="E7" s="89"/>
      <c r="F7" s="89"/>
      <c r="I7" s="50"/>
    </row>
    <row r="8" spans="1:9">
      <c r="A8" s="81" t="s">
        <v>63</v>
      </c>
      <c r="B8" s="23" t="s">
        <v>4</v>
      </c>
      <c r="C8" s="38">
        <v>250</v>
      </c>
      <c r="D8" s="30">
        <v>5</v>
      </c>
      <c r="E8" s="32">
        <f t="shared" ref="E8" si="3">C8*D8</f>
        <v>1250</v>
      </c>
      <c r="F8" s="24"/>
    </row>
    <row r="9" spans="1:9">
      <c r="A9" s="81" t="s">
        <v>27</v>
      </c>
      <c r="B9" s="23" t="s">
        <v>4</v>
      </c>
      <c r="C9" s="38">
        <v>250</v>
      </c>
      <c r="D9" s="30">
        <v>5</v>
      </c>
      <c r="E9" s="32">
        <f>C9*D9</f>
        <v>1250</v>
      </c>
      <c r="F9" s="24"/>
    </row>
    <row r="10" spans="1:9">
      <c r="A10" s="81" t="s">
        <v>18</v>
      </c>
      <c r="B10" s="23" t="s">
        <v>4</v>
      </c>
      <c r="C10" s="38">
        <v>100</v>
      </c>
      <c r="D10" s="30">
        <v>3</v>
      </c>
      <c r="E10" s="32">
        <f>C10*D10</f>
        <v>300</v>
      </c>
      <c r="F10" s="24"/>
    </row>
    <row r="11" spans="1:9">
      <c r="A11" s="81" t="s">
        <v>94</v>
      </c>
      <c r="B11" s="23" t="s">
        <v>4</v>
      </c>
      <c r="C11" s="38">
        <v>100</v>
      </c>
      <c r="D11" s="30">
        <v>9</v>
      </c>
      <c r="E11" s="32">
        <f t="shared" si="1"/>
        <v>900</v>
      </c>
      <c r="F11" s="24"/>
      <c r="I11" s="50"/>
    </row>
    <row r="12" spans="1:9">
      <c r="A12" s="89" t="s">
        <v>33</v>
      </c>
      <c r="B12" s="89"/>
      <c r="C12" s="89"/>
      <c r="D12" s="89"/>
      <c r="E12" s="89"/>
      <c r="F12" s="89"/>
    </row>
    <row r="13" spans="1:9">
      <c r="A13" s="81" t="s">
        <v>96</v>
      </c>
      <c r="B13" s="23" t="s">
        <v>5</v>
      </c>
      <c r="C13" s="38">
        <v>100</v>
      </c>
      <c r="D13" s="30">
        <v>40</v>
      </c>
      <c r="E13" s="32">
        <f t="shared" ref="E13" si="4">C13*D13</f>
        <v>4000</v>
      </c>
      <c r="F13" s="24"/>
    </row>
    <row r="14" spans="1:9">
      <c r="A14" s="81" t="s">
        <v>95</v>
      </c>
      <c r="B14" s="23" t="s">
        <v>5</v>
      </c>
      <c r="C14" s="38">
        <v>150</v>
      </c>
      <c r="D14" s="30">
        <v>95</v>
      </c>
      <c r="E14" s="32">
        <f t="shared" ref="E14" si="5">C14*D14</f>
        <v>14250</v>
      </c>
      <c r="F14" s="24"/>
    </row>
    <row r="15" spans="1:9">
      <c r="A15" s="81" t="s">
        <v>24</v>
      </c>
      <c r="B15" s="23"/>
      <c r="C15" s="36"/>
      <c r="D15" s="30"/>
      <c r="E15" s="32">
        <v>485</v>
      </c>
      <c r="F15" s="24"/>
    </row>
    <row r="16" spans="1:9">
      <c r="D16" s="34" t="s">
        <v>52</v>
      </c>
      <c r="E16" s="35">
        <f>SUM(E4:E15)</f>
        <v>27055</v>
      </c>
    </row>
    <row r="19" spans="3:5">
      <c r="C19" s="22"/>
      <c r="D19" s="22"/>
      <c r="E19" s="22"/>
    </row>
    <row r="20" spans="3:5">
      <c r="C20" s="22"/>
      <c r="D20" s="22"/>
      <c r="E20" s="22"/>
    </row>
    <row r="21" spans="3:5">
      <c r="C21" s="22"/>
      <c r="D21" s="22"/>
      <c r="E21" s="22"/>
    </row>
    <row r="22" spans="3:5">
      <c r="C22" s="22"/>
      <c r="D22" s="22"/>
      <c r="E22" s="22"/>
    </row>
    <row r="23" spans="3:5">
      <c r="C23" s="22"/>
      <c r="D23" s="22"/>
      <c r="E23" s="22"/>
    </row>
    <row r="24" spans="3:5">
      <c r="C24" s="22"/>
      <c r="D24" s="22"/>
      <c r="E24" s="22"/>
    </row>
    <row r="25" spans="3:5">
      <c r="C25" s="22"/>
      <c r="D25" s="22"/>
      <c r="E25" s="22"/>
    </row>
    <row r="26" spans="3:5">
      <c r="C26" s="22"/>
      <c r="D26" s="22"/>
      <c r="E26" s="22"/>
    </row>
    <row r="27" spans="3:5">
      <c r="C27" s="22"/>
      <c r="D27" s="22"/>
      <c r="E27" s="22"/>
    </row>
    <row r="28" spans="3:5">
      <c r="C28" s="22"/>
      <c r="D28" s="22"/>
      <c r="E28" s="22"/>
    </row>
    <row r="29" spans="3:5">
      <c r="C29" s="22"/>
      <c r="D29" s="22"/>
      <c r="E29" s="22"/>
    </row>
    <row r="30" spans="3:5">
      <c r="C30" s="22"/>
      <c r="D30" s="22"/>
      <c r="E30" s="22"/>
    </row>
    <row r="31" spans="3:5">
      <c r="C31" s="22"/>
      <c r="D31" s="22"/>
      <c r="E31" s="22"/>
    </row>
    <row r="32" spans="3:5">
      <c r="C32" s="22"/>
      <c r="D32" s="22"/>
      <c r="E32" s="22"/>
    </row>
    <row r="33" spans="3:5">
      <c r="C33" s="22"/>
      <c r="D33" s="22"/>
      <c r="E33" s="22"/>
    </row>
  </sheetData>
  <mergeCells count="3">
    <mergeCell ref="A2:F2"/>
    <mergeCell ref="A7:F7"/>
    <mergeCell ref="A12:F12"/>
  </mergeCells>
  <pageMargins left="0.25" right="0.25" top="0.35" bottom="0.75" header="0.3" footer="0.3"/>
  <pageSetup paperSize="2824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C7"/>
  <sheetViews>
    <sheetView showGridLines="0" workbookViewId="0">
      <selection activeCell="C38" sqref="C38"/>
    </sheetView>
  </sheetViews>
  <sheetFormatPr baseColWidth="10" defaultRowHeight="15"/>
  <cols>
    <col min="1" max="1" width="6.28515625" customWidth="1"/>
    <col min="2" max="2" width="19.42578125" customWidth="1"/>
    <col min="3" max="3" width="144.140625" bestFit="1" customWidth="1"/>
  </cols>
  <sheetData>
    <row r="3" spans="2:3">
      <c r="B3" s="18" t="s">
        <v>15</v>
      </c>
      <c r="C3" s="18" t="s">
        <v>16</v>
      </c>
    </row>
    <row r="4" spans="2:3">
      <c r="B4" s="8" t="s">
        <v>6</v>
      </c>
      <c r="C4" s="8" t="s">
        <v>42</v>
      </c>
    </row>
    <row r="5" spans="2:3">
      <c r="B5" s="8" t="s">
        <v>17</v>
      </c>
      <c r="C5" s="8" t="s">
        <v>54</v>
      </c>
    </row>
    <row r="6" spans="2:3">
      <c r="B6" s="8" t="s">
        <v>37</v>
      </c>
      <c r="C6" s="8" t="s">
        <v>40</v>
      </c>
    </row>
    <row r="7" spans="2:3">
      <c r="B7" s="8" t="s">
        <v>3</v>
      </c>
      <c r="C7" s="8" t="s">
        <v>41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F16"/>
  <sheetViews>
    <sheetView showGridLines="0" workbookViewId="0">
      <selection activeCell="I26" sqref="I26"/>
    </sheetView>
  </sheetViews>
  <sheetFormatPr baseColWidth="10" defaultRowHeight="15"/>
  <cols>
    <col min="1" max="1" width="6.42578125" customWidth="1"/>
    <col min="2" max="2" width="13.85546875" style="2" customWidth="1"/>
    <col min="3" max="3" width="39.5703125" customWidth="1"/>
  </cols>
  <sheetData>
    <row r="3" spans="2:6">
      <c r="B3" s="19" t="s">
        <v>21</v>
      </c>
      <c r="C3" s="18" t="s">
        <v>19</v>
      </c>
      <c r="D3" s="20" t="s">
        <v>20</v>
      </c>
    </row>
    <row r="4" spans="2:6">
      <c r="B4" s="21">
        <v>44134</v>
      </c>
      <c r="C4" s="8" t="s">
        <v>22</v>
      </c>
      <c r="D4" s="8">
        <f>730-300</f>
        <v>430</v>
      </c>
    </row>
    <row r="5" spans="2:6">
      <c r="B5" s="21">
        <v>44142</v>
      </c>
      <c r="C5" s="8" t="s">
        <v>39</v>
      </c>
      <c r="D5" s="8">
        <f>10</f>
        <v>10</v>
      </c>
    </row>
    <row r="6" spans="2:6">
      <c r="B6" s="21">
        <v>44146</v>
      </c>
      <c r="C6" s="8" t="s">
        <v>35</v>
      </c>
      <c r="D6" s="8">
        <f>260-200+30</f>
        <v>90</v>
      </c>
    </row>
    <row r="7" spans="2:6" s="47" customFormat="1">
      <c r="B7" s="45">
        <v>44158</v>
      </c>
      <c r="C7" s="46" t="s">
        <v>23</v>
      </c>
      <c r="D7" s="46">
        <f>1511</f>
        <v>1511</v>
      </c>
    </row>
    <row r="8" spans="2:6">
      <c r="B8" s="21">
        <v>44161</v>
      </c>
      <c r="C8" s="8" t="s">
        <v>61</v>
      </c>
      <c r="D8" s="8">
        <f>15</f>
        <v>15</v>
      </c>
    </row>
    <row r="9" spans="2:6">
      <c r="B9" s="21">
        <v>44165</v>
      </c>
      <c r="C9" s="8" t="s">
        <v>23</v>
      </c>
      <c r="D9" s="8">
        <f>1205</f>
        <v>1205</v>
      </c>
    </row>
    <row r="10" spans="2:6">
      <c r="B10" s="21">
        <v>44166</v>
      </c>
      <c r="C10" s="8" t="s">
        <v>75</v>
      </c>
      <c r="D10" s="8">
        <f>35</f>
        <v>35</v>
      </c>
    </row>
    <row r="11" spans="2:6">
      <c r="B11" s="21"/>
      <c r="C11" s="44" t="s">
        <v>8</v>
      </c>
      <c r="D11" s="18">
        <f>SUM(D4:D10)</f>
        <v>3296</v>
      </c>
    </row>
    <row r="13" spans="2:6">
      <c r="F13" s="17"/>
    </row>
    <row r="16" spans="2:6">
      <c r="C16" s="17"/>
    </row>
  </sheetData>
  <pageMargins left="0.7" right="0.7" top="0.75" bottom="0.75" header="0.3" footer="0.3"/>
  <pageSetup paperSize="2824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showGridLines="0" workbookViewId="0">
      <selection activeCell="I24" sqref="I24"/>
    </sheetView>
  </sheetViews>
  <sheetFormatPr baseColWidth="10" defaultRowHeight="15"/>
  <cols>
    <col min="1" max="1" width="3.85546875" customWidth="1"/>
    <col min="2" max="2" width="2.140625" customWidth="1"/>
    <col min="3" max="3" width="54.140625" customWidth="1"/>
    <col min="4" max="4" width="9" style="1" customWidth="1"/>
    <col min="5" max="5" width="8.7109375" customWidth="1"/>
    <col min="6" max="6" width="12.5703125" customWidth="1"/>
    <col min="7" max="7" width="13.28515625" customWidth="1"/>
    <col min="8" max="8" width="2.5703125" customWidth="1"/>
  </cols>
  <sheetData>
    <row r="1" spans="2:8">
      <c r="B1" s="52"/>
      <c r="C1" s="52"/>
      <c r="D1" s="62"/>
      <c r="E1" s="52"/>
      <c r="F1" s="52"/>
      <c r="G1" s="52"/>
      <c r="H1" s="52"/>
    </row>
    <row r="2" spans="2:8">
      <c r="B2" s="52"/>
      <c r="C2" s="52"/>
      <c r="D2" s="62"/>
      <c r="E2" s="52"/>
      <c r="F2" s="73" t="s">
        <v>82</v>
      </c>
      <c r="G2" s="74">
        <v>23</v>
      </c>
      <c r="H2" s="52"/>
    </row>
    <row r="3" spans="2:8">
      <c r="B3" s="52"/>
      <c r="C3" s="52"/>
      <c r="D3" s="62"/>
      <c r="E3" s="52"/>
      <c r="F3" s="73" t="s">
        <v>88</v>
      </c>
      <c r="G3" s="55">
        <v>44169</v>
      </c>
      <c r="H3" s="52"/>
    </row>
    <row r="4" spans="2:8">
      <c r="B4" s="52"/>
      <c r="C4" s="52"/>
      <c r="D4" s="62"/>
      <c r="E4" s="52"/>
      <c r="F4" s="52"/>
      <c r="G4" s="52"/>
      <c r="H4" s="52"/>
    </row>
    <row r="5" spans="2:8">
      <c r="B5" s="52"/>
      <c r="C5" s="53" t="s">
        <v>79</v>
      </c>
      <c r="D5" s="63"/>
      <c r="E5" s="52"/>
      <c r="F5" s="52"/>
      <c r="G5" s="52"/>
      <c r="H5" s="52"/>
    </row>
    <row r="6" spans="2:8">
      <c r="B6" s="52"/>
      <c r="C6" s="54" t="s">
        <v>80</v>
      </c>
      <c r="D6" s="64"/>
      <c r="E6" s="52"/>
      <c r="F6" s="52"/>
      <c r="G6" s="52"/>
      <c r="H6" s="52"/>
    </row>
    <row r="7" spans="2:8">
      <c r="B7" s="52"/>
      <c r="C7" s="54" t="s">
        <v>81</v>
      </c>
      <c r="D7" s="64"/>
      <c r="E7" s="52"/>
      <c r="F7" s="52"/>
      <c r="G7" s="52"/>
      <c r="H7" s="52"/>
    </row>
    <row r="8" spans="2:8">
      <c r="B8" s="52"/>
      <c r="C8" s="52"/>
      <c r="D8" s="62"/>
      <c r="E8" s="52"/>
      <c r="F8" s="52"/>
      <c r="G8" s="52"/>
      <c r="H8" s="52"/>
    </row>
    <row r="9" spans="2:8">
      <c r="B9" s="52"/>
      <c r="C9" s="44" t="s">
        <v>76</v>
      </c>
      <c r="D9" s="65" t="s">
        <v>87</v>
      </c>
      <c r="E9" s="20" t="s">
        <v>77</v>
      </c>
      <c r="F9" s="20" t="s">
        <v>10</v>
      </c>
      <c r="G9" s="20" t="s">
        <v>78</v>
      </c>
      <c r="H9" s="52"/>
    </row>
    <row r="10" spans="2:8">
      <c r="B10" s="52"/>
      <c r="C10" s="77" t="s">
        <v>92</v>
      </c>
      <c r="D10" s="66" t="s">
        <v>91</v>
      </c>
      <c r="E10" s="56">
        <v>16.5</v>
      </c>
      <c r="F10" s="59">
        <v>60</v>
      </c>
      <c r="G10" s="59">
        <f>E10*F10</f>
        <v>990</v>
      </c>
      <c r="H10" s="52"/>
    </row>
    <row r="11" spans="2:8">
      <c r="B11" s="52"/>
      <c r="C11" s="78" t="s">
        <v>65</v>
      </c>
      <c r="D11" s="67" t="s">
        <v>91</v>
      </c>
      <c r="E11" s="57">
        <v>5</v>
      </c>
      <c r="F11" s="60">
        <v>55</v>
      </c>
      <c r="G11" s="60">
        <f t="shared" ref="G11:G13" si="0">E11*F11</f>
        <v>275</v>
      </c>
      <c r="H11" s="52"/>
    </row>
    <row r="12" spans="2:8">
      <c r="B12" s="52"/>
      <c r="C12" s="78" t="s">
        <v>70</v>
      </c>
      <c r="D12" s="67" t="s">
        <v>91</v>
      </c>
      <c r="E12" s="57">
        <v>3.41</v>
      </c>
      <c r="F12" s="60">
        <v>135</v>
      </c>
      <c r="G12" s="60">
        <f t="shared" si="0"/>
        <v>460.35</v>
      </c>
      <c r="H12" s="52"/>
    </row>
    <row r="13" spans="2:8">
      <c r="B13" s="52"/>
      <c r="C13" s="78" t="s">
        <v>89</v>
      </c>
      <c r="D13" s="67" t="s">
        <v>90</v>
      </c>
      <c r="E13" s="57">
        <v>1</v>
      </c>
      <c r="F13" s="60">
        <v>75</v>
      </c>
      <c r="G13" s="60">
        <f t="shared" si="0"/>
        <v>75</v>
      </c>
      <c r="H13" s="52"/>
    </row>
    <row r="14" spans="2:8">
      <c r="B14" s="52"/>
      <c r="C14" s="78"/>
      <c r="D14" s="67"/>
      <c r="E14" s="57"/>
      <c r="F14" s="60"/>
      <c r="G14" s="60"/>
      <c r="H14" s="52"/>
    </row>
    <row r="15" spans="2:8">
      <c r="B15" s="52"/>
      <c r="C15" s="78"/>
      <c r="D15" s="67"/>
      <c r="E15" s="57"/>
      <c r="F15" s="60"/>
      <c r="G15" s="60"/>
      <c r="H15" s="52"/>
    </row>
    <row r="16" spans="2:8">
      <c r="B16" s="52"/>
      <c r="C16" s="78"/>
      <c r="D16" s="67"/>
      <c r="E16" s="57"/>
      <c r="F16" s="60"/>
      <c r="G16" s="60"/>
      <c r="H16" s="52"/>
    </row>
    <row r="17" spans="2:8">
      <c r="B17" s="52"/>
      <c r="C17" s="78"/>
      <c r="D17" s="67"/>
      <c r="E17" s="57"/>
      <c r="F17" s="60"/>
      <c r="G17" s="60"/>
      <c r="H17" s="52"/>
    </row>
    <row r="18" spans="2:8" ht="15" customHeight="1">
      <c r="B18" s="52"/>
      <c r="C18" s="79"/>
      <c r="D18" s="68"/>
      <c r="E18" s="58"/>
      <c r="F18" s="61"/>
      <c r="G18" s="60"/>
      <c r="H18" s="52"/>
    </row>
    <row r="19" spans="2:8">
      <c r="B19" s="52"/>
      <c r="C19" s="69"/>
      <c r="D19" s="70"/>
      <c r="E19" s="71"/>
      <c r="F19" s="72" t="s">
        <v>83</v>
      </c>
      <c r="G19" s="76">
        <f>ROUND(SUM(G10:G18),0)</f>
        <v>1800</v>
      </c>
      <c r="H19" s="52"/>
    </row>
    <row r="20" spans="2:8">
      <c r="B20" s="52"/>
      <c r="C20" s="93" t="s">
        <v>84</v>
      </c>
      <c r="D20" s="93"/>
      <c r="E20" s="93"/>
      <c r="F20" s="93"/>
      <c r="G20" s="93"/>
      <c r="H20" s="52"/>
    </row>
    <row r="21" spans="2:8">
      <c r="C21" s="94" t="s">
        <v>85</v>
      </c>
      <c r="D21" s="94"/>
      <c r="E21" s="94"/>
      <c r="F21" s="94"/>
      <c r="G21" s="94"/>
    </row>
    <row r="22" spans="2:8">
      <c r="C22" s="95" t="s">
        <v>86</v>
      </c>
      <c r="D22" s="95"/>
      <c r="E22" s="95"/>
      <c r="F22" s="95"/>
      <c r="G22" s="95"/>
    </row>
    <row r="23" spans="2:8">
      <c r="C23" s="75"/>
      <c r="D23" s="75"/>
      <c r="E23" s="75"/>
      <c r="F23" s="75"/>
      <c r="G23" s="75"/>
    </row>
    <row r="24" spans="2:8" ht="24.75">
      <c r="C24" s="52"/>
      <c r="D24" s="62"/>
      <c r="E24" s="52"/>
      <c r="F24" s="52"/>
      <c r="G24" s="80" t="s">
        <v>93</v>
      </c>
    </row>
  </sheetData>
  <mergeCells count="3">
    <mergeCell ref="C20:G20"/>
    <mergeCell ref="C21:G21"/>
    <mergeCell ref="C22:G22"/>
  </mergeCells>
  <pageMargins left="0.25" right="0.25" top="0.25" bottom="0.75" header="0.12" footer="0.3"/>
  <pageSetup orientation="portrait" horizontalDpi="429496729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Inventario</vt:lpstr>
      <vt:lpstr>Precios semanal</vt:lpstr>
      <vt:lpstr>Pedido</vt:lpstr>
      <vt:lpstr>Saber si es bueno</vt:lpstr>
      <vt:lpstr>Credito</vt:lpstr>
      <vt:lpstr>Factura</vt:lpstr>
      <vt:lpstr>Factura!Área_de_impresión</vt:lpstr>
      <vt:lpstr>Pedido!Área_de_impresión</vt:lpstr>
      <vt:lpstr>'Precios semanal'!Área_de_impresión</vt:lpstr>
      <vt:lpstr>'Saber si es bueno'!Área_de_impresión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cp:lastPrinted>2020-12-06T18:53:19Z</cp:lastPrinted>
  <dcterms:created xsi:type="dcterms:W3CDTF">2020-10-23T18:49:35Z</dcterms:created>
  <dcterms:modified xsi:type="dcterms:W3CDTF">2020-12-06T18:55:33Z</dcterms:modified>
</cp:coreProperties>
</file>