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8855" windowHeight="11760" tabRatio="440"/>
  </bookViews>
  <sheets>
    <sheet name="contabilidad" sheetId="2" r:id="rId1"/>
    <sheet name="mes de mayo " sheetId="5" r:id="rId2"/>
    <sheet name="balanza comprobacion" sheetId="4" r:id="rId3"/>
  </sheets>
  <calcPr calcId="124519"/>
</workbook>
</file>

<file path=xl/calcChain.xml><?xml version="1.0" encoding="utf-8"?>
<calcChain xmlns="http://schemas.openxmlformats.org/spreadsheetml/2006/main">
  <c r="C10" i="2"/>
  <c r="C18"/>
  <c r="C15"/>
  <c r="C16"/>
  <c r="C22"/>
  <c r="C57" i="5"/>
  <c r="C56"/>
  <c r="C55"/>
  <c r="C54"/>
  <c r="C53"/>
  <c r="C52"/>
  <c r="C51"/>
  <c r="C50"/>
  <c r="C49"/>
  <c r="C48"/>
  <c r="C47"/>
  <c r="C46"/>
  <c r="C45"/>
  <c r="C44" s="1"/>
  <c r="E35" s="1"/>
  <c r="C35" s="1"/>
  <c r="C33" s="1"/>
  <c r="C43"/>
  <c r="C42"/>
  <c r="C41"/>
  <c r="C40"/>
  <c r="C39"/>
  <c r="C38"/>
  <c r="C37"/>
  <c r="C36"/>
  <c r="C32"/>
  <c r="C31"/>
  <c r="C30"/>
  <c r="C29"/>
  <c r="C28"/>
  <c r="C27"/>
  <c r="C26"/>
  <c r="C25"/>
  <c r="C24"/>
  <c r="C23"/>
  <c r="C22"/>
  <c r="C21"/>
  <c r="D20"/>
  <c r="C20"/>
  <c r="D19"/>
  <c r="C19"/>
  <c r="C18"/>
  <c r="C17"/>
  <c r="C16"/>
  <c r="C15"/>
  <c r="C14"/>
  <c r="C13"/>
  <c r="C12"/>
  <c r="D11"/>
  <c r="C11"/>
  <c r="C10"/>
  <c r="C9"/>
  <c r="D8"/>
  <c r="C8"/>
  <c r="C7"/>
  <c r="Q6"/>
  <c r="C6" s="1"/>
  <c r="C5"/>
  <c r="C3" s="1"/>
  <c r="C2" s="1"/>
  <c r="C4"/>
  <c r="D3"/>
  <c r="D2"/>
  <c r="C55" i="2"/>
  <c r="C28"/>
  <c r="C23"/>
  <c r="C21"/>
  <c r="C41"/>
  <c r="C53"/>
  <c r="C33"/>
  <c r="C44"/>
  <c r="C45"/>
  <c r="C46"/>
  <c r="C47"/>
  <c r="C48"/>
  <c r="C49"/>
  <c r="C50"/>
  <c r="C51"/>
  <c r="C52"/>
  <c r="C54"/>
  <c r="C43"/>
  <c r="C36"/>
  <c r="C37"/>
  <c r="C38"/>
  <c r="C39"/>
  <c r="C35"/>
  <c r="C24"/>
  <c r="C25"/>
  <c r="C26"/>
  <c r="C27"/>
  <c r="C29"/>
  <c r="C30"/>
  <c r="C13"/>
  <c r="C14"/>
  <c r="C17"/>
  <c r="C12"/>
  <c r="C9"/>
  <c r="C5"/>
  <c r="C6"/>
  <c r="C7"/>
  <c r="C4" l="1"/>
  <c r="C3" s="1"/>
  <c r="C20"/>
  <c r="C19" s="1"/>
  <c r="C11"/>
  <c r="C8"/>
  <c r="C2" l="1"/>
  <c r="C40"/>
  <c r="C34" s="1"/>
  <c r="C31" l="1"/>
  <c r="D5" i="4" s="1"/>
  <c r="C4"/>
  <c r="C7" s="1"/>
  <c r="C42" i="2"/>
  <c r="D6" i="4" s="1"/>
  <c r="D7" l="1"/>
  <c r="D9" s="1"/>
</calcChain>
</file>

<file path=xl/comments1.xml><?xml version="1.0" encoding="utf-8"?>
<comments xmlns="http://schemas.openxmlformats.org/spreadsheetml/2006/main">
  <authors>
    <author>Adelson</author>
  </authors>
  <commentList>
    <comment ref="E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cuota manuel</t>
        </r>
      </text>
    </comment>
    <comment ref="F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 retencion  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compensacion por prestamos</t>
        </r>
      </text>
    </comment>
    <comment ref="H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pastico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de cuota yajaira</t>
        </r>
      </text>
    </comment>
    <comment ref="J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para prestar</t>
        </r>
      </text>
    </comment>
    <comment ref="L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pago cuota lala</t>
        </r>
      </text>
    </comment>
    <comment ref="M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inversiones </t>
        </r>
      </text>
    </comment>
    <comment ref="N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compra </t>
        </r>
      </text>
    </comment>
    <comment ref="F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plastico y retenccion</t>
        </r>
      </text>
    </comment>
    <comment ref="I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pago cuota y impuesto</t>
        </r>
      </text>
    </comment>
    <comment ref="J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357000  para invertir fondo BHD &amp; 12000 para prestar</t>
        </r>
      </text>
    </comment>
    <comment ref="F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plastico 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gasto</t>
        </r>
      </text>
    </comment>
    <comment ref="G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para gasto</t>
        </r>
      </text>
    </comment>
    <comment ref="H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gasto</t>
        </r>
      </text>
    </comment>
    <comment ref="J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gasto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BHD Rosalis para prestar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cobrado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prestado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pago casa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01/02 gasto
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faltante en cuadre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prestado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cobrado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para gasto</t>
        </r>
      </text>
    </comment>
    <comment ref="N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colegio mes 05</t>
        </r>
      </text>
    </comment>
    <comment ref="O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para prestar</t>
        </r>
      </text>
    </comment>
    <comment ref="P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prestado</t>
        </r>
      </text>
    </comment>
    <comment ref="Q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cobrado</t>
        </r>
      </text>
    </comment>
    <comment ref="R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de cuota yajaira 2000 y ramon manuel 4700</t>
        </r>
      </text>
    </comment>
    <comment ref="S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cobrado</t>
        </r>
      </text>
    </comment>
    <comment ref="T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pago de cuota lala el gago</t>
        </r>
      </text>
    </comment>
    <comment ref="U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para prestar</t>
        </r>
      </text>
    </comment>
    <comment ref="V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cerveza</t>
        </r>
      </text>
    </comment>
    <comment ref="W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GASTO</t>
        </r>
      </text>
    </comment>
    <comment ref="X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para prestar</t>
        </r>
      </text>
    </comment>
    <comment ref="Y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prestado</t>
        </r>
      </text>
    </comment>
    <comment ref="Z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cobrado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capital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prestado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prestado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capital</t>
        </r>
      </text>
    </comment>
    <comment ref="I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prestado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capital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capital</t>
        </r>
      </text>
    </comment>
    <comment ref="L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prestado</t>
        </r>
      </text>
    </comment>
    <comment ref="M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capital</t>
        </r>
      </text>
    </comment>
    <comment ref="E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  02/06 prestado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primera quincena</t>
        </r>
      </text>
    </comment>
    <comment ref="F1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segunda quincena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
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05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</t>
        </r>
      </text>
    </comment>
    <comment ref="G2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2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05</t>
        </r>
      </text>
    </comment>
    <comment ref="F2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6</t>
        </r>
      </text>
    </comment>
    <comment ref="G2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colegio mes 05</t>
        </r>
      </text>
    </comment>
    <comment ref="E2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capital por prestamos bhd adel</t>
        </r>
      </text>
    </comment>
    <comment ref="E4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</t>
        </r>
      </text>
    </comment>
    <comment ref="F4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</t>
        </r>
      </text>
    </comment>
    <comment ref="G4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</t>
        </r>
      </text>
    </comment>
    <comment ref="H4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</t>
        </r>
      </text>
    </comment>
    <comment ref="I4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</t>
        </r>
      </text>
    </comment>
    <comment ref="E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compensacion por prestamos</t>
        </r>
      </text>
    </comment>
    <comment ref="F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por prestamos</t>
        </r>
      </text>
    </comment>
    <comment ref="G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por inversiones </t>
        </r>
      </text>
    </comment>
    <comment ref="E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colegio mes 05 y 06
</t>
        </r>
      </text>
    </comment>
    <comment ref="E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
</t>
        </r>
      </text>
    </comment>
    <comment ref="F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plan 200 minutos celular</t>
        </r>
      </text>
    </comment>
    <comment ref="E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faltante en cuadre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pieza carro</t>
        </r>
      </text>
    </comment>
    <comment ref="F4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pasaje de compra</t>
        </r>
      </text>
    </comment>
    <comment ref="G4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areclo del carro</t>
        </r>
      </text>
    </comment>
    <comment ref="H4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pasaje</t>
        </r>
      </text>
    </comment>
    <comment ref="E4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plastico y retencion y impuesto</t>
        </r>
      </text>
    </comment>
    <comment ref="E4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interes bhd adel</t>
        </r>
      </text>
    </comment>
    <comment ref="F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casa mes 05 y 06
</t>
        </r>
      </text>
    </comment>
    <comment ref="G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comida adel</t>
        </r>
      </text>
    </comment>
    <comment ref="H5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comprar del hogar</t>
        </r>
      </text>
    </comment>
    <comment ref="F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romo</t>
        </r>
      </text>
    </comment>
    <comment ref="G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coco y cerveza</t>
        </r>
      </text>
    </comment>
    <comment ref="I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cerveza</t>
        </r>
      </text>
    </comment>
    <comment ref="J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yoqen 04/06</t>
        </r>
      </text>
    </comment>
    <comment ref="E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mary</t>
        </r>
      </text>
    </comment>
    <comment ref="F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basura</t>
        </r>
      </text>
    </comment>
    <comment ref="G5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yave </t>
        </r>
      </text>
    </comment>
  </commentList>
</comments>
</file>

<file path=xl/comments2.xml><?xml version="1.0" encoding="utf-8"?>
<comments xmlns="http://schemas.openxmlformats.org/spreadsheetml/2006/main">
  <authors>
    <author>Adelson</author>
  </authors>
  <commentList>
    <comment ref="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impuesto banco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de comida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cheque bono adel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cuota extracredito
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el completivo de la cuota del extracredito
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  <comment ref="P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pila de alarma 150
conpletivo de conbustibledel carro 100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pago cuota de lala gago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internet</t>
        </r>
      </text>
    </comment>
    <comment ref="U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popular</t>
        </r>
      </text>
    </comment>
    <comment ref="V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 de comida adel</t>
        </r>
      </text>
    </comment>
    <comment ref="W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yajaira</t>
        </r>
      </text>
    </comment>
    <comment ref="X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
nector caro</t>
        </r>
      </text>
    </comment>
    <comment ref="Y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de cuota manuel y emmanuel via popular</t>
        </r>
      </text>
    </comment>
    <comment ref="Z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impuesto popular</t>
        </r>
      </text>
    </comment>
    <comment ref="AA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cargo impuesto popular</t>
        </r>
      </text>
    </comment>
    <comment ref="AB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 de cerveza</t>
        </r>
      </text>
    </comment>
    <comment ref="AC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pago de cuota de yajaira</t>
        </r>
      </text>
    </comment>
    <comment ref="AD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minuto celular</t>
        </r>
      </text>
    </comment>
    <comment ref="AE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cuota lala</t>
        </r>
      </text>
    </comment>
    <comment ref="AF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</t>
        </r>
      </text>
    </comment>
    <comment ref="AG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pago CG</t>
        </r>
      </text>
    </comment>
    <comment ref="A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pago impuesto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para prestar</t>
        </r>
      </text>
    </comment>
    <comment ref="Q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R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gasolina y gas del carro</t>
        </r>
      </text>
    </comment>
    <comment ref="T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pago cuota popular</t>
        </r>
      </text>
    </comment>
    <comment ref="U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28/08 GAS CARRO</t>
        </r>
      </text>
    </comment>
    <comment ref="V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pago de mecho y para prestar</t>
        </r>
      </text>
    </comment>
    <comment ref="W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30/05para prestar</t>
        </r>
      </text>
    </comment>
    <comment ref="X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pago de mecho</t>
        </r>
      </text>
    </comment>
    <comment ref="Y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Z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gasto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pago de cuota  y impuesto y plastico bhd rosalis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compra del hogar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walper ninos</t>
        </r>
      </text>
    </comment>
    <comment ref="N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del hogar</t>
        </r>
      </text>
    </comment>
    <comment ref="W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desde bpd. Sobrante de los 10,000 para arreglar el carro.</t>
        </r>
      </text>
    </comment>
    <comment ref="X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gasto</t>
        </r>
      </text>
    </comment>
    <comment ref="Y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gastos para retrovisor del carro</t>
        </r>
      </text>
    </comment>
    <comment ref="Z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areclo carro y medicamento</t>
        </r>
      </text>
    </comment>
    <comment ref="AA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compea de abanico</t>
        </r>
      </text>
    </comment>
    <comment ref="AB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gasto</t>
        </r>
      </text>
    </comment>
    <comment ref="AC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 de abanico y comida</t>
        </r>
      </text>
    </comment>
    <comment ref="AD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gastos comida</t>
        </r>
      </text>
    </comment>
    <comment ref="AE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gastos del hogar</t>
        </r>
      </text>
    </comment>
    <comment ref="AF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gasto de comida adel</t>
        </r>
      </text>
    </comment>
    <comment ref="AH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gasto </t>
        </r>
      </text>
    </comment>
    <comment ref="AI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comida</t>
        </r>
      </text>
    </comment>
    <comment ref="AJ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sobrilla y gas y habichuela</t>
        </r>
      </text>
    </comment>
    <comment ref="AK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para gasto</t>
        </r>
      </text>
    </comment>
    <comment ref="AL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gasto</t>
        </r>
      </text>
    </comment>
    <comment ref="AM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23/05gasto </t>
        </r>
      </text>
    </comment>
    <comment ref="AN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gasto</t>
        </r>
      </text>
    </comment>
    <comment ref="AO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</t>
        </r>
      </text>
    </comment>
    <comment ref="AP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</t>
        </r>
      </text>
    </comment>
    <comment ref="AQ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26/05 para gasto</t>
        </r>
      </text>
    </comment>
    <comment ref="AR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gasto</t>
        </r>
      </text>
    </comment>
    <comment ref="AS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28/05gasto</t>
        </r>
      </text>
    </comment>
    <comment ref="AT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gasto</t>
        </r>
      </text>
    </comment>
    <comment ref="AV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gasto</t>
        </r>
      </text>
    </comment>
    <comment ref="AX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piza</t>
        </r>
      </text>
    </comment>
    <comment ref="AY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gasto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fondo bhd inversion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por prestamo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de cuota de lala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 xml:space="preserve">Adelson:
</t>
        </r>
        <r>
          <rPr>
            <sz val="9"/>
            <color indexed="81"/>
            <rFont val="Tahoma"/>
            <family val="2"/>
          </rPr>
          <t>pago de sueldo cobrador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sobro de pilloyo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 capital cobrado por prestamos</t>
        </r>
      </text>
    </comment>
    <comment ref="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poe prestamo</t>
        </r>
      </text>
    </comment>
    <comment ref="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invertido y gasto</t>
        </r>
      </text>
    </comment>
    <comment ref="A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prestado</t>
        </r>
      </text>
    </comment>
    <comment ref="A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</t>
        </r>
      </text>
    </comment>
    <comment ref="AI10" authorId="0">
      <text>
        <r>
          <rPr>
            <b/>
            <sz val="9"/>
            <color indexed="81"/>
            <rFont val="Tahoma"/>
            <family val="2"/>
          </rPr>
          <t xml:space="preserve">Adelson:
</t>
        </r>
        <r>
          <rPr>
            <sz val="9"/>
            <color indexed="81"/>
            <rFont val="Tahoma"/>
            <family val="2"/>
          </rPr>
          <t>prestado 09/05</t>
        </r>
      </text>
    </comment>
    <comment ref="A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por prestamo 09/05</t>
        </r>
      </text>
    </comment>
    <comment ref="A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depositar en popular</t>
        </r>
      </text>
    </comment>
    <comment ref="A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prestaar</t>
        </r>
      </text>
    </comment>
    <comment ref="A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A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cobrado del 10 al 11</t>
        </r>
      </text>
    </comment>
    <comment ref="A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sobrante en caja prestamo por durar 2 dias sin cuadrar</t>
        </r>
      </text>
    </comment>
    <comment ref="A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A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 el 12</t>
        </r>
      </text>
    </comment>
    <comment ref="A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el 12/05</t>
        </r>
      </text>
    </comment>
    <comment ref="A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prestar</t>
        </r>
      </text>
    </comment>
    <comment ref="A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cobrado</t>
        </r>
      </text>
    </comment>
    <comment ref="A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areglo carro y medicamento</t>
        </r>
      </text>
    </comment>
    <comment ref="A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cobrado</t>
        </r>
      </text>
    </comment>
    <comment ref="A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compra de abanico</t>
        </r>
      </text>
    </comment>
    <comment ref="A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pago cuota de lala gago</t>
        </r>
      </text>
    </comment>
    <comment ref="B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para prestar</t>
        </r>
      </text>
    </comment>
    <comment ref="BB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se invirtieron</t>
        </r>
      </text>
    </comment>
    <comment ref="B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cobrado</t>
        </r>
      </text>
    </comment>
    <comment ref="BD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sobraron</t>
        </r>
      </text>
    </comment>
    <comment ref="B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yajaira</t>
        </r>
      </text>
    </comment>
    <comment ref="B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romo a jeuri</t>
        </r>
      </text>
    </comment>
    <comment ref="B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prestado</t>
        </r>
      </text>
    </comment>
    <comment ref="B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cobrado</t>
        </r>
      </text>
    </comment>
    <comment ref="B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regalo a fella</t>
        </r>
      </text>
    </comment>
    <comment ref="B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sobrante</t>
        </r>
      </text>
    </comment>
    <comment ref="BK10" authorId="0">
      <text>
        <r>
          <rPr>
            <b/>
            <sz val="9"/>
            <color indexed="81"/>
            <rFont val="Tahoma"/>
            <family val="2"/>
          </rPr>
          <t xml:space="preserve">Adelson
</t>
        </r>
        <r>
          <rPr>
            <sz val="9"/>
            <color indexed="81"/>
            <rFont val="Tahoma"/>
            <family val="2"/>
          </rPr>
          <t>17/05 prestado</t>
        </r>
      </text>
    </comment>
    <comment ref="B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cobrado</t>
        </r>
      </text>
    </comment>
    <comment ref="B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 faltante en cuadre</t>
        </r>
      </text>
    </comment>
    <comment ref="B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prestado</t>
        </r>
      </text>
    </comment>
    <comment ref="B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cobrado</t>
        </r>
      </text>
    </comment>
    <comment ref="B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de cuota de manuel y emmanuel artura via banco popular</t>
        </r>
      </text>
    </comment>
    <comment ref="B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caja personal</t>
        </r>
      </text>
    </comment>
    <comment ref="B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cobrado</t>
        </r>
      </text>
    </comment>
    <comment ref="B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para inverntar con este valor</t>
        </r>
      </text>
    </comment>
    <comment ref="B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prestado</t>
        </r>
      </text>
    </comment>
    <comment ref="B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cobrado</t>
        </r>
      </text>
    </comment>
    <comment ref="B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cobrado</t>
        </r>
      </text>
    </comment>
    <comment ref="B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para gasto</t>
        </r>
      </text>
    </comment>
    <comment ref="B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prestar</t>
        </r>
      </text>
    </comment>
    <comment ref="B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prestado</t>
        </r>
      </text>
    </comment>
    <comment ref="BZ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cobrado</t>
        </r>
      </text>
    </comment>
    <comment ref="C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prestado</t>
        </r>
      </text>
    </comment>
    <comment ref="CB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cobrado</t>
        </r>
      </text>
    </comment>
    <comment ref="C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gasto</t>
        </r>
      </text>
    </comment>
    <comment ref="CD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prestado</t>
        </r>
      </text>
    </comment>
    <comment ref="C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cobrado</t>
        </r>
      </text>
    </comment>
    <comment ref="C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prestado</t>
        </r>
      </text>
    </comment>
    <comment ref="C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 cobrado</t>
        </r>
      </text>
    </comment>
    <comment ref="C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26/05 para gasto</t>
        </r>
      </text>
    </comment>
    <comment ref="C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prestado</t>
        </r>
      </text>
    </comment>
    <comment ref="C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cobrado</t>
        </r>
      </text>
    </comment>
    <comment ref="CK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prestar</t>
        </r>
      </text>
    </comment>
    <comment ref="C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pago de la cuota de yajaira </t>
        </r>
      </text>
    </comment>
    <comment ref="C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invertir en fondo bhd leon</t>
        </r>
      </text>
    </comment>
    <comment ref="C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prestado</t>
        </r>
      </text>
    </comment>
    <comment ref="C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cobrado</t>
        </r>
      </text>
    </comment>
    <comment ref="C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cuota lala</t>
        </r>
      </text>
    </comment>
    <comment ref="C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 bhd fondo</t>
        </r>
      </text>
    </comment>
    <comment ref="C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Banco popular</t>
        </r>
      </text>
    </comment>
    <comment ref="C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bino y copa</t>
        </r>
      </text>
    </comment>
    <comment ref="C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prestado</t>
        </r>
      </text>
    </comment>
    <comment ref="C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cobrado</t>
        </r>
      </text>
    </comment>
    <comment ref="C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gasto</t>
        </r>
      </text>
    </comment>
    <comment ref="C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C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prestado</t>
        </r>
      </text>
    </comment>
    <comment ref="C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cobrado</t>
        </r>
      </text>
    </comment>
    <comment ref="CZ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prestado</t>
        </r>
      </text>
    </comment>
    <comment ref="D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cobrado</t>
        </r>
      </text>
    </comment>
    <comment ref="V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pestado</t>
        </r>
      </text>
    </comment>
    <comment ref="X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Y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capital del 10 al 11</t>
        </r>
      </text>
    </comment>
    <comment ref="Z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 el 12</t>
        </r>
      </text>
    </comment>
    <comment ref="AA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capital</t>
        </r>
      </text>
    </comment>
    <comment ref="AB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</t>
        </r>
      </text>
    </comment>
    <comment ref="AC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capital</t>
        </r>
      </text>
    </comment>
    <comment ref="AD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capital </t>
        </r>
      </text>
    </comment>
    <comment ref="A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invertido</t>
        </r>
      </text>
    </comment>
    <comment ref="A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capital</t>
        </r>
      </text>
    </comment>
    <comment ref="A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prestado</t>
        </r>
      </text>
    </comment>
    <comment ref="A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capital</t>
        </r>
      </text>
    </comment>
    <comment ref="AI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prestado</t>
        </r>
      </text>
    </comment>
    <comment ref="AK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prestado</t>
        </r>
      </text>
    </comment>
    <comment ref="AL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capital</t>
        </r>
      </text>
    </comment>
    <comment ref="AM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CAPITAL</t>
        </r>
      </text>
    </comment>
    <comment ref="AN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prestado</t>
        </r>
      </text>
    </comment>
    <comment ref="AO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capital</t>
        </r>
      </text>
    </comment>
    <comment ref="AP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capital</t>
        </r>
      </text>
    </comment>
    <comment ref="AQ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capital</t>
        </r>
      </text>
    </comment>
    <comment ref="AR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prestado</t>
        </r>
      </text>
    </comment>
    <comment ref="AS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prestado</t>
        </r>
      </text>
    </comment>
    <comment ref="AT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capital</t>
        </r>
      </text>
    </comment>
    <comment ref="AU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prestado</t>
        </r>
      </text>
    </comment>
    <comment ref="AV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capital</t>
        </r>
      </text>
    </comment>
    <comment ref="AW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prestado</t>
        </r>
      </text>
    </comment>
    <comment ref="AX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 capital</t>
        </r>
      </text>
    </comment>
    <comment ref="AY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prestado</t>
        </r>
      </text>
    </comment>
    <comment ref="AZ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capital</t>
        </r>
      </text>
    </comment>
    <comment ref="BA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prestado</t>
        </r>
      </text>
    </comment>
    <comment ref="BB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capital</t>
        </r>
      </text>
    </comment>
    <comment ref="BC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prestado</t>
        </r>
      </text>
    </comment>
    <comment ref="BD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capital</t>
        </r>
      </text>
    </comment>
    <comment ref="B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prestado</t>
        </r>
      </text>
    </comment>
    <comment ref="B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capital</t>
        </r>
      </text>
    </comment>
    <comment ref="B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prestado</t>
        </r>
      </text>
    </comment>
    <comment ref="B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capital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el bhd adelson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para prestar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 para invertir en fondo bhd</t>
        </r>
      </text>
    </comment>
    <comment ref="O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prestar</t>
        </r>
      </text>
    </comment>
    <comment ref="P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prestar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invertir en fondo bhd leon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</t>
        </r>
      </text>
    </comment>
    <comment ref="S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capital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capital bhd adelson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capital bhd rosalis</t>
        </r>
      </text>
    </comment>
    <comment ref="G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</t>
        </r>
      </text>
    </comment>
    <comment ref="H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</t>
        </r>
      </text>
    </comment>
    <comment ref="I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30/04
</t>
        </r>
      </text>
    </comment>
    <comment ref="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02/05</t>
        </r>
      </text>
    </comment>
    <comment ref="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03/05
</t>
        </r>
      </text>
    </comment>
    <comment ref="I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J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05/5/19</t>
        </r>
      </text>
    </comment>
    <comment ref="K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06/05/19</t>
        </r>
      </text>
    </comment>
    <comment ref="L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07/05/19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08/5/19</t>
        </r>
      </text>
    </comment>
    <comment ref="N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09/05/19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del  10 al 11
</t>
        </r>
      </text>
    </comment>
    <comment ref="P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</t>
        </r>
      </text>
    </comment>
    <comment ref="R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</t>
        </r>
      </text>
    </comment>
    <comment ref="S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</t>
        </r>
      </text>
    </comment>
    <comment ref="T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</t>
        </r>
      </text>
    </comment>
    <comment ref="U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
</t>
        </r>
      </text>
    </comment>
    <comment ref="V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</t>
        </r>
      </text>
    </comment>
    <comment ref="W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</t>
        </r>
      </text>
    </comment>
    <comment ref="X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</t>
        </r>
      </text>
    </comment>
    <comment ref="Y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</t>
        </r>
      </text>
    </comment>
    <comment ref="Z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</t>
        </r>
      </text>
    </comment>
    <comment ref="AA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</t>
        </r>
      </text>
    </comment>
    <comment ref="AB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</t>
        </r>
      </text>
    </comment>
    <comment ref="AC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</t>
        </r>
      </text>
    </comment>
    <comment ref="AD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</t>
        </r>
      </text>
    </comment>
    <comment ref="A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</t>
        </r>
      </text>
    </comment>
    <comment ref="A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</t>
        </r>
      </text>
    </comment>
    <comment ref="A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</t>
        </r>
      </text>
    </comment>
    <comment ref="A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</t>
        </r>
      </text>
    </comment>
    <comment ref="F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licuadora y table</t>
        </r>
      </text>
    </comment>
    <comment ref="G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corta una  y lapiz de colores</t>
        </r>
      </text>
    </comment>
    <comment ref="H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abanico</t>
        </r>
      </text>
    </comment>
    <comment ref="I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panti</t>
        </r>
      </text>
    </comment>
    <comment ref="J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sombrilla</t>
        </r>
      </text>
    </comment>
    <comment ref="K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walper ninos</t>
        </r>
      </text>
    </comment>
    <comment ref="L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porta retracto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teipe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13/05:   ajuste sin partidad doble, para cuadrar la balanza.
Estaba sobrando del lado credito</t>
        </r>
      </text>
    </comment>
    <comment ref="F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  faltante en cuadre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 carro 30/04/19
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pasaje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pasaje de acta de nacimiento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cambio de cloche y soporte.
--------------------------------------------
1300 dos soportes.
2000 mano obra cuevas
1600 Disco clutch corolla ss 7A aison.
2800 Plato friccion. SA 7A.
1050 Collaring 
</t>
        </r>
      </text>
    </comment>
    <comment ref="I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 gasolina pasola jeuri</t>
        </r>
      </text>
    </comment>
    <comment ref="J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 y gasolina</t>
        </r>
      </text>
    </comment>
    <comment ref="K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pila y completivo de combustible</t>
        </r>
      </text>
    </comment>
    <comment ref="L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gasto retrovisor del carro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pasaje adel y areglo del carro parte abajo</t>
        </r>
      </text>
    </comment>
    <comment ref="N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pasaje rosalis super mercado</t>
        </r>
      </text>
    </comment>
    <comment ref="O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gas carro y pasaje rosalis</t>
        </r>
      </text>
    </comment>
    <comment ref="P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gasto carro</t>
        </r>
      </text>
    </comment>
    <comment ref="Q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GAS CARRO</t>
        </r>
      </text>
    </comment>
    <comment ref="R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limpia vidrio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 popular</t>
        </r>
      </text>
    </comment>
    <comment ref="I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J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plastico y impuesto bhd rosalis</t>
        </r>
      </text>
    </comment>
    <comment ref="L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cargo impuesto popular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 intereses extracredito.</t>
        </r>
      </text>
    </comment>
    <comment ref="F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  bhd leon adelson</t>
        </r>
      </text>
    </comment>
    <comment ref="G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interes de popular</t>
        </r>
      </text>
    </comment>
    <comment ref="H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bhd leon rosalis</t>
        </r>
      </text>
    </comment>
    <comment ref="H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medicamento del ninos </t>
        </r>
      </text>
    </comment>
    <comment ref="I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pastiya</t>
        </r>
      </text>
    </comment>
    <comment ref="AK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gas casa</t>
        </r>
      </text>
    </comment>
    <comment ref="S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romo del sabado 18</t>
        </r>
      </text>
    </comment>
    <comment ref="U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ninas</t>
        </r>
      </text>
    </comment>
    <comment ref="X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piza</t>
        </r>
      </text>
    </comment>
    <comment ref="Y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 cerveza</t>
        </r>
      </text>
    </comment>
    <comment ref="Z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actividad de la ninas</t>
        </r>
      </text>
    </comment>
    <comment ref="AB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bino y copa</t>
        </r>
      </text>
    </comment>
    <comment ref="AD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helado</t>
        </r>
      </text>
    </comment>
    <comment ref="AF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piza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 xml:space="preserve">Adelson 
sueldo kelvin, diferencia
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sueldo kelvin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pamao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Adelson:
el 6.08% de los clientes de mayra.</t>
        </r>
      </text>
    </comment>
    <comment ref="I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06/05
dinero que kelvin no entrego
</t>
        </r>
      </text>
    </comment>
    <comment ref="G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botada de basura</t>
        </r>
      </text>
    </comment>
    <comment ref="I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regalo a fella</t>
        </r>
      </text>
    </comment>
    <comment ref="J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bota de basura</t>
        </r>
      </text>
    </comment>
    <comment ref="K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bota de basura</t>
        </r>
      </text>
    </comment>
    <comment ref="L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copia de cedula</t>
        </r>
      </text>
    </comment>
    <comment ref="M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amet por multa</t>
        </r>
      </text>
    </comment>
    <comment ref="N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bombillo</t>
        </r>
      </text>
    </comment>
  </commentList>
</comments>
</file>

<file path=xl/sharedStrings.xml><?xml version="1.0" encoding="utf-8"?>
<sst xmlns="http://schemas.openxmlformats.org/spreadsheetml/2006/main" count="132" uniqueCount="69">
  <si>
    <t>Nombre</t>
  </si>
  <si>
    <t>Saldo</t>
  </si>
  <si>
    <t>PASIVO</t>
  </si>
  <si>
    <t>Ingreso sueldos</t>
  </si>
  <si>
    <t>Ingreso Sobrante</t>
  </si>
  <si>
    <t>Ingreso regalia y bonos</t>
  </si>
  <si>
    <t>Ingreso otros</t>
  </si>
  <si>
    <t>Ingreso interes prestamos</t>
  </si>
  <si>
    <t>Ingreso igualas</t>
  </si>
  <si>
    <t>Ingreso horas extras</t>
  </si>
  <si>
    <t>INGRESO</t>
  </si>
  <si>
    <t>Gasto Vehiculos</t>
  </si>
  <si>
    <t>Gasto ropa y cosmetico</t>
  </si>
  <si>
    <t>Gasto Otros</t>
  </si>
  <si>
    <t>Gasto Medicina y consulta</t>
  </si>
  <si>
    <t>Gasto interes prestamos</t>
  </si>
  <si>
    <t>Gasto fiestas y chucherias</t>
  </si>
  <si>
    <t>Gasto Faltante</t>
  </si>
  <si>
    <t>Gasto Comunicacion</t>
  </si>
  <si>
    <t>Gasto compras del hogar</t>
  </si>
  <si>
    <t>Gasto Colegio y Guarderia</t>
  </si>
  <si>
    <t>Gasto cargos y comision bancos</t>
  </si>
  <si>
    <t xml:space="preserve">GASTO </t>
  </si>
  <si>
    <t>Cxp prestamo Mecho (25/05)</t>
  </si>
  <si>
    <t>Cxp Luz casa</t>
  </si>
  <si>
    <t>Cxp Guarderia</t>
  </si>
  <si>
    <t>Cxp gastos legales (15 y 30)</t>
  </si>
  <si>
    <t>Cxp Colegio (30)</t>
  </si>
  <si>
    <t>Cxp Altice Internet (15)</t>
  </si>
  <si>
    <t>Cxp Alquiler casa (30)</t>
  </si>
  <si>
    <t>CXP</t>
  </si>
  <si>
    <t>Cxc Negocios Diversos (15)</t>
  </si>
  <si>
    <t>Cxc Los pena (15 y 30)</t>
  </si>
  <si>
    <t>Cxc inversiones prestamos</t>
  </si>
  <si>
    <t>Cxc Inversiones popular (06/06)</t>
  </si>
  <si>
    <t>Cxc inversiones bhd fondo</t>
  </si>
  <si>
    <t>Cxc Credifassil (30)</t>
  </si>
  <si>
    <t>Cxc Concentra Cid (30)</t>
  </si>
  <si>
    <t>CXC</t>
  </si>
  <si>
    <t>Capital Resumen de ganancia y perdida</t>
  </si>
  <si>
    <t>Capital Inicio operacion</t>
  </si>
  <si>
    <t>CAPITAL</t>
  </si>
  <si>
    <t>CAJAS</t>
  </si>
  <si>
    <t>Caja prestamo</t>
  </si>
  <si>
    <t>Caja personal</t>
  </si>
  <si>
    <t>BANCOS</t>
  </si>
  <si>
    <t>Banco Progreso</t>
  </si>
  <si>
    <t>Banco Popular</t>
  </si>
  <si>
    <t>Banco BHD Leon Rosalis</t>
  </si>
  <si>
    <t>Banco BHD Leon Adelson</t>
  </si>
  <si>
    <t>ACTIVO</t>
  </si>
  <si>
    <t>Acreedora</t>
  </si>
  <si>
    <t>Deudora</t>
  </si>
  <si>
    <t>activos</t>
  </si>
  <si>
    <t>debitos</t>
  </si>
  <si>
    <t>creditos</t>
  </si>
  <si>
    <t>balanza comprobacion</t>
  </si>
  <si>
    <t>pasivos</t>
  </si>
  <si>
    <t>ganancias o perdinas</t>
  </si>
  <si>
    <t>diferencia</t>
  </si>
  <si>
    <t>Cxp prestamo bhd leon adelson (03)  $2,600</t>
  </si>
  <si>
    <t>Cxp ExtraCredito banco popular (06) $8,500</t>
  </si>
  <si>
    <t>Cxp prestamo banco popular (12)  $2,700</t>
  </si>
  <si>
    <t>Cxp prestamo bhd leon rosalis (15)  $3,600</t>
  </si>
  <si>
    <t>Cxp Altice 200 min (los 30)  $778.7</t>
  </si>
  <si>
    <t>Gasto Perdida en prestamos</t>
  </si>
  <si>
    <t>Gasto cobradores prestamos</t>
  </si>
  <si>
    <t>Saldo anterior</t>
  </si>
  <si>
    <t>Gasto del hogar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</si>
</sst>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 val="singleAccounting"/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43" fontId="0" fillId="0" borderId="0" xfId="0" applyNumberFormat="1"/>
    <xf numFmtId="0" fontId="2" fillId="0" borderId="0" xfId="0" applyFont="1"/>
    <xf numFmtId="43" fontId="0" fillId="5" borderId="0" xfId="0" applyNumberFormat="1" applyFill="1"/>
    <xf numFmtId="0" fontId="5" fillId="2" borderId="0" xfId="1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>
      <alignment horizontal="center"/>
    </xf>
    <xf numFmtId="43" fontId="5" fillId="2" borderId="0" xfId="1" applyFont="1" applyFill="1" applyBorder="1" applyAlignment="1">
      <alignment horizontal="center"/>
    </xf>
    <xf numFmtId="43" fontId="5" fillId="2" borderId="1" xfId="1" applyFont="1" applyFill="1" applyBorder="1"/>
    <xf numFmtId="0" fontId="5" fillId="0" borderId="1" xfId="0" applyFont="1" applyBorder="1"/>
    <xf numFmtId="43" fontId="5" fillId="3" borderId="2" xfId="1" applyFont="1" applyFill="1" applyBorder="1"/>
    <xf numFmtId="43" fontId="5" fillId="4" borderId="5" xfId="1" applyFont="1" applyFill="1" applyBorder="1"/>
    <xf numFmtId="43" fontId="5" fillId="0" borderId="6" xfId="1" applyFont="1" applyBorder="1"/>
    <xf numFmtId="43" fontId="5" fillId="4" borderId="4" xfId="1" applyFont="1" applyFill="1" applyBorder="1"/>
    <xf numFmtId="43" fontId="5" fillId="0" borderId="3" xfId="1" applyFont="1" applyBorder="1"/>
    <xf numFmtId="43" fontId="7" fillId="2" borderId="1" xfId="1" applyFont="1" applyFill="1" applyBorder="1"/>
    <xf numFmtId="0" fontId="7" fillId="0" borderId="1" xfId="0" applyFont="1" applyBorder="1"/>
    <xf numFmtId="43" fontId="7" fillId="3" borderId="2" xfId="1" applyFont="1" applyFill="1" applyBorder="1"/>
    <xf numFmtId="43" fontId="7" fillId="4" borderId="4" xfId="1" applyFont="1" applyFill="1" applyBorder="1"/>
    <xf numFmtId="43" fontId="7" fillId="0" borderId="3" xfId="1" applyFont="1" applyBorder="1"/>
    <xf numFmtId="0" fontId="5" fillId="2" borderId="1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3" fontId="5" fillId="3" borderId="2" xfId="1" applyFont="1" applyFill="1" applyBorder="1" applyAlignment="1">
      <alignment horizontal="right"/>
    </xf>
    <xf numFmtId="43" fontId="5" fillId="4" borderId="4" xfId="1" applyFont="1" applyFill="1" applyBorder="1" applyAlignment="1">
      <alignment horizontal="center"/>
    </xf>
    <xf numFmtId="43" fontId="5" fillId="0" borderId="3" xfId="1" applyFont="1" applyBorder="1" applyAlignment="1">
      <alignment horizontal="center"/>
    </xf>
    <xf numFmtId="43" fontId="8" fillId="0" borderId="3" xfId="1" applyFont="1" applyBorder="1" applyAlignment="1">
      <alignment horizontal="center"/>
    </xf>
    <xf numFmtId="43" fontId="7" fillId="0" borderId="4" xfId="1" applyFont="1" applyBorder="1"/>
    <xf numFmtId="43" fontId="9" fillId="0" borderId="3" xfId="1" applyFont="1" applyBorder="1"/>
    <xf numFmtId="43" fontId="7" fillId="2" borderId="2" xfId="1" applyFont="1" applyFill="1" applyBorder="1"/>
    <xf numFmtId="0" fontId="7" fillId="0" borderId="2" xfId="0" applyFont="1" applyBorder="1"/>
    <xf numFmtId="0" fontId="7" fillId="2" borderId="1" xfId="0" applyFont="1" applyFill="1" applyBorder="1"/>
    <xf numFmtId="0" fontId="7" fillId="2" borderId="0" xfId="0" applyFont="1" applyFill="1"/>
    <xf numFmtId="43" fontId="7" fillId="3" borderId="1" xfId="1" applyFont="1" applyFill="1" applyBorder="1"/>
    <xf numFmtId="43" fontId="7" fillId="4" borderId="2" xfId="1" applyFont="1" applyFill="1" applyBorder="1"/>
    <xf numFmtId="43" fontId="7" fillId="0" borderId="0" xfId="1" applyFont="1" applyBorder="1"/>
    <xf numFmtId="43" fontId="7" fillId="0" borderId="0" xfId="1" applyFont="1"/>
    <xf numFmtId="43" fontId="10" fillId="0" borderId="3" xfId="1" applyFont="1" applyBorder="1"/>
    <xf numFmtId="43" fontId="10" fillId="4" borderId="4" xfId="1" applyFont="1" applyFill="1" applyBorder="1"/>
    <xf numFmtId="0" fontId="0" fillId="2" borderId="0" xfId="0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222"/>
  <sheetViews>
    <sheetView showGridLines="0" tabSelected="1" workbookViewId="0">
      <selection activeCell="I18" sqref="I18"/>
    </sheetView>
  </sheetViews>
  <sheetFormatPr baseColWidth="10" defaultRowHeight="12.75"/>
  <cols>
    <col min="1" max="1" width="11.42578125" style="30"/>
    <col min="2" max="2" width="37.85546875" style="15" customWidth="1"/>
    <col min="3" max="3" width="12.42578125" style="31" bestFit="1" customWidth="1"/>
    <col min="4" max="4" width="12.42578125" style="32" bestFit="1" customWidth="1"/>
    <col min="5" max="5" width="11.5703125" style="33" bestFit="1" customWidth="1"/>
    <col min="6" max="6" width="11" style="34" bestFit="1" customWidth="1"/>
    <col min="7" max="7" width="11.5703125" style="34" bestFit="1" customWidth="1"/>
    <col min="8" max="8" width="11.85546875" style="34" customWidth="1"/>
    <col min="9" max="9" width="11" style="34" customWidth="1"/>
    <col min="10" max="10" width="11.5703125" style="34" bestFit="1" customWidth="1"/>
    <col min="11" max="11" width="11" style="34" bestFit="1" customWidth="1"/>
    <col min="12" max="12" width="12.5703125" style="34" customWidth="1"/>
    <col min="13" max="13" width="11.85546875" style="34" bestFit="1" customWidth="1"/>
    <col min="14" max="14" width="11.140625" style="34" bestFit="1" customWidth="1"/>
    <col min="15" max="15" width="10.42578125" style="34" customWidth="1"/>
    <col min="16" max="16" width="11.5703125" style="34" bestFit="1" customWidth="1"/>
    <col min="17" max="18" width="9.85546875" style="34" customWidth="1"/>
    <col min="19" max="19" width="10" style="34" bestFit="1" customWidth="1"/>
    <col min="20" max="20" width="9.85546875" style="34" customWidth="1"/>
    <col min="21" max="21" width="10.5703125" style="34" customWidth="1"/>
    <col min="22" max="22" width="7.85546875" style="34" customWidth="1"/>
    <col min="23" max="23" width="9.5703125" style="34" bestFit="1" customWidth="1"/>
    <col min="24" max="24" width="10.42578125" style="34" customWidth="1"/>
    <col min="25" max="25" width="10.28515625" style="34" customWidth="1"/>
    <col min="26" max="26" width="9.5703125" style="34" customWidth="1"/>
    <col min="27" max="27" width="9.42578125" style="34" customWidth="1"/>
    <col min="28" max="28" width="10.5703125" style="34" customWidth="1"/>
    <col min="29" max="29" width="10.28515625" style="34" customWidth="1"/>
    <col min="30" max="30" width="9.42578125" style="34" customWidth="1"/>
    <col min="31" max="31" width="9.7109375" style="34" customWidth="1"/>
    <col min="32" max="32" width="10.42578125" style="34" customWidth="1"/>
    <col min="33" max="33" width="11" style="34" customWidth="1"/>
    <col min="34" max="34" width="10.42578125" style="34" customWidth="1"/>
    <col min="35" max="35" width="10.28515625" style="34" customWidth="1"/>
    <col min="36" max="36" width="10.5703125" style="34" bestFit="1" customWidth="1"/>
    <col min="37" max="37" width="10" style="34" bestFit="1" customWidth="1"/>
    <col min="38" max="38" width="10.5703125" style="34" bestFit="1" customWidth="1"/>
    <col min="39" max="39" width="9.85546875" style="34" customWidth="1"/>
    <col min="40" max="40" width="10.7109375" style="34" customWidth="1"/>
    <col min="41" max="41" width="10.28515625" style="34" customWidth="1"/>
    <col min="42" max="42" width="9.42578125" style="34" customWidth="1"/>
    <col min="43" max="43" width="10.5703125" style="34" customWidth="1"/>
    <col min="44" max="44" width="10" style="34" bestFit="1" customWidth="1"/>
    <col min="45" max="45" width="9.7109375" style="34" customWidth="1"/>
    <col min="46" max="46" width="10.5703125" style="34" customWidth="1"/>
    <col min="47" max="47" width="10.28515625" style="34" customWidth="1"/>
    <col min="48" max="48" width="10.5703125" style="34" bestFit="1" customWidth="1"/>
    <col min="49" max="49" width="10" style="34" bestFit="1" customWidth="1"/>
    <col min="50" max="50" width="9.42578125" style="34" customWidth="1"/>
    <col min="51" max="51" width="9.5703125" style="34" bestFit="1" customWidth="1"/>
    <col min="52" max="52" width="10" style="34" customWidth="1"/>
    <col min="53" max="53" width="9.7109375" style="34" customWidth="1"/>
    <col min="54" max="54" width="10.5703125" style="34" customWidth="1"/>
    <col min="55" max="55" width="9.85546875" style="34" customWidth="1"/>
    <col min="56" max="56" width="10.5703125" style="34" bestFit="1" customWidth="1"/>
    <col min="57" max="57" width="10" style="34" customWidth="1"/>
    <col min="58" max="58" width="10.5703125" style="34" customWidth="1"/>
    <col min="59" max="59" width="10" style="34" bestFit="1" customWidth="1"/>
    <col min="60" max="60" width="10.5703125" style="34" bestFit="1" customWidth="1"/>
    <col min="61" max="61" width="8" style="34" customWidth="1"/>
    <col min="62" max="62" width="7.42578125" style="34" customWidth="1"/>
    <col min="63" max="63" width="11.140625" style="34" customWidth="1"/>
    <col min="64" max="64" width="10" style="34" bestFit="1" customWidth="1"/>
    <col min="65" max="65" width="7.85546875" style="34" customWidth="1"/>
    <col min="66" max="66" width="11.42578125" style="34"/>
    <col min="67" max="67" width="10" style="34" bestFit="1" customWidth="1"/>
    <col min="68" max="68" width="10.5703125" style="34" customWidth="1"/>
    <col min="69" max="69" width="9.28515625" style="34" customWidth="1"/>
    <col min="70" max="70" width="9.42578125" style="34" customWidth="1"/>
    <col min="71" max="71" width="10.5703125" style="34" customWidth="1"/>
    <col min="72" max="72" width="9.42578125" style="34" customWidth="1"/>
    <col min="73" max="73" width="10.140625" style="34" customWidth="1"/>
    <col min="74" max="74" width="9.140625" style="34" customWidth="1"/>
    <col min="75" max="75" width="9.42578125" style="34" customWidth="1"/>
    <col min="76" max="76" width="9.7109375" style="34" customWidth="1"/>
    <col min="77" max="77" width="10.5703125" style="34" bestFit="1" customWidth="1"/>
    <col min="78" max="78" width="8.85546875" style="34" customWidth="1"/>
    <col min="79" max="79" width="9.42578125" style="34" customWidth="1"/>
    <col min="80" max="80" width="9.7109375" style="34" customWidth="1"/>
    <col min="81" max="81" width="9.5703125" style="34" bestFit="1" customWidth="1"/>
    <col min="82" max="82" width="11.42578125" style="34"/>
    <col min="83" max="83" width="10.85546875" style="34" customWidth="1"/>
    <col min="84" max="84" width="10.5703125" style="34" customWidth="1"/>
    <col min="85" max="85" width="9" style="34" customWidth="1"/>
    <col min="86" max="86" width="9.28515625" style="34" customWidth="1"/>
    <col min="87" max="87" width="10.5703125" style="34" customWidth="1"/>
    <col min="88" max="88" width="9.42578125" style="34" customWidth="1"/>
    <col min="89" max="89" width="10" style="34" bestFit="1" customWidth="1"/>
    <col min="90" max="90" width="10.28515625" style="34" customWidth="1"/>
    <col min="91" max="91" width="10.42578125" style="34" customWidth="1"/>
    <col min="92" max="92" width="9.5703125" style="34" bestFit="1" customWidth="1"/>
    <col min="93" max="93" width="9.5703125" style="34" customWidth="1"/>
    <col min="94" max="94" width="9.7109375" style="34" customWidth="1"/>
    <col min="95" max="95" width="10" style="34" customWidth="1"/>
    <col min="96" max="96" width="9.7109375" style="34" customWidth="1"/>
    <col min="97" max="97" width="8.28515625" style="34" customWidth="1"/>
    <col min="98" max="98" width="10.5703125" style="34" customWidth="1"/>
    <col min="99" max="99" width="9.7109375" style="34" customWidth="1"/>
    <col min="100" max="100" width="9.85546875" style="34" customWidth="1"/>
    <col min="101" max="101" width="10.28515625" style="34" customWidth="1"/>
    <col min="102" max="102" width="10.5703125" style="34" customWidth="1"/>
    <col min="103" max="103" width="9.7109375" style="34" customWidth="1"/>
    <col min="104" max="104" width="10.5703125" style="34" bestFit="1" customWidth="1"/>
    <col min="105" max="16384" width="11.42578125" style="34"/>
  </cols>
  <sheetData>
    <row r="1" spans="1:64" s="6" customFormat="1">
      <c r="A1" s="4"/>
      <c r="B1" s="5" t="s">
        <v>0</v>
      </c>
      <c r="C1" s="4" t="s">
        <v>1</v>
      </c>
      <c r="D1" s="6" t="s">
        <v>67</v>
      </c>
    </row>
    <row r="2" spans="1:64" s="11" customFormat="1">
      <c r="A2" s="7" t="s">
        <v>52</v>
      </c>
      <c r="B2" s="8" t="s">
        <v>50</v>
      </c>
      <c r="C2" s="9">
        <f>SUM(C3,C8,C11)</f>
        <v>1125878.3400000001</v>
      </c>
      <c r="D2" s="10">
        <v>1046774.91</v>
      </c>
    </row>
    <row r="3" spans="1:64" s="13" customFormat="1">
      <c r="A3" s="7"/>
      <c r="B3" s="8" t="s">
        <v>45</v>
      </c>
      <c r="C3" s="9">
        <f>SUM(C4:C7)</f>
        <v>377.56000000005042</v>
      </c>
      <c r="D3" s="12">
        <v>14349.590000000004</v>
      </c>
    </row>
    <row r="4" spans="1:64" s="18" customFormat="1">
      <c r="A4" s="14"/>
      <c r="B4" s="15" t="s">
        <v>47</v>
      </c>
      <c r="C4" s="16">
        <f>SUM(D4:AAA4)</f>
        <v>16.020000000006803</v>
      </c>
      <c r="D4" s="17">
        <v>6162.8099999999977</v>
      </c>
      <c r="E4" s="18">
        <v>4700</v>
      </c>
      <c r="F4" s="18">
        <v>-0.01</v>
      </c>
      <c r="G4" s="18">
        <v>0.12</v>
      </c>
      <c r="H4" s="18">
        <v>-50</v>
      </c>
      <c r="I4" s="18">
        <v>2000</v>
      </c>
      <c r="J4" s="18">
        <v>-7000</v>
      </c>
      <c r="K4" s="18">
        <v>360642.4</v>
      </c>
      <c r="L4" s="18">
        <v>3760</v>
      </c>
      <c r="M4" s="18">
        <v>-366500</v>
      </c>
      <c r="N4" s="18">
        <v>-3699.3</v>
      </c>
    </row>
    <row r="5" spans="1:64" s="18" customFormat="1">
      <c r="A5" s="14"/>
      <c r="B5" s="15" t="s">
        <v>46</v>
      </c>
      <c r="C5" s="16">
        <f t="shared" ref="C5:C7" si="0">SUM(D5:AAA5)</f>
        <v>48.320000000006985</v>
      </c>
      <c r="D5" s="17">
        <v>48.320000000006985</v>
      </c>
    </row>
    <row r="6" spans="1:64" s="18" customFormat="1">
      <c r="A6" s="14"/>
      <c r="B6" s="15" t="s">
        <v>49</v>
      </c>
      <c r="C6" s="16">
        <f t="shared" si="0"/>
        <v>309.54000000003725</v>
      </c>
      <c r="D6" s="17">
        <v>394.77999999999884</v>
      </c>
      <c r="E6" s="18">
        <v>5000</v>
      </c>
      <c r="F6" s="18">
        <v>-50.33</v>
      </c>
      <c r="G6" s="18">
        <v>3.26</v>
      </c>
      <c r="H6" s="18">
        <v>366500</v>
      </c>
      <c r="I6" s="18">
        <v>-2538.17</v>
      </c>
      <c r="J6" s="18">
        <v>-369000</v>
      </c>
    </row>
    <row r="7" spans="1:64" s="18" customFormat="1" ht="15">
      <c r="A7" s="14"/>
      <c r="B7" s="15" t="s">
        <v>48</v>
      </c>
      <c r="C7" s="16">
        <f t="shared" si="0"/>
        <v>3.6799999999993815</v>
      </c>
      <c r="D7" s="17">
        <v>7743.6799999999994</v>
      </c>
      <c r="E7" s="18">
        <v>-7700</v>
      </c>
      <c r="F7" s="18">
        <v>-40</v>
      </c>
      <c r="BL7" s="35"/>
    </row>
    <row r="8" spans="1:64" s="13" customFormat="1">
      <c r="A8" s="7"/>
      <c r="B8" s="8" t="s">
        <v>42</v>
      </c>
      <c r="C8" s="9">
        <f>SUM(C9:C10)</f>
        <v>11623.949999999997</v>
      </c>
      <c r="D8" s="12">
        <v>44788.95</v>
      </c>
    </row>
    <row r="9" spans="1:64" s="18" customFormat="1">
      <c r="A9" s="14"/>
      <c r="B9" s="15" t="s">
        <v>44</v>
      </c>
      <c r="C9" s="16">
        <f>SUM(D9:AAA9)</f>
        <v>2336</v>
      </c>
      <c r="D9" s="17">
        <v>815</v>
      </c>
      <c r="E9" s="18">
        <v>-805</v>
      </c>
      <c r="F9" s="18">
        <v>2000</v>
      </c>
      <c r="G9" s="18">
        <v>-565</v>
      </c>
      <c r="H9" s="18">
        <v>2000</v>
      </c>
      <c r="I9" s="18">
        <v>-870</v>
      </c>
      <c r="J9" s="18">
        <v>-239</v>
      </c>
    </row>
    <row r="10" spans="1:64" s="18" customFormat="1">
      <c r="A10" s="14"/>
      <c r="B10" s="15" t="s">
        <v>43</v>
      </c>
      <c r="C10" s="16">
        <f>SUM(D10:AAA10)</f>
        <v>9287.9499999999971</v>
      </c>
      <c r="D10" s="17">
        <v>43973.95</v>
      </c>
      <c r="E10" s="18">
        <v>7700</v>
      </c>
      <c r="F10" s="18">
        <v>25645</v>
      </c>
      <c r="G10" s="18">
        <v>-53000</v>
      </c>
      <c r="H10" s="18">
        <v>-3000</v>
      </c>
      <c r="I10" s="18">
        <v>-1185</v>
      </c>
      <c r="J10" s="18">
        <v>-701</v>
      </c>
      <c r="K10" s="18">
        <v>-15000</v>
      </c>
      <c r="L10" s="18">
        <v>1400</v>
      </c>
      <c r="M10" s="18">
        <v>-2000</v>
      </c>
      <c r="N10" s="18">
        <v>-900</v>
      </c>
      <c r="O10" s="18">
        <v>10000</v>
      </c>
      <c r="P10" s="18">
        <v>-11000</v>
      </c>
      <c r="Q10" s="18">
        <v>12900</v>
      </c>
      <c r="R10" s="18">
        <v>-6700</v>
      </c>
      <c r="S10" s="18">
        <v>12340</v>
      </c>
      <c r="T10" s="18">
        <v>-3760</v>
      </c>
      <c r="U10" s="18">
        <v>7000</v>
      </c>
      <c r="V10" s="18">
        <v>-450</v>
      </c>
      <c r="W10" s="18">
        <v>-2000</v>
      </c>
      <c r="X10" s="18">
        <v>12000</v>
      </c>
      <c r="Y10" s="18">
        <v>-29000</v>
      </c>
      <c r="Z10" s="18">
        <v>5025</v>
      </c>
    </row>
    <row r="11" spans="1:64" s="23" customFormat="1">
      <c r="A11" s="19"/>
      <c r="B11" s="20" t="s">
        <v>38</v>
      </c>
      <c r="C11" s="21">
        <f>SUM(C12:C18)</f>
        <v>1113876.83</v>
      </c>
      <c r="D11" s="22">
        <v>987636.37</v>
      </c>
      <c r="F11" s="24"/>
    </row>
    <row r="12" spans="1:64" s="18" customFormat="1">
      <c r="A12" s="14"/>
      <c r="B12" s="15" t="s">
        <v>33</v>
      </c>
      <c r="C12" s="16">
        <f>SUM(D12:AAA12)</f>
        <v>623334.12000000011</v>
      </c>
      <c r="D12" s="17">
        <v>558931.89</v>
      </c>
      <c r="E12" s="18">
        <v>-19130.830000000002</v>
      </c>
      <c r="F12" s="18">
        <v>53000</v>
      </c>
      <c r="G12" s="18">
        <v>15000</v>
      </c>
      <c r="H12" s="18">
        <v>-983.33</v>
      </c>
      <c r="I12" s="18">
        <v>11000</v>
      </c>
      <c r="J12" s="18">
        <v>-9614.07</v>
      </c>
      <c r="K12" s="18">
        <v>-9655.31</v>
      </c>
      <c r="L12" s="18">
        <v>29000</v>
      </c>
      <c r="M12" s="18">
        <v>-4214.2299999999996</v>
      </c>
    </row>
    <row r="13" spans="1:64" s="18" customFormat="1">
      <c r="A13" s="14"/>
      <c r="B13" s="15" t="s">
        <v>35</v>
      </c>
      <c r="C13" s="16">
        <f t="shared" ref="C13:C18" si="1">SUM(D13:AAA13)</f>
        <v>420704.48</v>
      </c>
      <c r="D13" s="17">
        <v>78704.479999999981</v>
      </c>
      <c r="E13" s="18">
        <v>-15000</v>
      </c>
      <c r="F13" s="18">
        <v>357000</v>
      </c>
    </row>
    <row r="14" spans="1:64" s="18" customFormat="1">
      <c r="A14" s="14"/>
      <c r="B14" s="15" t="s">
        <v>34</v>
      </c>
      <c r="C14" s="16">
        <f t="shared" si="1"/>
        <v>0</v>
      </c>
      <c r="D14" s="17">
        <v>350000</v>
      </c>
      <c r="E14" s="18">
        <v>-350000</v>
      </c>
    </row>
    <row r="15" spans="1:64" s="18" customFormat="1">
      <c r="A15" s="14"/>
      <c r="B15" s="15" t="s">
        <v>36</v>
      </c>
      <c r="C15" s="16">
        <f t="shared" si="1"/>
        <v>3500</v>
      </c>
      <c r="D15" s="17">
        <v>0</v>
      </c>
      <c r="E15" s="18">
        <v>3500</v>
      </c>
    </row>
    <row r="16" spans="1:64" s="18" customFormat="1">
      <c r="A16" s="14"/>
      <c r="B16" s="15" t="s">
        <v>31</v>
      </c>
      <c r="C16" s="16">
        <f t="shared" si="1"/>
        <v>2500</v>
      </c>
      <c r="D16" s="17">
        <v>0</v>
      </c>
      <c r="E16" s="18">
        <v>2500</v>
      </c>
    </row>
    <row r="17" spans="1:8" s="18" customFormat="1">
      <c r="A17" s="14"/>
      <c r="B17" s="15" t="s">
        <v>37</v>
      </c>
      <c r="C17" s="16">
        <f t="shared" si="1"/>
        <v>49189.83</v>
      </c>
      <c r="D17" s="17">
        <v>0</v>
      </c>
      <c r="E17" s="18">
        <v>49189.83</v>
      </c>
    </row>
    <row r="18" spans="1:8" s="18" customFormat="1">
      <c r="A18" s="14"/>
      <c r="B18" s="15" t="s">
        <v>32</v>
      </c>
      <c r="C18" s="16">
        <f t="shared" si="1"/>
        <v>14648.4</v>
      </c>
      <c r="D18" s="17">
        <v>0</v>
      </c>
      <c r="E18" s="18">
        <v>7324.2</v>
      </c>
      <c r="F18" s="18">
        <v>7324.2</v>
      </c>
    </row>
    <row r="19" spans="1:8" s="13" customFormat="1">
      <c r="A19" s="7" t="s">
        <v>51</v>
      </c>
      <c r="B19" s="8" t="s">
        <v>2</v>
      </c>
      <c r="C19" s="9">
        <f>SUM(C20)</f>
        <v>-344913.5</v>
      </c>
      <c r="D19" s="12">
        <v>-340506.02999999997</v>
      </c>
    </row>
    <row r="20" spans="1:8" s="13" customFormat="1">
      <c r="A20" s="14"/>
      <c r="B20" s="8" t="s">
        <v>30</v>
      </c>
      <c r="C20" s="9">
        <f>SUM(C21:C30)</f>
        <v>-344913.5</v>
      </c>
      <c r="D20" s="12">
        <v>-340506.02999999997</v>
      </c>
    </row>
    <row r="21" spans="1:8" s="18" customFormat="1">
      <c r="A21" s="14"/>
      <c r="B21" s="15" t="s">
        <v>28</v>
      </c>
      <c r="C21" s="16">
        <f>SUM(D21:AAA21)</f>
        <v>-1235.8599999999999</v>
      </c>
      <c r="D21" s="17">
        <v>0</v>
      </c>
      <c r="E21" s="18">
        <v>-1235.8599999999999</v>
      </c>
    </row>
    <row r="22" spans="1:8" s="18" customFormat="1">
      <c r="A22" s="14"/>
      <c r="B22" s="15" t="s">
        <v>29</v>
      </c>
      <c r="C22" s="16">
        <f>SUM(D22:AAA22)</f>
        <v>-3000</v>
      </c>
      <c r="D22" s="17"/>
      <c r="E22" s="18">
        <v>-3000</v>
      </c>
      <c r="F22" s="18">
        <v>-3000</v>
      </c>
      <c r="G22" s="18">
        <v>3000</v>
      </c>
    </row>
    <row r="23" spans="1:8" s="18" customFormat="1">
      <c r="A23" s="14"/>
      <c r="B23" s="15" t="s">
        <v>24</v>
      </c>
      <c r="C23" s="16">
        <f t="shared" ref="C23:C30" si="2">SUM(D23:AAA23)</f>
        <v>0</v>
      </c>
      <c r="D23" s="17">
        <v>0</v>
      </c>
    </row>
    <row r="24" spans="1:8" s="18" customFormat="1">
      <c r="A24" s="14"/>
      <c r="B24" s="15" t="s">
        <v>27</v>
      </c>
      <c r="C24" s="16">
        <f t="shared" si="2"/>
        <v>-900</v>
      </c>
      <c r="D24" s="17">
        <v>0</v>
      </c>
      <c r="E24" s="18">
        <v>-900</v>
      </c>
      <c r="F24" s="18">
        <v>-900</v>
      </c>
      <c r="G24" s="18">
        <v>900</v>
      </c>
    </row>
    <row r="25" spans="1:8" s="18" customFormat="1">
      <c r="A25" s="14"/>
      <c r="B25" s="15" t="s">
        <v>25</v>
      </c>
      <c r="C25" s="16">
        <f t="shared" si="2"/>
        <v>0</v>
      </c>
      <c r="D25" s="17">
        <v>0</v>
      </c>
    </row>
    <row r="26" spans="1:8" s="18" customFormat="1">
      <c r="A26" s="14"/>
      <c r="B26" s="15" t="s">
        <v>62</v>
      </c>
      <c r="C26" s="16">
        <f t="shared" si="2"/>
        <v>-72347.289999999994</v>
      </c>
      <c r="D26" s="17">
        <v>-72347.289999999994</v>
      </c>
    </row>
    <row r="27" spans="1:8" s="18" customFormat="1">
      <c r="A27" s="14"/>
      <c r="B27" s="15" t="s">
        <v>61</v>
      </c>
      <c r="C27" s="16">
        <f t="shared" si="2"/>
        <v>-138503.46</v>
      </c>
      <c r="D27" s="17">
        <v>-138503.46</v>
      </c>
      <c r="H27" s="26"/>
    </row>
    <row r="28" spans="1:8" s="18" customFormat="1">
      <c r="A28" s="14"/>
      <c r="B28" s="15" t="s">
        <v>60</v>
      </c>
      <c r="C28" s="16">
        <f t="shared" si="2"/>
        <v>-65513.770000000004</v>
      </c>
      <c r="D28" s="17">
        <v>-67020.86</v>
      </c>
      <c r="E28" s="18">
        <v>1507.09</v>
      </c>
    </row>
    <row r="29" spans="1:8" s="18" customFormat="1">
      <c r="A29" s="14"/>
      <c r="B29" s="15" t="s">
        <v>63</v>
      </c>
      <c r="C29" s="16">
        <f t="shared" si="2"/>
        <v>-62634.42</v>
      </c>
      <c r="D29" s="17">
        <v>-62634.42</v>
      </c>
    </row>
    <row r="30" spans="1:8" s="18" customFormat="1">
      <c r="A30" s="14"/>
      <c r="B30" s="15" t="s">
        <v>64</v>
      </c>
      <c r="C30" s="16">
        <f t="shared" si="2"/>
        <v>-778.7</v>
      </c>
      <c r="D30" s="17">
        <v>0</v>
      </c>
      <c r="E30" s="18">
        <v>-778.7</v>
      </c>
      <c r="F30" s="25"/>
    </row>
    <row r="31" spans="1:8" s="13" customFormat="1">
      <c r="A31" s="7" t="s">
        <v>51</v>
      </c>
      <c r="B31" s="8" t="s">
        <v>41</v>
      </c>
      <c r="C31" s="9">
        <f>SUM(C32:C33)</f>
        <v>-706268.88</v>
      </c>
      <c r="D31" s="12">
        <v>-706268.88</v>
      </c>
    </row>
    <row r="32" spans="1:8" s="18" customFormat="1">
      <c r="A32" s="27"/>
      <c r="B32" s="28" t="s">
        <v>40</v>
      </c>
      <c r="C32" s="16">
        <v>-601196.64</v>
      </c>
      <c r="D32" s="17">
        <v>-601196.64</v>
      </c>
      <c r="E32" s="25"/>
      <c r="F32" s="25"/>
      <c r="G32" s="25"/>
    </row>
    <row r="33" spans="1:9" s="18" customFormat="1">
      <c r="A33" s="14"/>
      <c r="B33" s="15" t="s">
        <v>39</v>
      </c>
      <c r="C33" s="16">
        <f>SUM(D33:ZZ33)</f>
        <v>-105072.24000000002</v>
      </c>
      <c r="D33" s="17">
        <v>-105072.24000000002</v>
      </c>
    </row>
    <row r="34" spans="1:9" s="13" customFormat="1">
      <c r="A34" s="7" t="s">
        <v>51</v>
      </c>
      <c r="B34" s="8" t="s">
        <v>10</v>
      </c>
      <c r="C34" s="9">
        <f>SUM(C35:C41)</f>
        <v>-94196.24</v>
      </c>
      <c r="D34" s="12">
        <v>0</v>
      </c>
    </row>
    <row r="35" spans="1:9" s="18" customFormat="1">
      <c r="A35" s="14"/>
      <c r="B35" s="15" t="s">
        <v>8</v>
      </c>
      <c r="C35" s="16">
        <f>SUM(D35:AAA35)</f>
        <v>-6000</v>
      </c>
      <c r="D35" s="17">
        <v>0</v>
      </c>
      <c r="E35" s="18">
        <v>-6000</v>
      </c>
    </row>
    <row r="36" spans="1:9" s="18" customFormat="1">
      <c r="A36" s="29"/>
      <c r="B36" s="15" t="s">
        <v>3</v>
      </c>
      <c r="C36" s="16">
        <f t="shared" ref="C36:C41" si="3">SUM(D36:AAA36)</f>
        <v>-63838.23</v>
      </c>
      <c r="D36" s="17">
        <v>0</v>
      </c>
      <c r="E36" s="18">
        <v>-63838.23</v>
      </c>
    </row>
    <row r="37" spans="1:9" s="18" customFormat="1">
      <c r="A37" s="29"/>
      <c r="B37" s="15" t="s">
        <v>9</v>
      </c>
      <c r="C37" s="16">
        <f t="shared" si="3"/>
        <v>0</v>
      </c>
      <c r="D37" s="17">
        <v>0</v>
      </c>
    </row>
    <row r="38" spans="1:9" s="18" customFormat="1">
      <c r="A38" s="29"/>
      <c r="B38" s="15" t="s">
        <v>5</v>
      </c>
      <c r="C38" s="16">
        <f t="shared" si="3"/>
        <v>0</v>
      </c>
      <c r="D38" s="17">
        <v>0</v>
      </c>
    </row>
    <row r="39" spans="1:9" s="18" customFormat="1">
      <c r="A39" s="29"/>
      <c r="B39" s="15" t="s">
        <v>4</v>
      </c>
      <c r="C39" s="16">
        <f t="shared" si="3"/>
        <v>0</v>
      </c>
      <c r="D39" s="17">
        <v>0</v>
      </c>
    </row>
    <row r="40" spans="1:9" s="18" customFormat="1">
      <c r="A40" s="29"/>
      <c r="B40" s="15" t="s">
        <v>7</v>
      </c>
      <c r="C40" s="16">
        <f t="shared" si="3"/>
        <v>-13712.230000000001</v>
      </c>
      <c r="D40" s="17">
        <v>0</v>
      </c>
      <c r="E40" s="18">
        <v>-6514.17</v>
      </c>
      <c r="F40" s="18">
        <v>-416.67</v>
      </c>
      <c r="G40" s="18">
        <v>-3285.93</v>
      </c>
      <c r="H40" s="18">
        <v>-2684.69</v>
      </c>
      <c r="I40" s="18">
        <v>-810.77</v>
      </c>
    </row>
    <row r="41" spans="1:9" s="18" customFormat="1">
      <c r="A41" s="29"/>
      <c r="B41" s="15" t="s">
        <v>6</v>
      </c>
      <c r="C41" s="16">
        <f t="shared" si="3"/>
        <v>-10645.779999999999</v>
      </c>
      <c r="D41" s="17">
        <v>0</v>
      </c>
      <c r="E41" s="18">
        <v>-0.12</v>
      </c>
      <c r="F41" s="18">
        <v>-3.26</v>
      </c>
      <c r="G41" s="18">
        <v>-10642.4</v>
      </c>
    </row>
    <row r="42" spans="1:9" s="13" customFormat="1">
      <c r="A42" s="7" t="s">
        <v>52</v>
      </c>
      <c r="B42" s="8" t="s">
        <v>22</v>
      </c>
      <c r="C42" s="9">
        <f>SUM(C43:C54)</f>
        <v>19500.28</v>
      </c>
      <c r="D42" s="12">
        <v>0</v>
      </c>
    </row>
    <row r="43" spans="1:9" s="18" customFormat="1">
      <c r="A43" s="29"/>
      <c r="B43" s="15" t="s">
        <v>12</v>
      </c>
      <c r="C43" s="16">
        <f>SUM(D43:AAA43)</f>
        <v>0</v>
      </c>
      <c r="D43" s="17">
        <v>0</v>
      </c>
    </row>
    <row r="44" spans="1:9" s="18" customFormat="1">
      <c r="A44" s="29"/>
      <c r="B44" s="15" t="s">
        <v>20</v>
      </c>
      <c r="C44" s="16">
        <f t="shared" ref="C44:C55" si="4">SUM(D44:AAA44)</f>
        <v>1880</v>
      </c>
      <c r="D44" s="17">
        <v>0</v>
      </c>
      <c r="E44" s="18">
        <v>1800</v>
      </c>
      <c r="F44" s="18">
        <v>80</v>
      </c>
    </row>
    <row r="45" spans="1:9" s="18" customFormat="1">
      <c r="A45" s="29"/>
      <c r="B45" s="15" t="s">
        <v>18</v>
      </c>
      <c r="C45" s="16">
        <f t="shared" si="4"/>
        <v>2014.56</v>
      </c>
      <c r="D45" s="17">
        <v>0</v>
      </c>
      <c r="E45" s="18">
        <v>1235.8599999999999</v>
      </c>
      <c r="F45" s="18">
        <v>778.7</v>
      </c>
    </row>
    <row r="46" spans="1:9" s="18" customFormat="1">
      <c r="A46" s="29"/>
      <c r="B46" s="15" t="s">
        <v>17</v>
      </c>
      <c r="C46" s="16">
        <f t="shared" si="4"/>
        <v>701</v>
      </c>
      <c r="D46" s="17">
        <v>0</v>
      </c>
      <c r="E46" s="18">
        <v>701</v>
      </c>
    </row>
    <row r="47" spans="1:9" s="18" customFormat="1">
      <c r="A47" s="29"/>
      <c r="B47" s="15" t="s">
        <v>11</v>
      </c>
      <c r="C47" s="16">
        <f t="shared" si="4"/>
        <v>400</v>
      </c>
      <c r="D47" s="17">
        <v>0</v>
      </c>
      <c r="E47" s="18">
        <v>150</v>
      </c>
      <c r="F47" s="18">
        <v>75</v>
      </c>
      <c r="G47" s="18">
        <v>100</v>
      </c>
      <c r="H47" s="18">
        <v>75</v>
      </c>
    </row>
    <row r="48" spans="1:9" s="18" customFormat="1">
      <c r="A48" s="29"/>
      <c r="B48" s="15" t="s">
        <v>21</v>
      </c>
      <c r="C48" s="16">
        <f t="shared" si="4"/>
        <v>144.13999999999999</v>
      </c>
      <c r="D48" s="17">
        <v>0</v>
      </c>
      <c r="E48" s="18">
        <v>144.13999999999999</v>
      </c>
    </row>
    <row r="49" spans="1:11" s="18" customFormat="1">
      <c r="A49" s="29"/>
      <c r="B49" s="15" t="s">
        <v>15</v>
      </c>
      <c r="C49" s="16">
        <f t="shared" si="4"/>
        <v>1027.28</v>
      </c>
      <c r="D49" s="17">
        <v>0</v>
      </c>
      <c r="E49" s="18">
        <v>1027.28</v>
      </c>
    </row>
    <row r="50" spans="1:11" s="18" customFormat="1">
      <c r="A50" s="29"/>
      <c r="B50" s="15" t="s">
        <v>14</v>
      </c>
      <c r="C50" s="16">
        <f t="shared" si="4"/>
        <v>0</v>
      </c>
      <c r="D50" s="17">
        <v>0</v>
      </c>
    </row>
    <row r="51" spans="1:11" s="18" customFormat="1">
      <c r="A51" s="29"/>
      <c r="B51" s="15" t="s">
        <v>68</v>
      </c>
      <c r="C51" s="16">
        <f t="shared" si="4"/>
        <v>11451.3</v>
      </c>
      <c r="D51" s="17">
        <v>0</v>
      </c>
      <c r="E51" s="18">
        <v>660</v>
      </c>
      <c r="F51" s="18">
        <v>6000</v>
      </c>
      <c r="G51" s="18">
        <v>130</v>
      </c>
      <c r="H51" s="18">
        <v>3699.3</v>
      </c>
      <c r="I51" s="18">
        <v>275</v>
      </c>
      <c r="J51" s="18">
        <v>505</v>
      </c>
      <c r="K51" s="18">
        <v>182</v>
      </c>
    </row>
    <row r="52" spans="1:11" s="18" customFormat="1">
      <c r="A52" s="29"/>
      <c r="B52" s="15" t="s">
        <v>16</v>
      </c>
      <c r="C52" s="16">
        <f t="shared" si="4"/>
        <v>1747</v>
      </c>
      <c r="D52" s="17">
        <v>0</v>
      </c>
      <c r="E52" s="18">
        <v>50</v>
      </c>
      <c r="F52" s="18">
        <v>635</v>
      </c>
      <c r="G52" s="18">
        <v>270</v>
      </c>
      <c r="H52" s="18">
        <v>175</v>
      </c>
      <c r="I52" s="18">
        <v>450</v>
      </c>
      <c r="J52" s="18">
        <v>110</v>
      </c>
      <c r="K52" s="18">
        <v>57</v>
      </c>
    </row>
    <row r="53" spans="1:11" s="18" customFormat="1">
      <c r="A53" s="29"/>
      <c r="B53" s="15" t="s">
        <v>66</v>
      </c>
      <c r="C53" s="16">
        <f>SUM(D53:ZZ53)</f>
        <v>0</v>
      </c>
      <c r="D53" s="17">
        <v>0</v>
      </c>
    </row>
    <row r="54" spans="1:11" s="18" customFormat="1">
      <c r="A54" s="29"/>
      <c r="B54" s="15" t="s">
        <v>13</v>
      </c>
      <c r="C54" s="16">
        <f t="shared" si="4"/>
        <v>135</v>
      </c>
      <c r="D54" s="17">
        <v>0</v>
      </c>
      <c r="E54" s="18">
        <v>75</v>
      </c>
      <c r="F54" s="18">
        <v>20</v>
      </c>
      <c r="G54" s="18">
        <v>40</v>
      </c>
    </row>
    <row r="55" spans="1:11" s="18" customFormat="1">
      <c r="A55" s="29"/>
      <c r="B55" s="15" t="s">
        <v>65</v>
      </c>
      <c r="C55" s="16">
        <f t="shared" si="4"/>
        <v>0</v>
      </c>
      <c r="D55" s="17">
        <v>0</v>
      </c>
    </row>
    <row r="56" spans="1:11" s="18" customFormat="1">
      <c r="A56" s="29"/>
      <c r="B56" s="15"/>
      <c r="C56" s="16"/>
      <c r="D56" s="17"/>
    </row>
    <row r="57" spans="1:11" s="18" customFormat="1">
      <c r="A57" s="29"/>
      <c r="B57" s="15"/>
      <c r="C57" s="16"/>
      <c r="D57" s="17"/>
    </row>
    <row r="58" spans="1:11" s="18" customFormat="1">
      <c r="A58" s="29"/>
      <c r="B58" s="15"/>
      <c r="C58" s="16"/>
      <c r="D58" s="17"/>
    </row>
    <row r="59" spans="1:11" s="18" customFormat="1">
      <c r="A59" s="29"/>
      <c r="B59" s="15"/>
      <c r="C59" s="16"/>
      <c r="D59" s="17"/>
    </row>
    <row r="60" spans="1:11" s="18" customFormat="1">
      <c r="A60" s="29"/>
      <c r="B60" s="15"/>
      <c r="C60" s="16"/>
      <c r="D60" s="17"/>
    </row>
    <row r="61" spans="1:11" s="18" customFormat="1">
      <c r="A61" s="29"/>
      <c r="B61" s="15"/>
      <c r="C61" s="16"/>
      <c r="D61" s="17"/>
    </row>
    <row r="62" spans="1:11" s="18" customFormat="1">
      <c r="A62" s="29"/>
      <c r="B62" s="15"/>
      <c r="C62" s="16"/>
      <c r="D62" s="17"/>
    </row>
    <row r="63" spans="1:11" s="18" customFormat="1">
      <c r="A63" s="29"/>
      <c r="B63" s="15"/>
      <c r="C63" s="16"/>
      <c r="D63" s="17"/>
    </row>
    <row r="64" spans="1:11" s="18" customFormat="1">
      <c r="A64" s="29"/>
      <c r="B64" s="15"/>
      <c r="C64" s="16"/>
      <c r="D64" s="17"/>
    </row>
    <row r="65" spans="1:4" s="18" customFormat="1">
      <c r="A65" s="29"/>
      <c r="B65" s="15"/>
      <c r="C65" s="16"/>
      <c r="D65" s="17"/>
    </row>
    <row r="66" spans="1:4" s="18" customFormat="1">
      <c r="A66" s="29"/>
      <c r="B66" s="15"/>
      <c r="C66" s="16"/>
      <c r="D66" s="17"/>
    </row>
    <row r="67" spans="1:4" s="18" customFormat="1">
      <c r="A67" s="29"/>
      <c r="B67" s="15"/>
      <c r="C67" s="16"/>
      <c r="D67" s="17"/>
    </row>
    <row r="68" spans="1:4" s="18" customFormat="1">
      <c r="A68" s="29"/>
      <c r="B68" s="15"/>
      <c r="C68" s="16"/>
      <c r="D68" s="17"/>
    </row>
    <row r="69" spans="1:4" s="18" customFormat="1">
      <c r="A69" s="29"/>
      <c r="B69" s="15"/>
      <c r="C69" s="16"/>
      <c r="D69" s="17"/>
    </row>
    <row r="70" spans="1:4" s="18" customFormat="1">
      <c r="A70" s="29"/>
      <c r="B70" s="15"/>
      <c r="C70" s="16"/>
      <c r="D70" s="17"/>
    </row>
    <row r="71" spans="1:4" s="18" customFormat="1">
      <c r="A71" s="29"/>
      <c r="B71" s="15"/>
      <c r="C71" s="16"/>
      <c r="D71" s="17"/>
    </row>
    <row r="72" spans="1:4" s="18" customFormat="1">
      <c r="A72" s="29"/>
      <c r="B72" s="15"/>
      <c r="C72" s="16"/>
      <c r="D72" s="17"/>
    </row>
    <row r="73" spans="1:4" s="18" customFormat="1">
      <c r="A73" s="29"/>
      <c r="B73" s="15"/>
      <c r="C73" s="16"/>
      <c r="D73" s="17"/>
    </row>
    <row r="74" spans="1:4" s="18" customFormat="1">
      <c r="A74" s="29"/>
      <c r="B74" s="15"/>
      <c r="C74" s="16"/>
      <c r="D74" s="17"/>
    </row>
    <row r="75" spans="1:4" s="18" customFormat="1">
      <c r="A75" s="29"/>
      <c r="B75" s="15"/>
      <c r="C75" s="16"/>
      <c r="D75" s="17"/>
    </row>
    <row r="76" spans="1:4" s="18" customFormat="1">
      <c r="A76" s="29"/>
      <c r="B76" s="15"/>
      <c r="C76" s="16"/>
      <c r="D76" s="17"/>
    </row>
    <row r="77" spans="1:4" s="18" customFormat="1">
      <c r="A77" s="29"/>
      <c r="B77" s="15"/>
      <c r="C77" s="16"/>
      <c r="D77" s="17"/>
    </row>
    <row r="78" spans="1:4" s="18" customFormat="1">
      <c r="A78" s="29"/>
      <c r="B78" s="15"/>
      <c r="C78" s="16"/>
      <c r="D78" s="17"/>
    </row>
    <row r="79" spans="1:4" s="18" customFormat="1">
      <c r="A79" s="29"/>
      <c r="B79" s="15"/>
      <c r="C79" s="16"/>
      <c r="D79" s="17"/>
    </row>
    <row r="80" spans="1:4" s="18" customFormat="1">
      <c r="A80" s="29"/>
      <c r="B80" s="15"/>
      <c r="C80" s="16"/>
      <c r="D80" s="17"/>
    </row>
    <row r="81" spans="1:4" s="18" customFormat="1">
      <c r="A81" s="29"/>
      <c r="B81" s="15"/>
      <c r="C81" s="16"/>
      <c r="D81" s="17"/>
    </row>
    <row r="82" spans="1:4" s="18" customFormat="1">
      <c r="A82" s="29"/>
      <c r="B82" s="15"/>
      <c r="C82" s="16"/>
      <c r="D82" s="17"/>
    </row>
    <row r="83" spans="1:4" s="18" customFormat="1">
      <c r="A83" s="29"/>
      <c r="B83" s="15"/>
      <c r="C83" s="16"/>
      <c r="D83" s="17"/>
    </row>
    <row r="84" spans="1:4" s="18" customFormat="1">
      <c r="A84" s="29"/>
      <c r="B84" s="15"/>
      <c r="C84" s="16"/>
      <c r="D84" s="17"/>
    </row>
    <row r="85" spans="1:4" s="18" customFormat="1">
      <c r="A85" s="29"/>
      <c r="B85" s="15"/>
      <c r="C85" s="16"/>
      <c r="D85" s="17"/>
    </row>
    <row r="86" spans="1:4" s="18" customFormat="1">
      <c r="A86" s="29"/>
      <c r="B86" s="15"/>
      <c r="C86" s="16"/>
      <c r="D86" s="17"/>
    </row>
    <row r="87" spans="1:4" s="18" customFormat="1">
      <c r="A87" s="29"/>
      <c r="B87" s="15"/>
      <c r="C87" s="16"/>
      <c r="D87" s="17"/>
    </row>
    <row r="88" spans="1:4" s="18" customFormat="1">
      <c r="A88" s="29"/>
      <c r="B88" s="15"/>
      <c r="C88" s="16"/>
      <c r="D88" s="17"/>
    </row>
    <row r="89" spans="1:4" s="18" customFormat="1">
      <c r="A89" s="29"/>
      <c r="B89" s="15"/>
      <c r="C89" s="16"/>
      <c r="D89" s="17"/>
    </row>
    <row r="90" spans="1:4" s="18" customFormat="1">
      <c r="A90" s="29"/>
      <c r="B90" s="15"/>
      <c r="C90" s="16"/>
      <c r="D90" s="17"/>
    </row>
    <row r="91" spans="1:4" s="18" customFormat="1">
      <c r="A91" s="29"/>
      <c r="B91" s="15"/>
      <c r="C91" s="16"/>
      <c r="D91" s="17"/>
    </row>
    <row r="92" spans="1:4" s="18" customFormat="1">
      <c r="A92" s="29"/>
      <c r="B92" s="15"/>
      <c r="C92" s="16"/>
      <c r="D92" s="17"/>
    </row>
    <row r="93" spans="1:4" s="18" customFormat="1">
      <c r="A93" s="29"/>
      <c r="B93" s="15"/>
      <c r="C93" s="16"/>
      <c r="D93" s="17"/>
    </row>
    <row r="94" spans="1:4" s="18" customFormat="1">
      <c r="A94" s="29"/>
      <c r="B94" s="15"/>
      <c r="C94" s="16"/>
      <c r="D94" s="17"/>
    </row>
    <row r="95" spans="1:4" s="18" customFormat="1">
      <c r="A95" s="29"/>
      <c r="B95" s="15"/>
      <c r="C95" s="16"/>
      <c r="D95" s="17"/>
    </row>
    <row r="96" spans="1:4" s="18" customFormat="1">
      <c r="A96" s="29"/>
      <c r="B96" s="15"/>
      <c r="C96" s="16"/>
      <c r="D96" s="17"/>
    </row>
    <row r="97" spans="1:4" s="18" customFormat="1">
      <c r="A97" s="29"/>
      <c r="B97" s="15"/>
      <c r="C97" s="16"/>
      <c r="D97" s="17"/>
    </row>
    <row r="98" spans="1:4" s="18" customFormat="1">
      <c r="A98" s="29"/>
      <c r="B98" s="15"/>
      <c r="C98" s="16"/>
      <c r="D98" s="17"/>
    </row>
    <row r="99" spans="1:4" s="18" customFormat="1">
      <c r="A99" s="29"/>
      <c r="B99" s="15"/>
      <c r="C99" s="16"/>
      <c r="D99" s="17"/>
    </row>
    <row r="100" spans="1:4" s="18" customFormat="1">
      <c r="A100" s="29"/>
      <c r="B100" s="15"/>
      <c r="C100" s="16"/>
      <c r="D100" s="17"/>
    </row>
    <row r="101" spans="1:4" s="18" customFormat="1">
      <c r="A101" s="29"/>
      <c r="B101" s="15"/>
      <c r="C101" s="16"/>
      <c r="D101" s="17"/>
    </row>
    <row r="102" spans="1:4" s="18" customFormat="1">
      <c r="A102" s="29"/>
      <c r="B102" s="15"/>
      <c r="C102" s="16"/>
      <c r="D102" s="17"/>
    </row>
    <row r="103" spans="1:4" s="18" customFormat="1">
      <c r="A103" s="29"/>
      <c r="B103" s="15"/>
      <c r="C103" s="16"/>
      <c r="D103" s="17"/>
    </row>
    <row r="104" spans="1:4" s="18" customFormat="1">
      <c r="A104" s="29"/>
      <c r="B104" s="15"/>
      <c r="C104" s="16"/>
      <c r="D104" s="17"/>
    </row>
    <row r="105" spans="1:4" s="18" customFormat="1">
      <c r="A105" s="29"/>
      <c r="B105" s="15"/>
      <c r="C105" s="16"/>
      <c r="D105" s="17"/>
    </row>
    <row r="106" spans="1:4" s="18" customFormat="1">
      <c r="A106" s="29"/>
      <c r="B106" s="15"/>
      <c r="C106" s="16"/>
      <c r="D106" s="17"/>
    </row>
    <row r="107" spans="1:4" s="18" customFormat="1">
      <c r="A107" s="29"/>
      <c r="B107" s="15"/>
      <c r="C107" s="16"/>
      <c r="D107" s="17"/>
    </row>
    <row r="108" spans="1:4" s="18" customFormat="1">
      <c r="A108" s="29"/>
      <c r="B108" s="15"/>
      <c r="C108" s="16"/>
      <c r="D108" s="17"/>
    </row>
    <row r="109" spans="1:4" s="18" customFormat="1">
      <c r="A109" s="29"/>
      <c r="B109" s="15"/>
      <c r="C109" s="16"/>
      <c r="D109" s="17"/>
    </row>
    <row r="110" spans="1:4" s="18" customFormat="1">
      <c r="A110" s="29"/>
      <c r="B110" s="15"/>
      <c r="C110" s="16"/>
      <c r="D110" s="17"/>
    </row>
    <row r="111" spans="1:4" s="18" customFormat="1">
      <c r="A111" s="29"/>
      <c r="B111" s="15"/>
      <c r="C111" s="16"/>
      <c r="D111" s="17"/>
    </row>
    <row r="112" spans="1:4" s="18" customFormat="1">
      <c r="A112" s="29"/>
      <c r="B112" s="15"/>
      <c r="C112" s="16"/>
      <c r="D112" s="17"/>
    </row>
    <row r="113" spans="1:4" s="18" customFormat="1">
      <c r="A113" s="29"/>
      <c r="B113" s="15"/>
      <c r="C113" s="16"/>
      <c r="D113" s="17"/>
    </row>
    <row r="114" spans="1:4" s="18" customFormat="1">
      <c r="A114" s="29"/>
      <c r="B114" s="15"/>
      <c r="C114" s="16"/>
      <c r="D114" s="17"/>
    </row>
    <row r="115" spans="1:4" s="18" customFormat="1">
      <c r="A115" s="29"/>
      <c r="B115" s="15"/>
      <c r="C115" s="16"/>
      <c r="D115" s="17"/>
    </row>
    <row r="116" spans="1:4" s="18" customFormat="1">
      <c r="A116" s="29"/>
      <c r="B116" s="15"/>
      <c r="C116" s="16"/>
      <c r="D116" s="17"/>
    </row>
    <row r="117" spans="1:4" s="18" customFormat="1">
      <c r="A117" s="29"/>
      <c r="B117" s="15"/>
      <c r="C117" s="16"/>
      <c r="D117" s="17"/>
    </row>
    <row r="118" spans="1:4" s="18" customFormat="1">
      <c r="A118" s="29"/>
      <c r="B118" s="15"/>
      <c r="C118" s="16"/>
      <c r="D118" s="17"/>
    </row>
    <row r="119" spans="1:4" s="18" customFormat="1">
      <c r="A119" s="29"/>
      <c r="B119" s="15"/>
      <c r="C119" s="16"/>
      <c r="D119" s="17"/>
    </row>
    <row r="120" spans="1:4" s="18" customFormat="1">
      <c r="A120" s="29"/>
      <c r="B120" s="15"/>
      <c r="C120" s="16"/>
      <c r="D120" s="17"/>
    </row>
    <row r="121" spans="1:4" s="18" customFormat="1">
      <c r="A121" s="29"/>
      <c r="B121" s="15"/>
      <c r="C121" s="16"/>
      <c r="D121" s="17"/>
    </row>
    <row r="122" spans="1:4" s="18" customFormat="1">
      <c r="A122" s="29"/>
      <c r="B122" s="15"/>
      <c r="C122" s="16"/>
      <c r="D122" s="17"/>
    </row>
    <row r="123" spans="1:4" s="18" customFormat="1">
      <c r="A123" s="29"/>
      <c r="B123" s="15"/>
      <c r="C123" s="16"/>
      <c r="D123" s="17"/>
    </row>
    <row r="124" spans="1:4" s="18" customFormat="1">
      <c r="A124" s="29"/>
      <c r="B124" s="15"/>
      <c r="C124" s="16"/>
      <c r="D124" s="17"/>
    </row>
    <row r="125" spans="1:4" s="18" customFormat="1">
      <c r="A125" s="29"/>
      <c r="B125" s="15"/>
      <c r="C125" s="16"/>
      <c r="D125" s="17"/>
    </row>
    <row r="126" spans="1:4" s="18" customFormat="1">
      <c r="A126" s="29"/>
      <c r="B126" s="15"/>
      <c r="C126" s="16"/>
      <c r="D126" s="17"/>
    </row>
    <row r="127" spans="1:4" s="18" customFormat="1">
      <c r="A127" s="29"/>
      <c r="B127" s="15"/>
      <c r="C127" s="16"/>
      <c r="D127" s="17"/>
    </row>
    <row r="128" spans="1:4" s="18" customFormat="1">
      <c r="A128" s="29"/>
      <c r="B128" s="15"/>
      <c r="C128" s="16"/>
      <c r="D128" s="17"/>
    </row>
    <row r="129" spans="1:4" s="18" customFormat="1">
      <c r="A129" s="29"/>
      <c r="B129" s="15"/>
      <c r="C129" s="16"/>
      <c r="D129" s="17"/>
    </row>
    <row r="130" spans="1:4" s="18" customFormat="1">
      <c r="A130" s="29"/>
      <c r="B130" s="15"/>
      <c r="C130" s="16"/>
      <c r="D130" s="17"/>
    </row>
    <row r="131" spans="1:4" s="18" customFormat="1">
      <c r="A131" s="29"/>
      <c r="B131" s="15"/>
      <c r="C131" s="16"/>
      <c r="D131" s="17"/>
    </row>
    <row r="132" spans="1:4" s="18" customFormat="1">
      <c r="A132" s="29"/>
      <c r="B132" s="15"/>
      <c r="C132" s="16"/>
      <c r="D132" s="17"/>
    </row>
    <row r="133" spans="1:4" s="18" customFormat="1">
      <c r="A133" s="29"/>
      <c r="B133" s="15"/>
      <c r="C133" s="16"/>
      <c r="D133" s="17"/>
    </row>
    <row r="134" spans="1:4" s="18" customFormat="1">
      <c r="A134" s="29"/>
      <c r="B134" s="15"/>
      <c r="C134" s="16"/>
      <c r="D134" s="17"/>
    </row>
    <row r="135" spans="1:4" s="18" customFormat="1">
      <c r="A135" s="29"/>
      <c r="B135" s="15"/>
      <c r="C135" s="16"/>
      <c r="D135" s="17"/>
    </row>
    <row r="136" spans="1:4" s="18" customFormat="1">
      <c r="A136" s="29"/>
      <c r="B136" s="15"/>
      <c r="C136" s="16"/>
      <c r="D136" s="17"/>
    </row>
    <row r="137" spans="1:4" s="18" customFormat="1">
      <c r="A137" s="29"/>
      <c r="B137" s="15"/>
      <c r="C137" s="16"/>
      <c r="D137" s="17"/>
    </row>
    <row r="138" spans="1:4" s="18" customFormat="1">
      <c r="A138" s="29"/>
      <c r="B138" s="15"/>
      <c r="C138" s="16"/>
      <c r="D138" s="17"/>
    </row>
    <row r="139" spans="1:4" s="18" customFormat="1">
      <c r="A139" s="29"/>
      <c r="B139" s="15"/>
      <c r="C139" s="16"/>
      <c r="D139" s="17"/>
    </row>
    <row r="140" spans="1:4" s="18" customFormat="1">
      <c r="A140" s="29"/>
      <c r="B140" s="15"/>
      <c r="C140" s="16"/>
      <c r="D140" s="17"/>
    </row>
    <row r="141" spans="1:4" s="18" customFormat="1">
      <c r="A141" s="29"/>
      <c r="B141" s="15"/>
      <c r="C141" s="16"/>
      <c r="D141" s="17"/>
    </row>
    <row r="142" spans="1:4" s="18" customFormat="1">
      <c r="A142" s="29"/>
      <c r="B142" s="15"/>
      <c r="C142" s="16"/>
      <c r="D142" s="17"/>
    </row>
    <row r="143" spans="1:4" s="18" customFormat="1">
      <c r="A143" s="29"/>
      <c r="B143" s="15"/>
      <c r="C143" s="16"/>
      <c r="D143" s="17"/>
    </row>
    <row r="144" spans="1:4" s="18" customFormat="1">
      <c r="A144" s="29"/>
      <c r="B144" s="15"/>
      <c r="C144" s="16"/>
      <c r="D144" s="17"/>
    </row>
    <row r="145" spans="1:4" s="18" customFormat="1">
      <c r="A145" s="29"/>
      <c r="B145" s="15"/>
      <c r="C145" s="16"/>
      <c r="D145" s="17"/>
    </row>
    <row r="146" spans="1:4" s="18" customFormat="1">
      <c r="A146" s="29"/>
      <c r="B146" s="15"/>
      <c r="C146" s="16"/>
      <c r="D146" s="17"/>
    </row>
    <row r="147" spans="1:4" s="18" customFormat="1">
      <c r="A147" s="29"/>
      <c r="B147" s="15"/>
      <c r="C147" s="16"/>
      <c r="D147" s="17"/>
    </row>
    <row r="148" spans="1:4" s="18" customFormat="1">
      <c r="A148" s="29"/>
      <c r="B148" s="15"/>
      <c r="C148" s="16"/>
      <c r="D148" s="17"/>
    </row>
    <row r="149" spans="1:4" s="18" customFormat="1">
      <c r="A149" s="29"/>
      <c r="B149" s="15"/>
      <c r="C149" s="16"/>
      <c r="D149" s="17"/>
    </row>
    <row r="150" spans="1:4" s="18" customFormat="1">
      <c r="A150" s="29"/>
      <c r="B150" s="15"/>
      <c r="C150" s="16"/>
      <c r="D150" s="17"/>
    </row>
    <row r="151" spans="1:4" s="18" customFormat="1">
      <c r="A151" s="29"/>
      <c r="B151" s="15"/>
      <c r="C151" s="16"/>
      <c r="D151" s="17"/>
    </row>
    <row r="152" spans="1:4" s="18" customFormat="1">
      <c r="A152" s="29"/>
      <c r="B152" s="15"/>
      <c r="C152" s="16"/>
      <c r="D152" s="17"/>
    </row>
    <row r="153" spans="1:4" s="18" customFormat="1">
      <c r="A153" s="29"/>
      <c r="B153" s="15"/>
      <c r="C153" s="16"/>
      <c r="D153" s="17"/>
    </row>
    <row r="154" spans="1:4" s="18" customFormat="1">
      <c r="A154" s="29"/>
      <c r="B154" s="15"/>
      <c r="C154" s="16"/>
      <c r="D154" s="17"/>
    </row>
    <row r="155" spans="1:4" s="18" customFormat="1">
      <c r="A155" s="29"/>
      <c r="B155" s="15"/>
      <c r="C155" s="16"/>
      <c r="D155" s="17"/>
    </row>
    <row r="156" spans="1:4" s="18" customFormat="1">
      <c r="A156" s="29"/>
      <c r="B156" s="15"/>
      <c r="C156" s="16"/>
      <c r="D156" s="17"/>
    </row>
    <row r="157" spans="1:4" s="18" customFormat="1">
      <c r="A157" s="29"/>
      <c r="B157" s="15"/>
      <c r="C157" s="16"/>
      <c r="D157" s="17"/>
    </row>
    <row r="158" spans="1:4" s="18" customFormat="1">
      <c r="A158" s="29"/>
      <c r="B158" s="15"/>
      <c r="C158" s="16"/>
      <c r="D158" s="17"/>
    </row>
    <row r="159" spans="1:4" s="18" customFormat="1">
      <c r="A159" s="29"/>
      <c r="B159" s="15"/>
      <c r="C159" s="16"/>
      <c r="D159" s="17"/>
    </row>
    <row r="160" spans="1:4" s="18" customFormat="1">
      <c r="A160" s="29"/>
      <c r="B160" s="15"/>
      <c r="C160" s="16"/>
      <c r="D160" s="17"/>
    </row>
    <row r="161" spans="1:4" s="18" customFormat="1">
      <c r="A161" s="29"/>
      <c r="B161" s="15"/>
      <c r="C161" s="16"/>
      <c r="D161" s="17"/>
    </row>
    <row r="162" spans="1:4" s="18" customFormat="1">
      <c r="A162" s="29"/>
      <c r="B162" s="15"/>
      <c r="C162" s="16"/>
      <c r="D162" s="17"/>
    </row>
    <row r="163" spans="1:4" s="18" customFormat="1">
      <c r="A163" s="29"/>
      <c r="B163" s="15"/>
      <c r="C163" s="16"/>
      <c r="D163" s="17"/>
    </row>
    <row r="164" spans="1:4" s="18" customFormat="1">
      <c r="A164" s="29"/>
      <c r="B164" s="15"/>
      <c r="C164" s="16"/>
      <c r="D164" s="17"/>
    </row>
    <row r="165" spans="1:4" s="18" customFormat="1">
      <c r="A165" s="29"/>
      <c r="B165" s="15"/>
      <c r="C165" s="16"/>
      <c r="D165" s="17"/>
    </row>
    <row r="166" spans="1:4" s="18" customFormat="1">
      <c r="A166" s="29"/>
      <c r="B166" s="15"/>
      <c r="C166" s="16"/>
      <c r="D166" s="17"/>
    </row>
    <row r="167" spans="1:4" s="18" customFormat="1">
      <c r="A167" s="29"/>
      <c r="B167" s="15"/>
      <c r="C167" s="16"/>
      <c r="D167" s="17"/>
    </row>
    <row r="168" spans="1:4" s="18" customFormat="1">
      <c r="A168" s="29"/>
      <c r="B168" s="15"/>
      <c r="C168" s="16"/>
      <c r="D168" s="17"/>
    </row>
    <row r="169" spans="1:4" s="18" customFormat="1">
      <c r="A169" s="29"/>
      <c r="B169" s="15"/>
      <c r="C169" s="16"/>
      <c r="D169" s="17"/>
    </row>
    <row r="170" spans="1:4" s="18" customFormat="1">
      <c r="A170" s="29"/>
      <c r="B170" s="15"/>
      <c r="C170" s="16"/>
      <c r="D170" s="17"/>
    </row>
    <row r="171" spans="1:4" s="18" customFormat="1">
      <c r="A171" s="29"/>
      <c r="B171" s="15"/>
      <c r="C171" s="16"/>
      <c r="D171" s="17"/>
    </row>
    <row r="172" spans="1:4" s="18" customFormat="1">
      <c r="A172" s="29"/>
      <c r="B172" s="15"/>
      <c r="C172" s="16"/>
      <c r="D172" s="17"/>
    </row>
    <row r="173" spans="1:4" s="18" customFormat="1">
      <c r="A173" s="29"/>
      <c r="B173" s="15"/>
      <c r="C173" s="16"/>
      <c r="D173" s="17"/>
    </row>
    <row r="174" spans="1:4" s="18" customFormat="1">
      <c r="A174" s="29"/>
      <c r="B174" s="15"/>
      <c r="C174" s="16"/>
      <c r="D174" s="17"/>
    </row>
    <row r="175" spans="1:4" s="18" customFormat="1">
      <c r="A175" s="29"/>
      <c r="B175" s="15"/>
      <c r="C175" s="16"/>
      <c r="D175" s="17"/>
    </row>
    <row r="176" spans="1:4" s="18" customFormat="1">
      <c r="A176" s="29"/>
      <c r="B176" s="15"/>
      <c r="C176" s="16"/>
      <c r="D176" s="17"/>
    </row>
    <row r="177" spans="1:4" s="18" customFormat="1">
      <c r="A177" s="29"/>
      <c r="B177" s="15"/>
      <c r="C177" s="16"/>
      <c r="D177" s="17"/>
    </row>
    <row r="178" spans="1:4" s="18" customFormat="1">
      <c r="A178" s="29"/>
      <c r="B178" s="15"/>
      <c r="C178" s="16"/>
      <c r="D178" s="17"/>
    </row>
    <row r="179" spans="1:4" s="18" customFormat="1">
      <c r="A179" s="29"/>
      <c r="B179" s="15"/>
      <c r="C179" s="16"/>
      <c r="D179" s="17"/>
    </row>
    <row r="180" spans="1:4" s="18" customFormat="1">
      <c r="A180" s="29"/>
      <c r="B180" s="15"/>
      <c r="C180" s="16"/>
      <c r="D180" s="17"/>
    </row>
    <row r="181" spans="1:4" s="18" customFormat="1">
      <c r="A181" s="29"/>
      <c r="B181" s="15"/>
      <c r="C181" s="16"/>
      <c r="D181" s="17"/>
    </row>
    <row r="182" spans="1:4" s="18" customFormat="1">
      <c r="A182" s="29"/>
      <c r="B182" s="15"/>
      <c r="C182" s="16"/>
      <c r="D182" s="17"/>
    </row>
    <row r="183" spans="1:4" s="18" customFormat="1">
      <c r="A183" s="29"/>
      <c r="B183" s="15"/>
      <c r="C183" s="16"/>
      <c r="D183" s="17"/>
    </row>
    <row r="184" spans="1:4" s="18" customFormat="1">
      <c r="A184" s="29"/>
      <c r="B184" s="15"/>
      <c r="C184" s="16"/>
      <c r="D184" s="17"/>
    </row>
    <row r="185" spans="1:4" s="18" customFormat="1">
      <c r="A185" s="29"/>
      <c r="B185" s="15"/>
      <c r="C185" s="16"/>
      <c r="D185" s="17"/>
    </row>
    <row r="186" spans="1:4" s="18" customFormat="1">
      <c r="A186" s="29"/>
      <c r="B186" s="15"/>
      <c r="C186" s="16"/>
      <c r="D186" s="17"/>
    </row>
    <row r="187" spans="1:4" s="18" customFormat="1">
      <c r="A187" s="29"/>
      <c r="B187" s="15"/>
      <c r="C187" s="16"/>
      <c r="D187" s="17"/>
    </row>
    <row r="188" spans="1:4" s="18" customFormat="1">
      <c r="A188" s="29"/>
      <c r="B188" s="15"/>
      <c r="C188" s="16"/>
      <c r="D188" s="17"/>
    </row>
    <row r="189" spans="1:4" s="18" customFormat="1">
      <c r="A189" s="29"/>
      <c r="B189" s="15"/>
      <c r="C189" s="16"/>
      <c r="D189" s="17"/>
    </row>
    <row r="190" spans="1:4" s="18" customFormat="1">
      <c r="A190" s="29"/>
      <c r="B190" s="15"/>
      <c r="C190" s="16"/>
      <c r="D190" s="17"/>
    </row>
    <row r="191" spans="1:4" s="18" customFormat="1">
      <c r="A191" s="29"/>
      <c r="B191" s="15"/>
      <c r="C191" s="16"/>
      <c r="D191" s="17"/>
    </row>
    <row r="192" spans="1:4" s="18" customFormat="1">
      <c r="A192" s="29"/>
      <c r="B192" s="15"/>
      <c r="C192" s="16"/>
      <c r="D192" s="17"/>
    </row>
    <row r="193" spans="1:4" s="18" customFormat="1">
      <c r="A193" s="29"/>
      <c r="B193" s="15"/>
      <c r="C193" s="16"/>
      <c r="D193" s="17"/>
    </row>
    <row r="194" spans="1:4" s="18" customFormat="1">
      <c r="A194" s="29"/>
      <c r="B194" s="15"/>
      <c r="C194" s="16"/>
      <c r="D194" s="17"/>
    </row>
    <row r="195" spans="1:4" s="18" customFormat="1">
      <c r="A195" s="29"/>
      <c r="B195" s="15"/>
      <c r="C195" s="16"/>
      <c r="D195" s="17"/>
    </row>
    <row r="196" spans="1:4" s="18" customFormat="1">
      <c r="A196" s="29"/>
      <c r="B196" s="15"/>
      <c r="C196" s="16"/>
      <c r="D196" s="17"/>
    </row>
    <row r="197" spans="1:4" s="18" customFormat="1">
      <c r="A197" s="29"/>
      <c r="B197" s="15"/>
      <c r="C197" s="16"/>
      <c r="D197" s="17"/>
    </row>
    <row r="198" spans="1:4" s="18" customFormat="1">
      <c r="A198" s="29"/>
      <c r="B198" s="15"/>
      <c r="C198" s="16"/>
      <c r="D198" s="17"/>
    </row>
    <row r="199" spans="1:4" s="18" customFormat="1">
      <c r="A199" s="29"/>
      <c r="B199" s="15"/>
      <c r="C199" s="16"/>
      <c r="D199" s="17"/>
    </row>
    <row r="200" spans="1:4" s="18" customFormat="1">
      <c r="A200" s="29"/>
      <c r="B200" s="15"/>
      <c r="C200" s="16"/>
      <c r="D200" s="17"/>
    </row>
    <row r="201" spans="1:4" s="18" customFormat="1">
      <c r="A201" s="29"/>
      <c r="B201" s="15"/>
      <c r="C201" s="16"/>
      <c r="D201" s="17"/>
    </row>
    <row r="202" spans="1:4" s="18" customFormat="1">
      <c r="A202" s="29"/>
      <c r="B202" s="15"/>
      <c r="C202" s="16"/>
      <c r="D202" s="17"/>
    </row>
    <row r="203" spans="1:4" s="18" customFormat="1">
      <c r="A203" s="29"/>
      <c r="B203" s="15"/>
      <c r="C203" s="16"/>
      <c r="D203" s="17"/>
    </row>
    <row r="204" spans="1:4" s="18" customFormat="1">
      <c r="A204" s="29"/>
      <c r="B204" s="15"/>
      <c r="C204" s="16"/>
      <c r="D204" s="17"/>
    </row>
    <row r="205" spans="1:4" s="18" customFormat="1">
      <c r="A205" s="29"/>
      <c r="B205" s="15"/>
      <c r="C205" s="16"/>
      <c r="D205" s="17"/>
    </row>
    <row r="206" spans="1:4" s="18" customFormat="1">
      <c r="A206" s="29"/>
      <c r="B206" s="15"/>
      <c r="C206" s="16"/>
      <c r="D206" s="17"/>
    </row>
    <row r="207" spans="1:4" s="18" customFormat="1">
      <c r="A207" s="29"/>
      <c r="B207" s="15"/>
      <c r="C207" s="16"/>
      <c r="D207" s="17"/>
    </row>
    <row r="208" spans="1:4" s="18" customFormat="1">
      <c r="A208" s="29"/>
      <c r="B208" s="15"/>
      <c r="C208" s="16"/>
      <c r="D208" s="17"/>
    </row>
    <row r="209" spans="1:4" s="18" customFormat="1">
      <c r="A209" s="29"/>
      <c r="B209" s="15"/>
      <c r="C209" s="16"/>
      <c r="D209" s="17"/>
    </row>
    <row r="210" spans="1:4" s="18" customFormat="1">
      <c r="A210" s="29"/>
      <c r="B210" s="15"/>
      <c r="C210" s="16"/>
      <c r="D210" s="17"/>
    </row>
    <row r="211" spans="1:4" s="18" customFormat="1">
      <c r="A211" s="29"/>
      <c r="B211" s="15"/>
      <c r="C211" s="16"/>
      <c r="D211" s="17"/>
    </row>
    <row r="212" spans="1:4" s="18" customFormat="1">
      <c r="A212" s="29"/>
      <c r="B212" s="15"/>
      <c r="C212" s="16"/>
      <c r="D212" s="17"/>
    </row>
    <row r="213" spans="1:4" s="18" customFormat="1">
      <c r="A213" s="29"/>
      <c r="B213" s="15"/>
      <c r="C213" s="16"/>
      <c r="D213" s="17"/>
    </row>
    <row r="214" spans="1:4" s="18" customFormat="1">
      <c r="A214" s="29"/>
      <c r="B214" s="15"/>
      <c r="C214" s="16"/>
      <c r="D214" s="17"/>
    </row>
    <row r="215" spans="1:4" s="18" customFormat="1">
      <c r="A215" s="29"/>
      <c r="B215" s="15"/>
      <c r="C215" s="16"/>
      <c r="D215" s="17"/>
    </row>
    <row r="216" spans="1:4" s="18" customFormat="1">
      <c r="A216" s="29"/>
      <c r="B216" s="15"/>
      <c r="C216" s="16"/>
      <c r="D216" s="17"/>
    </row>
    <row r="217" spans="1:4" s="18" customFormat="1">
      <c r="A217" s="29"/>
      <c r="B217" s="15"/>
      <c r="C217" s="16"/>
      <c r="D217" s="17"/>
    </row>
    <row r="218" spans="1:4" s="18" customFormat="1">
      <c r="A218" s="29"/>
      <c r="B218" s="15"/>
      <c r="C218" s="16"/>
      <c r="D218" s="17"/>
    </row>
    <row r="219" spans="1:4" s="18" customFormat="1">
      <c r="A219" s="29"/>
      <c r="B219" s="15"/>
      <c r="C219" s="16"/>
      <c r="D219" s="17"/>
    </row>
    <row r="220" spans="1:4" s="18" customFormat="1">
      <c r="A220" s="29"/>
      <c r="B220" s="15"/>
      <c r="C220" s="16"/>
      <c r="D220" s="17"/>
    </row>
    <row r="221" spans="1:4" s="18" customFormat="1">
      <c r="A221" s="29"/>
      <c r="B221" s="15"/>
      <c r="C221" s="16"/>
      <c r="D221" s="17"/>
    </row>
    <row r="222" spans="1:4" s="18" customFormat="1">
      <c r="A222" s="29"/>
      <c r="B222" s="15"/>
      <c r="C222" s="16"/>
      <c r="D222" s="17"/>
    </row>
  </sheetData>
  <pageMargins left="0.7" right="0.7" top="0.75" bottom="0.75" header="0.3" footer="0.3"/>
  <pageSetup paperSize="2824" orientation="portrait" horizontalDpi="203" verticalDpi="20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A57"/>
  <sheetViews>
    <sheetView topLeftCell="A19" workbookViewId="0">
      <selection activeCell="J30" sqref="J30"/>
    </sheetView>
  </sheetViews>
  <sheetFormatPr baseColWidth="10" defaultRowHeight="15"/>
  <cols>
    <col min="2" max="2" width="21.7109375" customWidth="1"/>
    <col min="3" max="3" width="13" customWidth="1"/>
    <col min="4" max="4" width="12.85546875" customWidth="1"/>
  </cols>
  <sheetData>
    <row r="1" spans="1:105">
      <c r="A1" s="4"/>
      <c r="B1" s="5" t="s">
        <v>0</v>
      </c>
      <c r="C1" s="4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</row>
    <row r="2" spans="1:105">
      <c r="A2" s="7" t="s">
        <v>52</v>
      </c>
      <c r="B2" s="8" t="s">
        <v>50</v>
      </c>
      <c r="C2" s="9">
        <f>SUM(C3,C8,C11)</f>
        <v>1046774.91</v>
      </c>
      <c r="D2" s="10">
        <f>SUM(D8,D11,D3)</f>
        <v>1007395.8299999998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</row>
    <row r="3" spans="1:105">
      <c r="A3" s="7"/>
      <c r="B3" s="8" t="s">
        <v>45</v>
      </c>
      <c r="C3" s="9">
        <f>SUM(C4:C7)</f>
        <v>14349.590000000004</v>
      </c>
      <c r="D3" s="12">
        <f>SUM(D4:D7)</f>
        <v>57081.71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</row>
    <row r="4" spans="1:105">
      <c r="A4" s="14"/>
      <c r="B4" s="15" t="s">
        <v>47</v>
      </c>
      <c r="C4" s="16">
        <f>SUM(D4:AAA4)</f>
        <v>6162.8099999999977</v>
      </c>
      <c r="D4" s="17">
        <v>4860.2699999999995</v>
      </c>
      <c r="E4" s="18">
        <v>-1000</v>
      </c>
      <c r="F4" s="18">
        <v>955</v>
      </c>
      <c r="G4" s="18">
        <v>3500</v>
      </c>
      <c r="H4" s="18">
        <v>-211</v>
      </c>
      <c r="I4" s="18">
        <v>-50.06</v>
      </c>
      <c r="J4" s="18">
        <v>-218.6</v>
      </c>
      <c r="K4" s="18">
        <v>16281.65</v>
      </c>
      <c r="L4" s="18">
        <v>-18000</v>
      </c>
      <c r="M4" s="18">
        <v>-8460.4500000000007</v>
      </c>
      <c r="N4" s="18">
        <v>5000</v>
      </c>
      <c r="O4" s="18">
        <v>-2103</v>
      </c>
      <c r="P4" s="18">
        <v>-13.96</v>
      </c>
      <c r="Q4" s="18">
        <v>-250</v>
      </c>
      <c r="R4" s="18">
        <v>4000</v>
      </c>
      <c r="S4" s="18">
        <v>955</v>
      </c>
      <c r="T4" s="18">
        <v>-1235.8599999999999</v>
      </c>
      <c r="U4" s="18">
        <v>-2613.92</v>
      </c>
      <c r="V4" s="18">
        <v>-198.62</v>
      </c>
      <c r="W4" s="18">
        <v>2000</v>
      </c>
      <c r="X4" s="18">
        <v>2500</v>
      </c>
      <c r="Y4" s="18">
        <v>1900</v>
      </c>
      <c r="Z4" s="18">
        <v>-5.77</v>
      </c>
      <c r="AA4" s="18">
        <v>-55</v>
      </c>
      <c r="AB4" s="18">
        <v>-1093</v>
      </c>
      <c r="AC4" s="18">
        <v>1000</v>
      </c>
      <c r="AD4" s="18">
        <v>-778.7</v>
      </c>
      <c r="AE4" s="18">
        <v>1000</v>
      </c>
      <c r="AF4" s="18">
        <v>-5000</v>
      </c>
      <c r="AG4" s="18">
        <v>3500</v>
      </c>
      <c r="AH4" s="18">
        <v>-1.17</v>
      </c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</row>
    <row r="5" spans="1:105">
      <c r="A5" s="14"/>
      <c r="B5" s="15" t="s">
        <v>46</v>
      </c>
      <c r="C5" s="16">
        <f t="shared" ref="C5:C7" si="0">SUM(D5:AAA5)</f>
        <v>48.320000000006985</v>
      </c>
      <c r="D5" s="17">
        <v>51074.62</v>
      </c>
      <c r="E5" s="18">
        <v>-51000</v>
      </c>
      <c r="F5" s="18">
        <v>49189.83</v>
      </c>
      <c r="G5" s="18">
        <v>-49216.13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</row>
    <row r="6" spans="1:105">
      <c r="A6" s="14"/>
      <c r="B6" s="15" t="s">
        <v>49</v>
      </c>
      <c r="C6" s="16">
        <f t="shared" si="0"/>
        <v>394.77999999999884</v>
      </c>
      <c r="D6" s="17">
        <v>600.23</v>
      </c>
      <c r="E6" s="18">
        <v>51000</v>
      </c>
      <c r="F6" s="18">
        <v>-60</v>
      </c>
      <c r="G6" s="18">
        <v>0.2</v>
      </c>
      <c r="H6" s="18">
        <v>-50</v>
      </c>
      <c r="I6" s="18">
        <v>-51000</v>
      </c>
      <c r="J6" s="18">
        <v>3000</v>
      </c>
      <c r="K6" s="18">
        <v>-2538.16</v>
      </c>
      <c r="L6" s="18">
        <v>10000</v>
      </c>
      <c r="M6" s="18">
        <v>-5000</v>
      </c>
      <c r="N6" s="18">
        <v>-4873</v>
      </c>
      <c r="O6" s="18">
        <v>35000</v>
      </c>
      <c r="P6" s="18">
        <v>-35000</v>
      </c>
      <c r="Q6" s="18">
        <f>-0.62</f>
        <v>-0.62</v>
      </c>
      <c r="R6" s="18">
        <v>-900</v>
      </c>
      <c r="S6" s="18">
        <v>5000</v>
      </c>
      <c r="T6" s="18">
        <v>-4000</v>
      </c>
      <c r="U6" s="18">
        <v>-1000</v>
      </c>
      <c r="V6" s="18">
        <v>49216.13</v>
      </c>
      <c r="W6" s="18">
        <v>30000</v>
      </c>
      <c r="X6" s="18">
        <v>-52100</v>
      </c>
      <c r="Y6" s="18">
        <v>-26000</v>
      </c>
      <c r="Z6" s="18">
        <v>-900</v>
      </c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</row>
    <row r="7" spans="1:105" ht="16.5">
      <c r="A7" s="14"/>
      <c r="B7" s="15" t="s">
        <v>48</v>
      </c>
      <c r="C7" s="16">
        <f t="shared" si="0"/>
        <v>7743.6799999999994</v>
      </c>
      <c r="D7" s="17">
        <v>546.59</v>
      </c>
      <c r="E7" s="18">
        <v>7324.2</v>
      </c>
      <c r="F7" s="18">
        <v>-7800</v>
      </c>
      <c r="G7" s="18">
        <v>-40</v>
      </c>
      <c r="H7" s="18">
        <v>7324.2</v>
      </c>
      <c r="I7" s="18">
        <v>-3579.4</v>
      </c>
      <c r="J7" s="18">
        <v>-3176.11</v>
      </c>
      <c r="K7" s="18">
        <v>-180</v>
      </c>
      <c r="L7" s="18">
        <v>7324.2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35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</row>
    <row r="8" spans="1:105">
      <c r="A8" s="7"/>
      <c r="B8" s="8" t="s">
        <v>42</v>
      </c>
      <c r="C8" s="9">
        <f>SUM(C9:C10)</f>
        <v>44788.95</v>
      </c>
      <c r="D8" s="12">
        <f>SUM(D9:D10)</f>
        <v>48693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</row>
    <row r="9" spans="1:105">
      <c r="A9" s="14"/>
      <c r="B9" s="15" t="s">
        <v>44</v>
      </c>
      <c r="C9" s="16">
        <f>SUM(D9:AAA9)</f>
        <v>815</v>
      </c>
      <c r="D9" s="17"/>
      <c r="E9" s="18">
        <v>2000</v>
      </c>
      <c r="F9" s="18">
        <v>-185</v>
      </c>
      <c r="G9" s="18">
        <v>-469</v>
      </c>
      <c r="H9" s="18">
        <v>7800</v>
      </c>
      <c r="I9" s="18">
        <v>-3000</v>
      </c>
      <c r="J9" s="18">
        <v>-900</v>
      </c>
      <c r="K9" s="18">
        <v>-130</v>
      </c>
      <c r="L9" s="18">
        <v>-80</v>
      </c>
      <c r="M9" s="18">
        <v>-643</v>
      </c>
      <c r="N9" s="18">
        <v>-3445</v>
      </c>
      <c r="O9" s="18">
        <v>-15</v>
      </c>
      <c r="P9" s="18">
        <v>-40</v>
      </c>
      <c r="Q9" s="18">
        <v>-175</v>
      </c>
      <c r="R9" s="18">
        <v>200</v>
      </c>
      <c r="S9" s="18">
        <v>-128</v>
      </c>
      <c r="T9" s="18">
        <v>1150</v>
      </c>
      <c r="U9" s="18">
        <v>-795</v>
      </c>
      <c r="V9" s="18">
        <v>-249</v>
      </c>
      <c r="W9" s="18">
        <v>1250</v>
      </c>
      <c r="X9" s="18">
        <v>-715</v>
      </c>
      <c r="Y9" s="18">
        <v>-950</v>
      </c>
      <c r="Z9" s="18">
        <v>4500</v>
      </c>
      <c r="AA9" s="18">
        <v>1000</v>
      </c>
      <c r="AB9" s="18">
        <v>-4090</v>
      </c>
      <c r="AC9" s="18">
        <v>-1055</v>
      </c>
      <c r="AD9" s="18">
        <v>-262</v>
      </c>
      <c r="AE9" s="18">
        <v>-165</v>
      </c>
      <c r="AF9" s="18">
        <v>-255</v>
      </c>
      <c r="AG9" s="18">
        <v>2000</v>
      </c>
      <c r="AH9" s="18">
        <v>-535</v>
      </c>
      <c r="AI9" s="18">
        <v>-180</v>
      </c>
      <c r="AJ9" s="18">
        <v>-738</v>
      </c>
      <c r="AK9" s="18">
        <v>1000</v>
      </c>
      <c r="AL9" s="18">
        <v>-737</v>
      </c>
      <c r="AM9" s="18">
        <v>-354</v>
      </c>
      <c r="AN9" s="18">
        <v>1000</v>
      </c>
      <c r="AO9" s="18">
        <v>-757</v>
      </c>
      <c r="AP9" s="18">
        <v>-765</v>
      </c>
      <c r="AQ9" s="18">
        <v>2000</v>
      </c>
      <c r="AR9" s="18">
        <v>-338</v>
      </c>
      <c r="AS9" s="18">
        <v>-318</v>
      </c>
      <c r="AT9" s="18">
        <v>-1419</v>
      </c>
      <c r="AU9" s="18">
        <v>2000</v>
      </c>
      <c r="AV9" s="18">
        <v>-1274</v>
      </c>
      <c r="AW9" s="18">
        <v>900</v>
      </c>
      <c r="AX9" s="18">
        <v>-400</v>
      </c>
      <c r="AY9" s="18">
        <v>-424</v>
      </c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</row>
    <row r="10" spans="1:105">
      <c r="A10" s="14"/>
      <c r="B10" s="15" t="s">
        <v>43</v>
      </c>
      <c r="C10" s="16">
        <f>SUM(D10:AAA10)</f>
        <v>43973.95</v>
      </c>
      <c r="D10" s="17">
        <v>48693</v>
      </c>
      <c r="E10" s="18">
        <v>-485</v>
      </c>
      <c r="F10" s="18">
        <v>-2000</v>
      </c>
      <c r="G10" s="18">
        <v>-10000</v>
      </c>
      <c r="H10" s="18">
        <v>-38000</v>
      </c>
      <c r="I10" s="18">
        <v>21245</v>
      </c>
      <c r="J10" s="18">
        <v>-955</v>
      </c>
      <c r="K10" s="18">
        <v>-2000</v>
      </c>
      <c r="L10" s="18">
        <v>200</v>
      </c>
      <c r="M10" s="18">
        <v>-22000</v>
      </c>
      <c r="N10" s="18">
        <v>27055</v>
      </c>
      <c r="O10" s="18">
        <v>-1500</v>
      </c>
      <c r="P10" s="18">
        <v>-1000</v>
      </c>
      <c r="Q10" s="18">
        <v>27648</v>
      </c>
      <c r="R10" s="18">
        <v>-608</v>
      </c>
      <c r="S10" s="18">
        <v>-3000</v>
      </c>
      <c r="T10" s="18">
        <v>19490</v>
      </c>
      <c r="U10" s="18">
        <v>-5000</v>
      </c>
      <c r="V10" s="18">
        <v>6150</v>
      </c>
      <c r="W10" s="18">
        <v>12585</v>
      </c>
      <c r="X10" s="18">
        <v>-66000</v>
      </c>
      <c r="Y10" s="18">
        <v>-10000</v>
      </c>
      <c r="Z10" s="18">
        <v>5095</v>
      </c>
      <c r="AA10" s="18">
        <v>-2175</v>
      </c>
      <c r="AB10" s="18">
        <v>20000</v>
      </c>
      <c r="AC10" s="18">
        <v>-15500</v>
      </c>
      <c r="AD10" s="18">
        <v>8060</v>
      </c>
      <c r="AE10" s="18">
        <v>-200</v>
      </c>
      <c r="AF10" s="18">
        <v>13390</v>
      </c>
      <c r="AG10" s="18">
        <v>-22000</v>
      </c>
      <c r="AH10" s="18">
        <v>-1150</v>
      </c>
      <c r="AI10" s="18">
        <v>-15500</v>
      </c>
      <c r="AJ10" s="18">
        <v>11170</v>
      </c>
      <c r="AK10" s="18">
        <v>5000</v>
      </c>
      <c r="AL10" s="18">
        <v>-5000</v>
      </c>
      <c r="AM10" s="18">
        <v>35000</v>
      </c>
      <c r="AN10" s="18">
        <v>-29000</v>
      </c>
      <c r="AO10" s="18">
        <v>15450</v>
      </c>
      <c r="AP10" s="18">
        <v>7430</v>
      </c>
      <c r="AQ10" s="18">
        <v>-20000</v>
      </c>
      <c r="AR10" s="18">
        <v>-1500</v>
      </c>
      <c r="AS10" s="18">
        <v>1400</v>
      </c>
      <c r="AT10" s="18">
        <v>-3000</v>
      </c>
      <c r="AU10" s="18">
        <v>4255.95</v>
      </c>
      <c r="AV10" s="18">
        <v>-4500</v>
      </c>
      <c r="AW10" s="18">
        <v>3915</v>
      </c>
      <c r="AX10" s="18">
        <v>-1000</v>
      </c>
      <c r="AY10" s="18">
        <v>-955</v>
      </c>
      <c r="AZ10" s="18">
        <v>5</v>
      </c>
      <c r="BA10" s="18">
        <v>10000</v>
      </c>
      <c r="BB10" s="18">
        <v>-13000</v>
      </c>
      <c r="BC10" s="18">
        <v>15795</v>
      </c>
      <c r="BD10" s="18">
        <v>30</v>
      </c>
      <c r="BE10" s="18">
        <v>-2000</v>
      </c>
      <c r="BF10" s="18">
        <v>-1560</v>
      </c>
      <c r="BG10" s="18">
        <v>-3000</v>
      </c>
      <c r="BH10" s="18">
        <v>22495</v>
      </c>
      <c r="BI10" s="18">
        <v>-500</v>
      </c>
      <c r="BJ10" s="18">
        <v>100</v>
      </c>
      <c r="BK10" s="18">
        <v>-28000</v>
      </c>
      <c r="BL10" s="18">
        <v>27815</v>
      </c>
      <c r="BM10" s="18">
        <v>-900</v>
      </c>
      <c r="BN10" s="18">
        <v>-10000</v>
      </c>
      <c r="BO10" s="18">
        <v>13975</v>
      </c>
      <c r="BP10" s="18">
        <v>-1900</v>
      </c>
      <c r="BQ10" s="18">
        <v>-2000</v>
      </c>
      <c r="BR10" s="18">
        <v>4350</v>
      </c>
      <c r="BS10" s="18">
        <v>-30000</v>
      </c>
      <c r="BT10" s="18">
        <v>-3000</v>
      </c>
      <c r="BU10" s="18">
        <v>14200</v>
      </c>
      <c r="BV10" s="18">
        <v>4375</v>
      </c>
      <c r="BW10" s="18">
        <v>-1000</v>
      </c>
      <c r="BX10" s="18">
        <v>10000</v>
      </c>
      <c r="BY10" s="18">
        <v>-28000</v>
      </c>
      <c r="BZ10" s="18">
        <v>9425</v>
      </c>
      <c r="CA10" s="18">
        <v>-7000</v>
      </c>
      <c r="CB10" s="18">
        <v>18345</v>
      </c>
      <c r="CC10" s="18">
        <v>-1000</v>
      </c>
      <c r="CD10" s="18">
        <v>-18000</v>
      </c>
      <c r="CE10" s="18">
        <v>33275</v>
      </c>
      <c r="CF10" s="18">
        <v>-32000</v>
      </c>
      <c r="CG10" s="18">
        <v>3550</v>
      </c>
      <c r="CH10" s="18">
        <v>-2000</v>
      </c>
      <c r="CI10" s="18">
        <v>-5500</v>
      </c>
      <c r="CJ10" s="18">
        <v>7450</v>
      </c>
      <c r="CK10" s="18">
        <v>30000</v>
      </c>
      <c r="CL10" s="18">
        <v>-1000</v>
      </c>
      <c r="CM10" s="18">
        <v>-36000</v>
      </c>
      <c r="CN10" s="18">
        <v>-6000</v>
      </c>
      <c r="CO10" s="18">
        <v>3450</v>
      </c>
      <c r="CP10" s="18">
        <v>-1000</v>
      </c>
      <c r="CQ10" s="18">
        <v>15000</v>
      </c>
      <c r="CR10" s="18">
        <v>5000</v>
      </c>
      <c r="CS10" s="18">
        <v>-400</v>
      </c>
      <c r="CT10" s="18">
        <v>-16000</v>
      </c>
      <c r="CU10" s="18">
        <v>13725</v>
      </c>
      <c r="CV10" s="18">
        <v>-2000</v>
      </c>
      <c r="CW10" s="18">
        <v>26000</v>
      </c>
      <c r="CX10" s="18">
        <v>-14000</v>
      </c>
      <c r="CY10" s="18">
        <v>15425</v>
      </c>
      <c r="CZ10" s="18">
        <v>-28000</v>
      </c>
      <c r="DA10" s="18">
        <v>25745</v>
      </c>
    </row>
    <row r="11" spans="1:105">
      <c r="A11" s="19"/>
      <c r="B11" s="20" t="s">
        <v>38</v>
      </c>
      <c r="C11" s="21">
        <f>SUM(C12:C18)</f>
        <v>987636.37</v>
      </c>
      <c r="D11" s="22">
        <f>SUM(D12:D18)</f>
        <v>901621.11999999988</v>
      </c>
      <c r="E11" s="23"/>
      <c r="F11" s="24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</row>
    <row r="12" spans="1:105">
      <c r="A12" s="14"/>
      <c r="B12" s="15" t="s">
        <v>33</v>
      </c>
      <c r="C12" s="16">
        <f>SUM(D12:AAA12)</f>
        <v>558931.89</v>
      </c>
      <c r="D12" s="17">
        <v>535092.43999999994</v>
      </c>
      <c r="E12" s="18">
        <v>10000</v>
      </c>
      <c r="F12" s="18">
        <v>-16466.66</v>
      </c>
      <c r="G12" s="18">
        <v>22000</v>
      </c>
      <c r="H12" s="18">
        <v>-21088.799999999999</v>
      </c>
      <c r="I12" s="18">
        <v>1000</v>
      </c>
      <c r="J12" s="18">
        <v>-20846.89</v>
      </c>
      <c r="K12" s="18">
        <v>3000</v>
      </c>
      <c r="L12" s="18">
        <v>-14684.26</v>
      </c>
      <c r="M12" s="18">
        <v>-4741.58</v>
      </c>
      <c r="N12" s="18">
        <v>5000</v>
      </c>
      <c r="O12" s="18">
        <v>-10279.379999999999</v>
      </c>
      <c r="P12" s="18">
        <v>10000</v>
      </c>
      <c r="Q12" s="18">
        <v>-3894.97</v>
      </c>
      <c r="R12" s="18">
        <v>15500</v>
      </c>
      <c r="S12" s="18">
        <v>-6847.62</v>
      </c>
      <c r="T12" s="18">
        <v>-12439.62</v>
      </c>
      <c r="U12" s="18">
        <v>22000</v>
      </c>
      <c r="V12" s="18">
        <v>15500</v>
      </c>
      <c r="W12" s="18">
        <v>-9192.7099999999991</v>
      </c>
      <c r="X12" s="18">
        <v>29000</v>
      </c>
      <c r="Y12" s="18">
        <v>-12034.04</v>
      </c>
      <c r="Z12" s="18">
        <v>1500</v>
      </c>
      <c r="AA12" s="18">
        <v>-1125</v>
      </c>
      <c r="AB12" s="18">
        <v>3000</v>
      </c>
      <c r="AC12" s="18">
        <v>-3487.64</v>
      </c>
      <c r="AD12" s="18">
        <v>-3182.69</v>
      </c>
      <c r="AE12" s="18">
        <v>13000</v>
      </c>
      <c r="AF12" s="18">
        <v>-11845.18</v>
      </c>
      <c r="AG12" s="18">
        <v>3000</v>
      </c>
      <c r="AH12" s="18">
        <v>-17372.78</v>
      </c>
      <c r="AI12" s="18">
        <v>28000</v>
      </c>
      <c r="AJ12" s="18">
        <v>-21496.73</v>
      </c>
      <c r="AK12" s="18">
        <v>10000</v>
      </c>
      <c r="AL12" s="18">
        <v>-10039.32</v>
      </c>
      <c r="AM12" s="18">
        <v>-3603.33</v>
      </c>
      <c r="AN12" s="18">
        <v>3000</v>
      </c>
      <c r="AO12" s="18">
        <v>-11393.28</v>
      </c>
      <c r="AP12" s="18">
        <v>-3568.84</v>
      </c>
      <c r="AQ12" s="18">
        <v>-7810.61</v>
      </c>
      <c r="AR12" s="18">
        <v>28000</v>
      </c>
      <c r="AS12" s="18">
        <v>7000</v>
      </c>
      <c r="AT12" s="18">
        <v>-15955.48</v>
      </c>
      <c r="AU12" s="18">
        <v>18000</v>
      </c>
      <c r="AV12" s="18">
        <v>-25841.22</v>
      </c>
      <c r="AW12" s="18">
        <v>32000</v>
      </c>
      <c r="AX12" s="18">
        <v>-2851.47</v>
      </c>
      <c r="AY12" s="18">
        <v>5500</v>
      </c>
      <c r="AZ12" s="18">
        <v>-6029.67</v>
      </c>
      <c r="BA12" s="18">
        <v>6000</v>
      </c>
      <c r="BB12" s="18">
        <v>-2737</v>
      </c>
      <c r="BC12" s="18">
        <v>16000</v>
      </c>
      <c r="BD12" s="18">
        <v>-12746.16</v>
      </c>
      <c r="BE12" s="18">
        <v>14000</v>
      </c>
      <c r="BF12" s="18">
        <v>-11862.05</v>
      </c>
      <c r="BG12" s="18">
        <v>28000</v>
      </c>
      <c r="BH12" s="18">
        <v>-19695.57</v>
      </c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</row>
    <row r="13" spans="1:105">
      <c r="A13" s="14"/>
      <c r="B13" s="15" t="s">
        <v>35</v>
      </c>
      <c r="C13" s="16">
        <f t="shared" ref="C13:C18" si="1">SUM(D13:AAA13)</f>
        <v>78704.479999999981</v>
      </c>
      <c r="D13" s="17">
        <v>5704.48</v>
      </c>
      <c r="E13" s="18">
        <v>38000</v>
      </c>
      <c r="F13" s="18">
        <v>51000</v>
      </c>
      <c r="G13" s="18">
        <v>63000</v>
      </c>
      <c r="H13" s="18">
        <v>-20000</v>
      </c>
      <c r="I13" s="18">
        <v>-10000</v>
      </c>
      <c r="J13" s="18">
        <v>-35000</v>
      </c>
      <c r="K13" s="18">
        <v>20000</v>
      </c>
      <c r="L13" s="18">
        <v>-5000</v>
      </c>
      <c r="M13" s="18">
        <v>-10000</v>
      </c>
      <c r="N13" s="18">
        <v>30000</v>
      </c>
      <c r="O13" s="18">
        <v>-10000</v>
      </c>
      <c r="P13" s="18">
        <v>-30000</v>
      </c>
      <c r="Q13" s="18">
        <v>36000</v>
      </c>
      <c r="R13" s="18">
        <v>-15000</v>
      </c>
      <c r="S13" s="18">
        <v>-30000</v>
      </c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</row>
    <row r="14" spans="1:105">
      <c r="A14" s="14"/>
      <c r="B14" s="15" t="s">
        <v>34</v>
      </c>
      <c r="C14" s="16">
        <f t="shared" si="1"/>
        <v>350000</v>
      </c>
      <c r="D14" s="17">
        <v>350000</v>
      </c>
      <c r="E14" s="18"/>
      <c r="F14" s="18">
        <v>0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</row>
    <row r="15" spans="1:105">
      <c r="A15" s="14"/>
      <c r="B15" s="15" t="s">
        <v>36</v>
      </c>
      <c r="C15" s="16">
        <f t="shared" si="1"/>
        <v>0</v>
      </c>
      <c r="D15" s="17">
        <v>3500</v>
      </c>
      <c r="E15" s="18">
        <v>3500</v>
      </c>
      <c r="F15" s="18">
        <v>-3500</v>
      </c>
      <c r="G15" s="18">
        <v>-3500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</row>
    <row r="16" spans="1:105">
      <c r="A16" s="14"/>
      <c r="B16" s="15" t="s">
        <v>31</v>
      </c>
      <c r="C16" s="16">
        <f t="shared" si="1"/>
        <v>0</v>
      </c>
      <c r="D16" s="17">
        <v>0</v>
      </c>
      <c r="E16" s="18">
        <v>2500</v>
      </c>
      <c r="F16" s="18">
        <v>-2500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</row>
    <row r="17" spans="1:105">
      <c r="A17" s="14"/>
      <c r="B17" s="15" t="s">
        <v>37</v>
      </c>
      <c r="C17" s="16">
        <f t="shared" si="1"/>
        <v>0</v>
      </c>
      <c r="D17" s="17">
        <v>0</v>
      </c>
      <c r="E17" s="18">
        <v>49189.83</v>
      </c>
      <c r="F17" s="18">
        <v>-49189.83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</row>
    <row r="18" spans="1:105">
      <c r="A18" s="14"/>
      <c r="B18" s="15" t="s">
        <v>32</v>
      </c>
      <c r="C18" s="16">
        <f t="shared" si="1"/>
        <v>0</v>
      </c>
      <c r="D18" s="17">
        <v>7324.2</v>
      </c>
      <c r="E18" s="18">
        <v>14648.4</v>
      </c>
      <c r="F18" s="18">
        <v>-7324.2</v>
      </c>
      <c r="G18" s="18">
        <v>-7324.2</v>
      </c>
      <c r="H18" s="18">
        <v>-7324.2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</row>
    <row r="19" spans="1:105">
      <c r="A19" s="7" t="s">
        <v>51</v>
      </c>
      <c r="B19" s="8" t="s">
        <v>2</v>
      </c>
      <c r="C19" s="9">
        <f>SUM(C20)</f>
        <v>-340506.02999999997</v>
      </c>
      <c r="D19" s="12">
        <f>D20</f>
        <v>-406199.18999999994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</row>
    <row r="20" spans="1:105">
      <c r="A20" s="14"/>
      <c r="B20" s="8" t="s">
        <v>30</v>
      </c>
      <c r="C20" s="9">
        <f>SUM(C21:C32)</f>
        <v>-340506.02999999997</v>
      </c>
      <c r="D20" s="12">
        <f>SUM(D21:D32)</f>
        <v>-406199.18999999994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</row>
    <row r="21" spans="1:105">
      <c r="A21" s="14"/>
      <c r="B21" s="15" t="s">
        <v>28</v>
      </c>
      <c r="C21" s="16">
        <f>SUM(D21:AAA21)</f>
        <v>0</v>
      </c>
      <c r="D21" s="17">
        <v>0</v>
      </c>
      <c r="E21" s="25">
        <v>-1235.8599999999999</v>
      </c>
      <c r="F21" s="18">
        <v>1235.8599999999999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</row>
    <row r="22" spans="1:105">
      <c r="A22" s="14"/>
      <c r="B22" s="15" t="s">
        <v>29</v>
      </c>
      <c r="C22" s="16">
        <f t="shared" ref="C22:C32" si="2">SUM(D22:AAA22)</f>
        <v>0</v>
      </c>
      <c r="D22" s="17">
        <v>-3000</v>
      </c>
      <c r="E22" s="18">
        <v>3000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</row>
    <row r="23" spans="1:105">
      <c r="A23" s="14"/>
      <c r="B23" s="15" t="s">
        <v>24</v>
      </c>
      <c r="C23" s="16">
        <f t="shared" si="2"/>
        <v>0</v>
      </c>
      <c r="D23" s="17">
        <v>0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</row>
    <row r="24" spans="1:105">
      <c r="A24" s="14"/>
      <c r="B24" s="15" t="s">
        <v>27</v>
      </c>
      <c r="C24" s="16">
        <f t="shared" si="2"/>
        <v>0</v>
      </c>
      <c r="D24" s="17">
        <v>-900</v>
      </c>
      <c r="E24" s="18">
        <v>900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</row>
    <row r="25" spans="1:105">
      <c r="A25" s="14"/>
      <c r="B25" s="15" t="s">
        <v>25</v>
      </c>
      <c r="C25" s="16">
        <f t="shared" si="2"/>
        <v>0</v>
      </c>
      <c r="D25" s="17">
        <v>0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</row>
    <row r="26" spans="1:105">
      <c r="A26" s="14"/>
      <c r="B26" s="15" t="s">
        <v>62</v>
      </c>
      <c r="C26" s="16">
        <f t="shared" si="2"/>
        <v>-72347.289999999994</v>
      </c>
      <c r="D26" s="17">
        <v>-73252</v>
      </c>
      <c r="E26" s="18">
        <v>904.71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</row>
    <row r="27" spans="1:105">
      <c r="A27" s="14"/>
      <c r="B27" s="15" t="s">
        <v>61</v>
      </c>
      <c r="C27" s="16">
        <f t="shared" si="2"/>
        <v>-138503.46</v>
      </c>
      <c r="D27" s="17">
        <v>-143268.76999999999</v>
      </c>
      <c r="E27" s="18">
        <v>4765.3100000000004</v>
      </c>
      <c r="F27" s="18"/>
      <c r="G27" s="18"/>
      <c r="H27" s="26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</row>
    <row r="28" spans="1:105">
      <c r="A28" s="14"/>
      <c r="B28" s="15" t="s">
        <v>60</v>
      </c>
      <c r="C28" s="16">
        <f t="shared" si="2"/>
        <v>-67020.86</v>
      </c>
      <c r="D28" s="17">
        <v>-68538.570000000007</v>
      </c>
      <c r="E28" s="18">
        <v>1517.71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</row>
    <row r="29" spans="1:105">
      <c r="A29" s="14"/>
      <c r="B29" s="15" t="s">
        <v>63</v>
      </c>
      <c r="C29" s="16">
        <f t="shared" si="2"/>
        <v>-62634.42</v>
      </c>
      <c r="D29" s="17">
        <v>-65139.85</v>
      </c>
      <c r="E29" s="18">
        <v>2505.4299999999998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</row>
    <row r="30" spans="1:105">
      <c r="A30" s="14"/>
      <c r="B30" s="15" t="s">
        <v>23</v>
      </c>
      <c r="C30" s="16">
        <f t="shared" si="2"/>
        <v>0</v>
      </c>
      <c r="D30" s="17">
        <v>-52100</v>
      </c>
      <c r="E30" s="18">
        <v>52100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</row>
    <row r="31" spans="1:105">
      <c r="A31" s="14"/>
      <c r="B31" s="15" t="s">
        <v>26</v>
      </c>
      <c r="C31" s="16">
        <f t="shared" si="2"/>
        <v>0</v>
      </c>
      <c r="D31" s="17">
        <v>0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</row>
    <row r="32" spans="1:105">
      <c r="A32" s="14"/>
      <c r="B32" s="15" t="s">
        <v>64</v>
      </c>
      <c r="C32" s="16">
        <f t="shared" si="2"/>
        <v>0</v>
      </c>
      <c r="D32" s="17"/>
      <c r="E32" s="18"/>
      <c r="F32" s="25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</row>
    <row r="33" spans="1:105">
      <c r="A33" s="7" t="s">
        <v>51</v>
      </c>
      <c r="B33" s="8" t="s">
        <v>41</v>
      </c>
      <c r="C33" s="9">
        <f>SUM(C34:C35)</f>
        <v>-706268.88</v>
      </c>
      <c r="D33" s="12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</row>
    <row r="34" spans="1:105">
      <c r="A34" s="27"/>
      <c r="B34" s="28" t="s">
        <v>40</v>
      </c>
      <c r="C34" s="16">
        <v>-601196.64</v>
      </c>
      <c r="D34" s="17"/>
      <c r="E34" s="25"/>
      <c r="F34" s="25"/>
      <c r="G34" s="25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</row>
    <row r="35" spans="1:105">
      <c r="A35" s="14"/>
      <c r="B35" s="15" t="s">
        <v>39</v>
      </c>
      <c r="C35" s="16">
        <f>SUM(D35:ZZ35)</f>
        <v>-105072.24000000002</v>
      </c>
      <c r="D35" s="17"/>
      <c r="E35" s="18">
        <f>C36+C44</f>
        <v>-105072.24000000002</v>
      </c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</row>
    <row r="36" spans="1:105">
      <c r="A36" s="7" t="s">
        <v>51</v>
      </c>
      <c r="B36" s="8" t="s">
        <v>10</v>
      </c>
      <c r="C36" s="9">
        <f>SUM(C37:C43)</f>
        <v>-171598.48</v>
      </c>
      <c r="D36" s="12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</row>
    <row r="37" spans="1:105">
      <c r="A37" s="14"/>
      <c r="B37" s="15" t="s">
        <v>8</v>
      </c>
      <c r="C37" s="16">
        <f>SUM(D37:AAA37)</f>
        <v>-6000</v>
      </c>
      <c r="D37" s="17">
        <v>0</v>
      </c>
      <c r="E37" s="18">
        <v>-3500</v>
      </c>
      <c r="F37" s="18">
        <v>-2500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</row>
    <row r="38" spans="1:105">
      <c r="A38" s="29"/>
      <c r="B38" s="15" t="s">
        <v>3</v>
      </c>
      <c r="C38" s="16">
        <f t="shared" ref="C38:C43" si="3">SUM(D38:AAA38)</f>
        <v>-63838.23</v>
      </c>
      <c r="D38" s="17">
        <v>0</v>
      </c>
      <c r="E38" s="18">
        <v>-49189.83</v>
      </c>
      <c r="F38" s="18">
        <v>-14648.4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</row>
    <row r="39" spans="1:105">
      <c r="A39" s="29"/>
      <c r="B39" s="15" t="s">
        <v>9</v>
      </c>
      <c r="C39" s="16">
        <f t="shared" si="3"/>
        <v>0</v>
      </c>
      <c r="D39" s="17">
        <v>0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</row>
    <row r="40" spans="1:105">
      <c r="A40" s="29"/>
      <c r="B40" s="15" t="s">
        <v>5</v>
      </c>
      <c r="C40" s="16">
        <f t="shared" si="3"/>
        <v>-16281.65</v>
      </c>
      <c r="D40" s="17">
        <v>0</v>
      </c>
      <c r="E40" s="18">
        <v>-16281.65</v>
      </c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</row>
    <row r="41" spans="1:105">
      <c r="A41" s="29"/>
      <c r="B41" s="15" t="s">
        <v>4</v>
      </c>
      <c r="C41" s="16">
        <f t="shared" si="3"/>
        <v>-350</v>
      </c>
      <c r="D41" s="17">
        <v>0</v>
      </c>
      <c r="E41" s="18">
        <v>-200</v>
      </c>
      <c r="F41" s="18">
        <v>-15</v>
      </c>
      <c r="G41" s="18">
        <v>-5</v>
      </c>
      <c r="H41" s="18">
        <v>-30</v>
      </c>
      <c r="I41" s="18">
        <v>-100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</row>
    <row r="42" spans="1:105">
      <c r="A42" s="29"/>
      <c r="B42" s="15" t="s">
        <v>7</v>
      </c>
      <c r="C42" s="16">
        <f t="shared" si="3"/>
        <v>-85128.4</v>
      </c>
      <c r="D42" s="17">
        <v>0</v>
      </c>
      <c r="E42" s="18">
        <v>-4778.34</v>
      </c>
      <c r="F42" s="18">
        <v>-5966.2</v>
      </c>
      <c r="G42" s="18">
        <v>-6801.11</v>
      </c>
      <c r="H42" s="18">
        <v>-4805.74</v>
      </c>
      <c r="I42" s="18">
        <v>-1408.42</v>
      </c>
      <c r="J42" s="18">
        <v>-2305.62</v>
      </c>
      <c r="K42" s="18">
        <v>-1200.03</v>
      </c>
      <c r="L42" s="18">
        <v>-1212.3800000000001</v>
      </c>
      <c r="M42" s="18">
        <v>-950.38</v>
      </c>
      <c r="N42" s="18">
        <v>-1977.29</v>
      </c>
      <c r="O42" s="18">
        <v>-3400.96</v>
      </c>
      <c r="P42" s="18">
        <v>-275</v>
      </c>
      <c r="Q42" s="18">
        <v>-768.31</v>
      </c>
      <c r="R42" s="18">
        <v>-732.31</v>
      </c>
      <c r="S42" s="18">
        <v>-3949.82</v>
      </c>
      <c r="T42" s="18">
        <v>-5122.22</v>
      </c>
      <c r="U42" s="18">
        <v>-6318.27</v>
      </c>
      <c r="V42" s="18">
        <v>-3935.68</v>
      </c>
      <c r="W42" s="18">
        <v>-746.67</v>
      </c>
      <c r="X42" s="18">
        <v>-2806.72</v>
      </c>
      <c r="Y42" s="18">
        <v>-806.16</v>
      </c>
      <c r="Z42" s="18">
        <v>-1614.39</v>
      </c>
      <c r="AA42" s="18">
        <v>-2389.52</v>
      </c>
      <c r="AB42" s="18">
        <v>-7433.78</v>
      </c>
      <c r="AC42" s="18">
        <v>-698.53</v>
      </c>
      <c r="AD42" s="18">
        <v>-1420.33</v>
      </c>
      <c r="AE42" s="18">
        <v>-713</v>
      </c>
      <c r="AF42" s="18">
        <v>-978.84</v>
      </c>
      <c r="AG42" s="18">
        <v>-3562.95</v>
      </c>
      <c r="AH42" s="18">
        <v>-6049.43</v>
      </c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</row>
    <row r="43" spans="1:105">
      <c r="A43" s="29"/>
      <c r="B43" s="15" t="s">
        <v>6</v>
      </c>
      <c r="C43" s="16">
        <f t="shared" si="3"/>
        <v>-0.2</v>
      </c>
      <c r="D43" s="17">
        <v>0</v>
      </c>
      <c r="E43" s="18">
        <v>-0.2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</row>
    <row r="44" spans="1:105">
      <c r="A44" s="7" t="s">
        <v>52</v>
      </c>
      <c r="B44" s="8" t="s">
        <v>22</v>
      </c>
      <c r="C44" s="9">
        <f>SUM(C45:C56)</f>
        <v>66526.239999999991</v>
      </c>
      <c r="D44" s="12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</row>
    <row r="45" spans="1:105">
      <c r="A45" s="29"/>
      <c r="B45" s="15" t="s">
        <v>12</v>
      </c>
      <c r="C45" s="16">
        <f>SUM(D45:AAA45)</f>
        <v>5852</v>
      </c>
      <c r="D45" s="17">
        <v>0</v>
      </c>
      <c r="E45" s="18">
        <v>45</v>
      </c>
      <c r="F45" s="18">
        <v>4290</v>
      </c>
      <c r="G45" s="18">
        <v>65</v>
      </c>
      <c r="H45" s="18">
        <v>910</v>
      </c>
      <c r="I45" s="18">
        <v>100</v>
      </c>
      <c r="J45" s="18">
        <v>125</v>
      </c>
      <c r="K45" s="18">
        <v>180</v>
      </c>
      <c r="L45" s="18">
        <v>137</v>
      </c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</row>
    <row r="46" spans="1:105">
      <c r="A46" s="29"/>
      <c r="B46" s="15" t="s">
        <v>20</v>
      </c>
      <c r="C46" s="16">
        <f t="shared" ref="C46:C57" si="4">SUM(D46:AAA46)</f>
        <v>193</v>
      </c>
      <c r="D46" s="17">
        <v>0</v>
      </c>
      <c r="E46" s="18">
        <v>10</v>
      </c>
      <c r="F46" s="18">
        <v>148</v>
      </c>
      <c r="G46" s="18">
        <v>35</v>
      </c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</row>
    <row r="47" spans="1:105">
      <c r="A47" s="29"/>
      <c r="B47" s="15" t="s">
        <v>18</v>
      </c>
      <c r="C47" s="16">
        <f t="shared" si="4"/>
        <v>2014.56</v>
      </c>
      <c r="D47" s="17">
        <v>0</v>
      </c>
      <c r="E47" s="18">
        <v>1235.8599999999999</v>
      </c>
      <c r="F47" s="18">
        <v>778.7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</row>
    <row r="48" spans="1:105">
      <c r="A48" s="29"/>
      <c r="B48" s="15" t="s">
        <v>17</v>
      </c>
      <c r="C48" s="16">
        <f t="shared" si="4"/>
        <v>1470</v>
      </c>
      <c r="D48" s="17">
        <v>0</v>
      </c>
      <c r="E48" s="18">
        <v>570</v>
      </c>
      <c r="F48" s="18">
        <v>900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</row>
    <row r="49" spans="1:105">
      <c r="A49" s="29"/>
      <c r="B49" s="15" t="s">
        <v>11</v>
      </c>
      <c r="C49" s="16">
        <f t="shared" si="4"/>
        <v>16375</v>
      </c>
      <c r="D49" s="17">
        <v>0</v>
      </c>
      <c r="E49" s="18">
        <v>1000</v>
      </c>
      <c r="F49" s="18">
        <v>125</v>
      </c>
      <c r="G49" s="18">
        <v>75</v>
      </c>
      <c r="H49" s="18">
        <v>8750</v>
      </c>
      <c r="I49" s="18">
        <v>50</v>
      </c>
      <c r="J49" s="18">
        <v>900</v>
      </c>
      <c r="K49" s="18">
        <v>250</v>
      </c>
      <c r="L49" s="18">
        <v>950</v>
      </c>
      <c r="M49" s="18">
        <v>2355</v>
      </c>
      <c r="N49" s="18">
        <v>45</v>
      </c>
      <c r="O49" s="18">
        <v>525</v>
      </c>
      <c r="P49" s="18">
        <v>250</v>
      </c>
      <c r="Q49" s="18">
        <v>1000</v>
      </c>
      <c r="R49" s="18">
        <v>100</v>
      </c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</row>
    <row r="50" spans="1:105">
      <c r="A50" s="29"/>
      <c r="B50" s="15" t="s">
        <v>21</v>
      </c>
      <c r="C50" s="16">
        <f t="shared" si="4"/>
        <v>325.67</v>
      </c>
      <c r="D50" s="17">
        <v>0</v>
      </c>
      <c r="E50" s="18">
        <v>150.06</v>
      </c>
      <c r="F50" s="18">
        <v>50</v>
      </c>
      <c r="G50" s="18">
        <v>3.79</v>
      </c>
      <c r="H50" s="18">
        <v>13.96</v>
      </c>
      <c r="I50" s="18">
        <v>0.62</v>
      </c>
      <c r="J50" s="18">
        <v>45.3</v>
      </c>
      <c r="K50" s="18">
        <v>5.77</v>
      </c>
      <c r="L50" s="18">
        <v>55</v>
      </c>
      <c r="M50" s="18">
        <v>1.17</v>
      </c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</row>
    <row r="51" spans="1:105">
      <c r="A51" s="29"/>
      <c r="B51" s="15" t="s">
        <v>15</v>
      </c>
      <c r="C51" s="16">
        <f t="shared" si="4"/>
        <v>7449.68</v>
      </c>
      <c r="D51" s="17">
        <v>0</v>
      </c>
      <c r="E51" s="18">
        <v>3695.14</v>
      </c>
      <c r="F51" s="18">
        <v>1016.66</v>
      </c>
      <c r="G51" s="18">
        <v>1709.21</v>
      </c>
      <c r="H51" s="18">
        <v>1028.67</v>
      </c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</row>
    <row r="52" spans="1:105">
      <c r="A52" s="29"/>
      <c r="B52" s="15" t="s">
        <v>14</v>
      </c>
      <c r="C52" s="16">
        <f t="shared" si="4"/>
        <v>1750</v>
      </c>
      <c r="D52" s="17">
        <v>0</v>
      </c>
      <c r="E52" s="18">
        <v>40</v>
      </c>
      <c r="F52" s="18">
        <v>25</v>
      </c>
      <c r="G52" s="18">
        <v>100</v>
      </c>
      <c r="H52" s="18">
        <v>1465</v>
      </c>
      <c r="I52" s="18">
        <v>120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</row>
    <row r="53" spans="1:105">
      <c r="A53" s="29"/>
      <c r="B53" s="15" t="s">
        <v>19</v>
      </c>
      <c r="C53" s="16">
        <f t="shared" si="4"/>
        <v>14937.33</v>
      </c>
      <c r="D53" s="17">
        <v>0</v>
      </c>
      <c r="E53" s="18">
        <v>485</v>
      </c>
      <c r="F53" s="18">
        <v>100</v>
      </c>
      <c r="G53" s="18">
        <v>192</v>
      </c>
      <c r="H53" s="18">
        <v>211</v>
      </c>
      <c r="I53" s="18">
        <v>105</v>
      </c>
      <c r="J53" s="18">
        <v>218.6</v>
      </c>
      <c r="K53" s="18">
        <v>55</v>
      </c>
      <c r="L53" s="18">
        <v>623</v>
      </c>
      <c r="M53" s="18">
        <v>2885</v>
      </c>
      <c r="N53" s="18">
        <v>87</v>
      </c>
      <c r="O53" s="18">
        <v>108</v>
      </c>
      <c r="P53" s="18">
        <v>270</v>
      </c>
      <c r="Q53" s="18">
        <v>583</v>
      </c>
      <c r="R53" s="18">
        <v>29</v>
      </c>
      <c r="S53" s="18">
        <v>550</v>
      </c>
      <c r="T53" s="18">
        <v>20</v>
      </c>
      <c r="U53" s="18">
        <v>80</v>
      </c>
      <c r="V53" s="18">
        <v>198.62</v>
      </c>
      <c r="W53" s="18">
        <v>157</v>
      </c>
      <c r="X53" s="18">
        <v>3176.11</v>
      </c>
      <c r="Y53" s="18">
        <v>120</v>
      </c>
      <c r="Z53" s="18">
        <v>240</v>
      </c>
      <c r="AA53" s="18">
        <v>415</v>
      </c>
      <c r="AB53" s="18">
        <v>180</v>
      </c>
      <c r="AC53" s="18">
        <v>63</v>
      </c>
      <c r="AD53" s="18">
        <v>367</v>
      </c>
      <c r="AE53" s="18">
        <v>304</v>
      </c>
      <c r="AF53" s="18">
        <v>510</v>
      </c>
      <c r="AG53" s="18">
        <v>345</v>
      </c>
      <c r="AH53" s="18">
        <v>263</v>
      </c>
      <c r="AI53" s="18">
        <v>50</v>
      </c>
      <c r="AJ53" s="18">
        <v>727</v>
      </c>
      <c r="AK53" s="18">
        <v>600</v>
      </c>
      <c r="AL53" s="18">
        <v>305</v>
      </c>
      <c r="AM53" s="18">
        <v>315</v>
      </c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</row>
    <row r="54" spans="1:105">
      <c r="A54" s="29"/>
      <c r="B54" s="15" t="s">
        <v>16</v>
      </c>
      <c r="C54" s="16">
        <f t="shared" si="4"/>
        <v>6176</v>
      </c>
      <c r="D54" s="17">
        <v>0</v>
      </c>
      <c r="E54" s="18">
        <v>85</v>
      </c>
      <c r="F54" s="18">
        <v>90</v>
      </c>
      <c r="G54" s="18">
        <v>25</v>
      </c>
      <c r="H54" s="18">
        <v>25</v>
      </c>
      <c r="I54" s="18">
        <v>20</v>
      </c>
      <c r="J54" s="18">
        <v>395</v>
      </c>
      <c r="K54" s="18">
        <v>15</v>
      </c>
      <c r="L54" s="18">
        <v>40</v>
      </c>
      <c r="M54" s="18">
        <v>63</v>
      </c>
      <c r="N54" s="18">
        <v>20</v>
      </c>
      <c r="O54" s="18">
        <v>220</v>
      </c>
      <c r="P54" s="18">
        <v>15</v>
      </c>
      <c r="Q54" s="18">
        <v>160</v>
      </c>
      <c r="R54" s="18">
        <v>65</v>
      </c>
      <c r="S54" s="18">
        <v>1560</v>
      </c>
      <c r="T54" s="18">
        <v>105</v>
      </c>
      <c r="U54" s="18">
        <v>15</v>
      </c>
      <c r="V54" s="18">
        <v>50</v>
      </c>
      <c r="W54" s="18">
        <v>110</v>
      </c>
      <c r="X54" s="18">
        <v>400</v>
      </c>
      <c r="Y54" s="18">
        <v>1093</v>
      </c>
      <c r="Z54" s="18">
        <v>75</v>
      </c>
      <c r="AA54" s="18">
        <v>20</v>
      </c>
      <c r="AB54" s="18">
        <v>400</v>
      </c>
      <c r="AC54" s="18">
        <v>132</v>
      </c>
      <c r="AD54" s="18">
        <v>125</v>
      </c>
      <c r="AE54" s="18">
        <v>344</v>
      </c>
      <c r="AF54" s="18">
        <v>400</v>
      </c>
      <c r="AG54" s="18">
        <v>109</v>
      </c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</row>
    <row r="55" spans="1:105">
      <c r="A55" s="29"/>
      <c r="B55" s="15" t="s">
        <v>66</v>
      </c>
      <c r="C55" s="16">
        <f>SUM(D55:ZZ55)</f>
        <v>6283</v>
      </c>
      <c r="D55" s="17"/>
      <c r="E55" s="18">
        <v>2000</v>
      </c>
      <c r="F55" s="18">
        <v>1000</v>
      </c>
      <c r="G55" s="18">
        <v>500</v>
      </c>
      <c r="H55" s="18">
        <v>608</v>
      </c>
      <c r="I55" s="18">
        <v>2175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</row>
    <row r="56" spans="1:105">
      <c r="A56" s="29"/>
      <c r="B56" s="15" t="s">
        <v>13</v>
      </c>
      <c r="C56" s="16">
        <f t="shared" si="4"/>
        <v>3700</v>
      </c>
      <c r="D56" s="17">
        <v>0</v>
      </c>
      <c r="E56" s="18">
        <v>187</v>
      </c>
      <c r="F56" s="18">
        <v>405</v>
      </c>
      <c r="G56" s="18">
        <v>2103</v>
      </c>
      <c r="H56" s="18">
        <v>25</v>
      </c>
      <c r="I56" s="18">
        <v>500</v>
      </c>
      <c r="J56" s="18">
        <v>20</v>
      </c>
      <c r="K56" s="18">
        <v>15</v>
      </c>
      <c r="L56" s="18">
        <v>20</v>
      </c>
      <c r="M56" s="18">
        <v>400</v>
      </c>
      <c r="N56" s="18">
        <v>25</v>
      </c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</row>
    <row r="57" spans="1:105" ht="16.5">
      <c r="A57" s="29"/>
      <c r="B57" s="15" t="s">
        <v>65</v>
      </c>
      <c r="C57" s="16">
        <f t="shared" si="4"/>
        <v>0</v>
      </c>
      <c r="D57" s="36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E10"/>
  <sheetViews>
    <sheetView workbookViewId="0">
      <selection activeCell="C22" sqref="C22"/>
    </sheetView>
  </sheetViews>
  <sheetFormatPr baseColWidth="10" defaultRowHeight="15"/>
  <cols>
    <col min="2" max="2" width="19.42578125" bestFit="1" customWidth="1"/>
    <col min="3" max="4" width="13.85546875" bestFit="1" customWidth="1"/>
  </cols>
  <sheetData>
    <row r="1" spans="2:5">
      <c r="B1" s="37" t="s">
        <v>56</v>
      </c>
      <c r="C1" s="37"/>
      <c r="D1" s="37"/>
      <c r="E1" s="37"/>
    </row>
    <row r="3" spans="2:5">
      <c r="C3" s="2" t="s">
        <v>54</v>
      </c>
      <c r="D3" s="2" t="s">
        <v>55</v>
      </c>
    </row>
    <row r="4" spans="2:5">
      <c r="B4" s="2" t="s">
        <v>53</v>
      </c>
      <c r="C4" s="1">
        <f>contabilidad!C2</f>
        <v>1125878.3400000001</v>
      </c>
    </row>
    <row r="5" spans="2:5">
      <c r="B5" s="2" t="s">
        <v>57</v>
      </c>
      <c r="C5" s="1"/>
      <c r="D5" s="1">
        <f>contabilidad!C19+contabilidad!C31</f>
        <v>-1051182.3799999999</v>
      </c>
    </row>
    <row r="6" spans="2:5">
      <c r="B6" s="2" t="s">
        <v>58</v>
      </c>
      <c r="D6" s="1">
        <f>contabilidad!C34+contabilidad!C42</f>
        <v>-74695.960000000006</v>
      </c>
    </row>
    <row r="7" spans="2:5">
      <c r="C7" s="1">
        <f>SUM(C4:C6)</f>
        <v>1125878.3400000001</v>
      </c>
      <c r="D7" s="1">
        <f>SUM(D5:D6)</f>
        <v>-1125878.3399999999</v>
      </c>
    </row>
    <row r="9" spans="2:5">
      <c r="C9" s="2" t="s">
        <v>59</v>
      </c>
      <c r="D9" s="3">
        <f>C7+D7</f>
        <v>0</v>
      </c>
    </row>
    <row r="10" spans="2:5">
      <c r="D10" s="1"/>
    </row>
  </sheetData>
  <mergeCells count="1">
    <mergeCell ref="B1:E1"/>
  </mergeCells>
  <pageMargins left="0.7" right="0.7" top="0.75" bottom="0.75" header="0.3" footer="0.3"/>
  <pageSetup paperSize="2824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contabilidad</vt:lpstr>
      <vt:lpstr>mes de mayo </vt:lpstr>
      <vt:lpstr>balanza comprobacion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</dc:creator>
  <cp:lastModifiedBy>Adelson</cp:lastModifiedBy>
  <dcterms:created xsi:type="dcterms:W3CDTF">2019-04-28T03:18:10Z</dcterms:created>
  <dcterms:modified xsi:type="dcterms:W3CDTF">2019-06-06T03:28:41Z</dcterms:modified>
</cp:coreProperties>
</file>