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440"/>
  </bookViews>
  <sheets>
    <sheet name="contabilidad" sheetId="2" r:id="rId1"/>
    <sheet name="mes de mayo " sheetId="5" r:id="rId2"/>
    <sheet name="balanza comprobacion" sheetId="4" r:id="rId3"/>
  </sheets>
  <calcPr calcId="124519"/>
</workbook>
</file>

<file path=xl/calcChain.xml><?xml version="1.0" encoding="utf-8"?>
<calcChain xmlns="http://schemas.openxmlformats.org/spreadsheetml/2006/main">
  <c r="C18" i="2"/>
  <c r="C15"/>
  <c r="C16"/>
  <c r="C22"/>
  <c r="C57" i="5"/>
  <c r="C56"/>
  <c r="C55"/>
  <c r="C54"/>
  <c r="C53"/>
  <c r="C52"/>
  <c r="C51"/>
  <c r="C50"/>
  <c r="C49"/>
  <c r="C48"/>
  <c r="C47"/>
  <c r="C46"/>
  <c r="C45"/>
  <c r="C44" s="1"/>
  <c r="E35" s="1"/>
  <c r="C35" s="1"/>
  <c r="C33" s="1"/>
  <c r="C43"/>
  <c r="C42"/>
  <c r="C41"/>
  <c r="C40"/>
  <c r="C39"/>
  <c r="C38"/>
  <c r="C37"/>
  <c r="C36"/>
  <c r="C32"/>
  <c r="C31"/>
  <c r="C30"/>
  <c r="C29"/>
  <c r="C28"/>
  <c r="C27"/>
  <c r="C26"/>
  <c r="C25"/>
  <c r="C24"/>
  <c r="C23"/>
  <c r="C22"/>
  <c r="C21"/>
  <c r="D20"/>
  <c r="C20"/>
  <c r="D19"/>
  <c r="C19"/>
  <c r="C18"/>
  <c r="C17"/>
  <c r="C16"/>
  <c r="C15"/>
  <c r="C14"/>
  <c r="C13"/>
  <c r="C12"/>
  <c r="D11"/>
  <c r="C11"/>
  <c r="C10"/>
  <c r="C9"/>
  <c r="D8"/>
  <c r="C8"/>
  <c r="C7"/>
  <c r="Q6"/>
  <c r="C6" s="1"/>
  <c r="C5"/>
  <c r="C3" s="1"/>
  <c r="C2" s="1"/>
  <c r="C4"/>
  <c r="D3"/>
  <c r="D2"/>
  <c r="C55" i="2"/>
  <c r="C28"/>
  <c r="C23"/>
  <c r="C21"/>
  <c r="C10"/>
  <c r="C41"/>
  <c r="C53"/>
  <c r="C33"/>
  <c r="C44"/>
  <c r="C45"/>
  <c r="C46"/>
  <c r="C47"/>
  <c r="C48"/>
  <c r="C49"/>
  <c r="C50"/>
  <c r="C51"/>
  <c r="C52"/>
  <c r="C54"/>
  <c r="C43"/>
  <c r="C36"/>
  <c r="C37"/>
  <c r="C38"/>
  <c r="C39"/>
  <c r="C35"/>
  <c r="C24"/>
  <c r="C25"/>
  <c r="C26"/>
  <c r="C27"/>
  <c r="C29"/>
  <c r="C30"/>
  <c r="C13"/>
  <c r="C14"/>
  <c r="C17"/>
  <c r="C12"/>
  <c r="C9"/>
  <c r="C5"/>
  <c r="C6"/>
  <c r="C7"/>
  <c r="C4" l="1"/>
  <c r="C3" s="1"/>
  <c r="C20"/>
  <c r="C19" s="1"/>
  <c r="C11"/>
  <c r="C8"/>
  <c r="C2" l="1"/>
  <c r="C40"/>
  <c r="C34" s="1"/>
  <c r="C31" l="1"/>
  <c r="D5" i="4" s="1"/>
  <c r="C4"/>
  <c r="C7" s="1"/>
  <c r="C42" i="2"/>
  <c r="D6" i="4" s="1"/>
  <c r="D7" l="1"/>
  <c r="D9" s="1"/>
</calcChain>
</file>

<file path=xl/comments1.xml><?xml version="1.0" encoding="utf-8"?>
<comments xmlns="http://schemas.openxmlformats.org/spreadsheetml/2006/main">
  <authors>
    <author>Adelson</author>
  </authors>
  <commentList>
    <comment ref="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BHD Rosalis para prestar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cobrado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pago casa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01/02 gasto
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cobrado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para gasto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capital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capital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primera quincena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segunda quincena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6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</t>
        </r>
      </text>
    </comment>
    <comment ref="F4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colegio mes 05 y 06
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plan 200 minutos celular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pieza carro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casa mes 05 y 06
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comida adel</t>
        </r>
      </text>
    </comment>
    <comment ref="F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romo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coco y cerveza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mary</t>
        </r>
      </text>
    </comment>
    <comment ref="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basura</t>
        </r>
      </text>
    </comment>
  </commentList>
</comments>
</file>

<file path=xl/comments2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de alarma 150
conpletivo de conbustibledel carro 100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internet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popular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comida adel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nector caro</t>
        </r>
      </text>
    </comment>
    <comment ref="Y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manuel y emmanuel via popular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impuesto popular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de cerveza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cuota de yajaira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minuto celular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CG</t>
        </r>
      </text>
    </comment>
    <comment ref="A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pago impuesto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gasolina y gas del carro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pago cuota popular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GAS CARRO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pago de mecho y para prestar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30/05para prestar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de mecho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Z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gasto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pago de cuota  y impuesto y plastico bhd rosalis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compra del hogar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bpd. Sobrante de los 10,000 para arreglar el carro.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gasto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gastos para retrovisor del carro</t>
        </r>
      </text>
    </comment>
    <comment ref="Z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areclo carro y medicamento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compea de abanico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gasto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abanico y comida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gastos comida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gastos del hogar</t>
        </r>
      </text>
    </comment>
    <comment ref="A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 de comida adel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gasto 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comida</t>
        </r>
      </text>
    </comment>
    <comment ref="AJ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sobrilla y gas y habichuela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AL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</t>
        </r>
      </text>
    </comment>
    <comment ref="AM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23/05gasto </t>
        </r>
      </text>
    </comment>
    <comment ref="A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AO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</t>
        </r>
      </text>
    </comment>
    <comment ref="AP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</t>
        </r>
      </text>
    </comment>
    <comment ref="AQ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AR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gasto</t>
        </r>
      </text>
    </comment>
    <comment ref="AS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28/05gasto</t>
        </r>
      </text>
    </comment>
    <comment ref="AT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AV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gasto</t>
        </r>
      </text>
    </comment>
    <comment ref="A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A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el 12/05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prestar</t>
        </r>
      </text>
    </comment>
    <comment ref="A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cobrado</t>
        </r>
      </text>
    </comment>
    <comment ref="A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areglo carro y medicamento</t>
        </r>
      </text>
    </comment>
    <comment ref="A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cobrado</t>
        </r>
      </text>
    </comment>
    <comment ref="A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compra de abanico</t>
        </r>
      </text>
    </comment>
    <comment ref="A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B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B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se invirtieron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cobrado</t>
        </r>
      </text>
    </comment>
    <comment ref="B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sobraron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B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romo a jeuri</t>
        </r>
      </text>
    </comment>
    <comment ref="B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B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cobrado</t>
        </r>
      </text>
    </comment>
    <comment ref="B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B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sobrante</t>
        </r>
      </text>
    </comment>
    <comment ref="BK10" authorId="0">
      <text>
        <r>
          <rPr>
            <b/>
            <sz val="9"/>
            <color indexed="81"/>
            <rFont val="Tahoma"/>
            <family val="2"/>
          </rPr>
          <t xml:space="preserve">Adelson
</t>
        </r>
        <r>
          <rPr>
            <sz val="9"/>
            <color indexed="81"/>
            <rFont val="Tahoma"/>
            <family val="2"/>
          </rPr>
          <t>17/05 prestado</t>
        </r>
      </text>
    </comment>
    <comment ref="B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cobrado</t>
        </r>
      </text>
    </comment>
    <comment ref="B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faltante en cuadre</t>
        </r>
      </text>
    </comment>
    <comment ref="B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B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cobrado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de manuel y emmanuel artura via banco popular</t>
        </r>
      </text>
    </comment>
    <comment ref="B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caja personal</t>
        </r>
      </text>
    </comment>
    <comment ref="B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cobrado</t>
        </r>
      </text>
    </comment>
    <comment ref="B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para inverntar con este valor</t>
        </r>
      </text>
    </comment>
    <comment ref="B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B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cobrado</t>
        </r>
      </text>
    </comment>
    <comment ref="B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cobrado</t>
        </r>
      </text>
    </comment>
    <comment ref="B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B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B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B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cobrado</t>
        </r>
      </text>
    </comment>
    <comment ref="C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C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cobrado</t>
        </r>
      </text>
    </comment>
    <comment ref="C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C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C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cobrado</t>
        </r>
      </text>
    </comment>
    <comment ref="C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C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cobrado</t>
        </r>
      </text>
    </comment>
    <comment ref="C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C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C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cobrado</t>
        </r>
      </text>
    </comment>
    <comment ref="C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C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la cuota de yajaira </t>
        </r>
      </text>
    </comment>
    <comment ref="C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C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C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cobrado</t>
        </r>
      </text>
    </comment>
    <comment ref="C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C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 bhd fondo</t>
        </r>
      </text>
    </comment>
    <comment ref="C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Banco popular</t>
        </r>
      </text>
    </comment>
    <comment ref="C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bino y copa</t>
        </r>
      </text>
    </comment>
    <comment ref="C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C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cobrado</t>
        </r>
      </text>
    </comment>
    <comment ref="C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C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C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C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cobrado</t>
        </r>
      </text>
    </comment>
    <comment ref="C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D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cobrado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capital</t>
        </r>
      </text>
    </comment>
    <comment ref="A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capital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 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invertido</t>
        </r>
      </text>
    </comment>
    <comment ref="A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capital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capital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prestado</t>
        </r>
      </text>
    </comment>
    <comment ref="A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A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capital</t>
        </r>
      </text>
    </comment>
    <comment ref="AM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CAPITAL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A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capital</t>
        </r>
      </text>
    </comment>
    <comment ref="AP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capital</t>
        </r>
      </text>
    </comment>
    <comment ref="AQ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capital</t>
        </r>
      </text>
    </comment>
    <comment ref="AR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AS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AT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capital</t>
        </r>
      </text>
    </comment>
    <comment ref="AU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A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capital</t>
        </r>
      </text>
    </comment>
    <comment ref="AW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A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capital</t>
        </r>
      </text>
    </comment>
    <comment ref="A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A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capital</t>
        </r>
      </text>
    </comment>
    <comment ref="B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B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capital</t>
        </r>
      </text>
    </comment>
    <comment ref="B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B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capital</t>
        </r>
      </text>
    </comment>
    <comment ref="B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B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capital</t>
        </r>
      </text>
    </comment>
    <comment ref="B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B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el bhd adelson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 para invertir en fondo bhd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capital bhd adelson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capital bhd rosalis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T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U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</t>
        </r>
      </text>
    </comment>
    <comment ref="V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</t>
        </r>
      </text>
    </comment>
    <comment ref="X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</t>
        </r>
      </text>
    </comment>
    <comment ref="Y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</t>
        </r>
      </text>
    </comment>
    <comment ref="Z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</t>
        </r>
      </text>
    </comment>
    <comment ref="AB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</t>
        </r>
      </text>
    </comment>
    <comment ref="AC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</t>
        </r>
      </text>
    </comment>
    <comment ref="AD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</t>
        </r>
      </text>
    </comment>
    <comment ref="A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</t>
        </r>
      </text>
    </comment>
    <comment ref="A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</t>
        </r>
      </text>
    </comment>
    <comment ref="A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licuadora y table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corta una  y lapiz de colores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abanico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panti</t>
        </r>
      </text>
    </comment>
    <comment ref="J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sombrilla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porta retracto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teipe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13/05:   ajuste sin partidad doble, para cuadrar la balanza.
Estaba sobrando del lado credito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 faltante en cuadre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pasaje de acta de nacimiento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 gasolina pasola jeuri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 y gasolina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y completivo de combustible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 retrovisor del carro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pasaje adel y areglo del carro parte abajo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pasaje rosalis super mercado</t>
        </r>
      </text>
    </comment>
    <comment ref="O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gas carro y pasaje rosalis</t>
        </r>
      </text>
    </comment>
    <comment ref="P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 carro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GAS CARRO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limpia vidrio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plastico y impuesto bhd rosalis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 bhd leon adelson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interes de popular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bhd leon rosalis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medicamento del ninos </t>
        </r>
      </text>
    </comment>
    <comment ref="I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pastiya</t>
        </r>
      </text>
    </comment>
    <comment ref="A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 casa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romo del sabado 18</t>
        </r>
      </text>
    </comment>
    <comment ref="U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ninas</t>
        </r>
      </text>
    </comment>
    <comment ref="X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piza</t>
        </r>
      </text>
    </comment>
    <comment ref="Y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cerveza</t>
        </r>
      </text>
    </comment>
    <comment ref="Z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actividad de la ninas</t>
        </r>
      </text>
    </comment>
    <comment ref="AB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bino y copa</t>
        </r>
      </text>
    </comment>
    <comment ref="AD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helado</t>
        </r>
      </text>
    </comment>
    <comment ref="A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botada de basura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bota de basura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bota de basura</t>
        </r>
      </text>
    </comment>
    <comment ref="L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copia de cedula</t>
        </r>
      </text>
    </comment>
    <comment ref="M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amet por multa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bombillo</t>
        </r>
      </text>
    </comment>
  </commentList>
</comments>
</file>

<file path=xl/sharedStrings.xml><?xml version="1.0" encoding="utf-8"?>
<sst xmlns="http://schemas.openxmlformats.org/spreadsheetml/2006/main" count="132" uniqueCount="69">
  <si>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</si>
  <si>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</si>
  <si>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</si>
  <si>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</si>
  <si>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</si>
  <si>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</si>
  <si>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</si>
  <si>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</si>
  <si>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</si>
  <si>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</si>
  <si>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</si>
  <si>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</si>
  <si>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</si>
  <si>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</si>
  <si>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</si>
  <si>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</si>
  <si>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</si>
  <si>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</si>
  <si>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</si>
  <si>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</si>
  <si>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</si>
  <si>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</si>
  <si>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</si>
  <si>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</si>
  <si>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</si>
  <si>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</si>
  <si>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</si>
  <si>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</si>
  <si>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</si>
  <si>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</si>
  <si>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</si>
  <si>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</si>
  <si>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</si>
  <si>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</si>
  <si>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</si>
  <si>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</si>
  <si>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</si>
  <si>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</si>
  <si>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</si>
  <si>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</si>
  <si>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</si>
  <si>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</si>
  <si>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</si>
  <si>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</si>
  <si>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</si>
  <si>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</si>
  <si>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</si>
  <si>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</si>
  <si>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</si>
  <si>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</si>
  <si>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</si>
  <si>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</si>
  <si>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</si>
  <si>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</si>
  <si>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</si>
  <si>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</si>
  <si>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</si>
  <si>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</si>
  <si>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</si>
  <si>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</si>
  <si>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</si>
  <si>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</si>
  <si>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</si>
  <si>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</si>
  <si>
    <t>Cxp Altice 200 min (los 30)  $778.7</t>
  </si>
  <si>
    <t>Gasto Perdida en prestamos</t>
  </si>
  <si>
    <t>Gasto cobradores prestamos</t>
  </si>
  <si>
    <t>Saldo anterior</t>
  </si>
  <si>
    <t>Gasto del hogar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</si>
</sst>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43" fontId="0" fillId="0" borderId="0" xfId="0" applyNumberFormat="1"/>
    <xf numFmtId="0" fontId="2" fillId="0" borderId="0" xfId="0" applyFont="1"/>
    <xf numFmtId="43" fontId="0" fillId="5" borderId="0" xfId="0" applyNumberFormat="1" applyFill="1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43" fontId="10" fillId="0" borderId="3" xfId="1" applyFont="1" applyBorder="1"/>
    <xf numFmtId="43" fontId="10" fillId="4" borderId="4" xfId="1" applyFont="1" applyFill="1" applyBorder="1"/>
    <xf numFmtId="0" fontId="0" fillId="2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22"/>
  <sheetViews>
    <sheetView showGridLines="0" tabSelected="1" workbookViewId="0">
      <selection activeCell="J36" sqref="J36"/>
    </sheetView>
  </sheetViews>
  <sheetFormatPr baseColWidth="10" defaultRowHeight="12.75"/>
  <cols>
    <col min="1" max="1" width="11.42578125" style="30"/>
    <col min="2" max="2" width="37.85546875" style="15" customWidth="1"/>
    <col min="3" max="3" width="12.42578125" style="31" bestFit="1" customWidth="1"/>
    <col min="4" max="4" width="12.42578125" style="32" bestFit="1" customWidth="1"/>
    <col min="5" max="5" width="11.5703125" style="33" bestFit="1" customWidth="1"/>
    <col min="6" max="6" width="10" style="34" bestFit="1" customWidth="1"/>
    <col min="7" max="7" width="10.5703125" style="34" bestFit="1" customWidth="1"/>
    <col min="8" max="8" width="9.7109375" style="34" customWidth="1"/>
    <col min="9" max="9" width="9.5703125" style="34" customWidth="1"/>
    <col min="10" max="10" width="8.140625" style="34" bestFit="1" customWidth="1"/>
    <col min="11" max="11" width="10.7109375" style="34" bestFit="1" customWidth="1"/>
    <col min="12" max="12" width="10" style="34" customWidth="1"/>
    <col min="13" max="13" width="11.85546875" style="34" bestFit="1" customWidth="1"/>
    <col min="14" max="14" width="11.140625" style="34" bestFit="1" customWidth="1"/>
    <col min="15" max="15" width="10.42578125" style="34" customWidth="1"/>
    <col min="16" max="16" width="10.5703125" style="34" bestFit="1" customWidth="1"/>
    <col min="17" max="17" width="9.85546875" style="34" customWidth="1"/>
    <col min="18" max="18" width="10.5703125" style="34" bestFit="1" customWidth="1"/>
    <col min="19" max="19" width="11" style="34" customWidth="1"/>
    <col min="20" max="20" width="10.7109375" style="34" customWidth="1"/>
    <col min="21" max="21" width="11" style="34" customWidth="1"/>
    <col min="22" max="23" width="9.7109375" style="34" customWidth="1"/>
    <col min="24" max="24" width="10.42578125" style="34" customWidth="1"/>
    <col min="25" max="25" width="10.28515625" style="34" customWidth="1"/>
    <col min="26" max="26" width="9.5703125" style="34" customWidth="1"/>
    <col min="27" max="27" width="9.42578125" style="34" customWidth="1"/>
    <col min="28" max="28" width="10.5703125" style="34" customWidth="1"/>
    <col min="29" max="29" width="10.28515625" style="34" customWidth="1"/>
    <col min="30" max="30" width="9.42578125" style="34" customWidth="1"/>
    <col min="31" max="31" width="9.7109375" style="34" customWidth="1"/>
    <col min="32" max="32" width="10.42578125" style="34" customWidth="1"/>
    <col min="33" max="33" width="11" style="34" customWidth="1"/>
    <col min="34" max="34" width="10.42578125" style="34" customWidth="1"/>
    <col min="35" max="35" width="10.28515625" style="34" customWidth="1"/>
    <col min="36" max="36" width="10.5703125" style="34" bestFit="1" customWidth="1"/>
    <col min="37" max="37" width="10" style="34" bestFit="1" customWidth="1"/>
    <col min="38" max="38" width="10.5703125" style="34" bestFit="1" customWidth="1"/>
    <col min="39" max="39" width="9.85546875" style="34" customWidth="1"/>
    <col min="40" max="40" width="10.7109375" style="34" customWidth="1"/>
    <col min="41" max="41" width="10.28515625" style="34" customWidth="1"/>
    <col min="42" max="42" width="9.42578125" style="34" customWidth="1"/>
    <col min="43" max="43" width="10.5703125" style="34" customWidth="1"/>
    <col min="44" max="44" width="10" style="34" bestFit="1" customWidth="1"/>
    <col min="45" max="45" width="9.7109375" style="34" customWidth="1"/>
    <col min="46" max="46" width="10.5703125" style="34" customWidth="1"/>
    <col min="47" max="47" width="10.28515625" style="34" customWidth="1"/>
    <col min="48" max="48" width="10.5703125" style="34" bestFit="1" customWidth="1"/>
    <col min="49" max="49" width="10" style="34" bestFit="1" customWidth="1"/>
    <col min="50" max="50" width="9.42578125" style="34" customWidth="1"/>
    <col min="51" max="51" width="9.5703125" style="34" bestFit="1" customWidth="1"/>
    <col min="52" max="52" width="10" style="34" customWidth="1"/>
    <col min="53" max="53" width="9.7109375" style="34" customWidth="1"/>
    <col min="54" max="54" width="10.5703125" style="34" customWidth="1"/>
    <col min="55" max="55" width="9.85546875" style="34" customWidth="1"/>
    <col min="56" max="56" width="10.5703125" style="34" bestFit="1" customWidth="1"/>
    <col min="57" max="57" width="10" style="34" customWidth="1"/>
    <col min="58" max="58" width="10.5703125" style="34" customWidth="1"/>
    <col min="59" max="59" width="10" style="34" bestFit="1" customWidth="1"/>
    <col min="60" max="60" width="10.5703125" style="34" bestFit="1" customWidth="1"/>
    <col min="61" max="61" width="8" style="34" customWidth="1"/>
    <col min="62" max="62" width="7.42578125" style="34" customWidth="1"/>
    <col min="63" max="63" width="11.140625" style="34" customWidth="1"/>
    <col min="64" max="64" width="10" style="34" bestFit="1" customWidth="1"/>
    <col min="65" max="65" width="7.85546875" style="34" customWidth="1"/>
    <col min="66" max="66" width="11.42578125" style="34"/>
    <col min="67" max="67" width="10" style="34" bestFit="1" customWidth="1"/>
    <col min="68" max="68" width="10.5703125" style="34" customWidth="1"/>
    <col min="69" max="69" width="9.28515625" style="34" customWidth="1"/>
    <col min="70" max="70" width="9.42578125" style="34" customWidth="1"/>
    <col min="71" max="71" width="10.5703125" style="34" customWidth="1"/>
    <col min="72" max="72" width="9.42578125" style="34" customWidth="1"/>
    <col min="73" max="73" width="10.140625" style="34" customWidth="1"/>
    <col min="74" max="74" width="9.140625" style="34" customWidth="1"/>
    <col min="75" max="75" width="9.42578125" style="34" customWidth="1"/>
    <col min="76" max="76" width="9.7109375" style="34" customWidth="1"/>
    <col min="77" max="77" width="10.5703125" style="34" bestFit="1" customWidth="1"/>
    <col min="78" max="78" width="8.85546875" style="34" customWidth="1"/>
    <col min="79" max="79" width="9.42578125" style="34" customWidth="1"/>
    <col min="80" max="80" width="9.7109375" style="34" customWidth="1"/>
    <col min="81" max="81" width="9.5703125" style="34" bestFit="1" customWidth="1"/>
    <col min="82" max="82" width="11.42578125" style="34"/>
    <col min="83" max="83" width="10.85546875" style="34" customWidth="1"/>
    <col min="84" max="84" width="10.5703125" style="34" customWidth="1"/>
    <col min="85" max="85" width="9" style="34" customWidth="1"/>
    <col min="86" max="86" width="9.28515625" style="34" customWidth="1"/>
    <col min="87" max="87" width="10.5703125" style="34" customWidth="1"/>
    <col min="88" max="88" width="9.42578125" style="34" customWidth="1"/>
    <col min="89" max="89" width="10" style="34" bestFit="1" customWidth="1"/>
    <col min="90" max="90" width="10.28515625" style="34" customWidth="1"/>
    <col min="91" max="91" width="10.42578125" style="34" customWidth="1"/>
    <col min="92" max="92" width="9.5703125" style="34" bestFit="1" customWidth="1"/>
    <col min="93" max="93" width="9.5703125" style="34" customWidth="1"/>
    <col min="94" max="94" width="9.7109375" style="34" customWidth="1"/>
    <col min="95" max="95" width="10" style="34" customWidth="1"/>
    <col min="96" max="96" width="9.7109375" style="34" customWidth="1"/>
    <col min="97" max="97" width="8.28515625" style="34" customWidth="1"/>
    <col min="98" max="98" width="10.5703125" style="34" customWidth="1"/>
    <col min="99" max="99" width="9.7109375" style="34" customWidth="1"/>
    <col min="100" max="100" width="9.85546875" style="34" customWidth="1"/>
    <col min="101" max="101" width="10.28515625" style="34" customWidth="1"/>
    <col min="102" max="102" width="10.5703125" style="34" customWidth="1"/>
    <col min="103" max="103" width="9.7109375" style="34" customWidth="1"/>
    <col min="104" max="104" width="10.5703125" style="34" bestFit="1" customWidth="1"/>
    <col min="105" max="16384" width="11.42578125" style="34"/>
  </cols>
  <sheetData>
    <row r="1" spans="1:64" s="6" customFormat="1">
      <c r="A1" s="4"/>
      <c r="B1" s="5" t="s">
        <v>0</v>
      </c>
      <c r="C1" s="4" t="s">
        <v>1</v>
      </c>
      <c r="D1" s="6" t="s">
        <v>67</v>
      </c>
    </row>
    <row r="2" spans="1:64" s="11" customFormat="1">
      <c r="A2" s="7" t="s">
        <v>52</v>
      </c>
      <c r="B2" s="8" t="s">
        <v>50</v>
      </c>
      <c r="C2" s="9">
        <f>SUM(C3,C8,C11)</f>
        <v>1117852.98</v>
      </c>
      <c r="D2" s="10">
        <v>1046774.91</v>
      </c>
    </row>
    <row r="3" spans="1:64" s="13" customFormat="1">
      <c r="A3" s="7"/>
      <c r="B3" s="8" t="s">
        <v>45</v>
      </c>
      <c r="C3" s="9">
        <f>SUM(C4:C7)</f>
        <v>6649.5900000000029</v>
      </c>
      <c r="D3" s="12">
        <v>14349.590000000004</v>
      </c>
    </row>
    <row r="4" spans="1:64" s="18" customFormat="1">
      <c r="A4" s="14"/>
      <c r="B4" s="15" t="s">
        <v>47</v>
      </c>
      <c r="C4" s="16">
        <f>SUM(D4:AAA4)</f>
        <v>6162.8099999999977</v>
      </c>
      <c r="D4" s="17">
        <v>6162.8099999999977</v>
      </c>
    </row>
    <row r="5" spans="1:64" s="18" customFormat="1">
      <c r="A5" s="14"/>
      <c r="B5" s="15" t="s">
        <v>46</v>
      </c>
      <c r="C5" s="16">
        <f t="shared" ref="C5:C7" si="0">SUM(D5:AAA5)</f>
        <v>48.320000000006985</v>
      </c>
      <c r="D5" s="17">
        <v>48.320000000006985</v>
      </c>
    </row>
    <row r="6" spans="1:64" s="18" customFormat="1">
      <c r="A6" s="14"/>
      <c r="B6" s="15" t="s">
        <v>49</v>
      </c>
      <c r="C6" s="16">
        <f t="shared" si="0"/>
        <v>394.77999999999884</v>
      </c>
      <c r="D6" s="17">
        <v>394.77999999999884</v>
      </c>
    </row>
    <row r="7" spans="1:64" s="18" customFormat="1" ht="15">
      <c r="A7" s="14"/>
      <c r="B7" s="15" t="s">
        <v>48</v>
      </c>
      <c r="C7" s="16">
        <f t="shared" si="0"/>
        <v>43.679999999999382</v>
      </c>
      <c r="D7" s="17">
        <v>7743.6799999999994</v>
      </c>
      <c r="E7" s="18">
        <v>-7700</v>
      </c>
      <c r="BL7" s="35"/>
    </row>
    <row r="8" spans="1:64" s="13" customFormat="1">
      <c r="A8" s="7"/>
      <c r="B8" s="8" t="s">
        <v>42</v>
      </c>
      <c r="C8" s="9">
        <f>SUM(C9:C10)</f>
        <v>5842.9499999999971</v>
      </c>
      <c r="D8" s="12">
        <v>44788.95</v>
      </c>
    </row>
    <row r="9" spans="1:64" s="18" customFormat="1">
      <c r="A9" s="14"/>
      <c r="B9" s="15" t="s">
        <v>44</v>
      </c>
      <c r="C9" s="16">
        <f>SUM(D9:AAA9)</f>
        <v>2010</v>
      </c>
      <c r="D9" s="17">
        <v>815</v>
      </c>
      <c r="E9" s="18">
        <v>-805</v>
      </c>
      <c r="F9" s="18">
        <v>2000</v>
      </c>
    </row>
    <row r="10" spans="1:64" s="18" customFormat="1">
      <c r="A10" s="14"/>
      <c r="B10" s="15" t="s">
        <v>43</v>
      </c>
      <c r="C10" s="16">
        <f>SUM(D10:AAA10)</f>
        <v>3832.9499999999971</v>
      </c>
      <c r="D10" s="17">
        <v>43973.95</v>
      </c>
      <c r="E10" s="18">
        <v>7700</v>
      </c>
      <c r="F10" s="18">
        <v>25645</v>
      </c>
      <c r="G10" s="18">
        <v>-53000</v>
      </c>
      <c r="H10" s="18">
        <v>-3000</v>
      </c>
      <c r="I10" s="18">
        <v>-1185</v>
      </c>
      <c r="J10" s="18">
        <v>-701</v>
      </c>
      <c r="K10" s="18">
        <v>-15000</v>
      </c>
      <c r="L10" s="18">
        <v>1400</v>
      </c>
      <c r="M10" s="18">
        <v>-2000</v>
      </c>
    </row>
    <row r="11" spans="1:64" s="23" customFormat="1">
      <c r="A11" s="19"/>
      <c r="B11" s="20" t="s">
        <v>38</v>
      </c>
      <c r="C11" s="21">
        <f>SUM(C12:C18)</f>
        <v>1105360.44</v>
      </c>
      <c r="D11" s="22">
        <v>987636.37</v>
      </c>
      <c r="F11" s="24"/>
    </row>
    <row r="12" spans="1:64" s="18" customFormat="1">
      <c r="A12" s="14"/>
      <c r="B12" s="15" t="s">
        <v>33</v>
      </c>
      <c r="C12" s="16">
        <f>SUM(D12:AAA12)</f>
        <v>606817.7300000001</v>
      </c>
      <c r="D12" s="17">
        <v>558931.89</v>
      </c>
      <c r="E12" s="18">
        <v>-19130.830000000002</v>
      </c>
      <c r="F12" s="18">
        <v>53000</v>
      </c>
      <c r="G12" s="18">
        <v>15000</v>
      </c>
      <c r="H12" s="18">
        <v>-983.33</v>
      </c>
    </row>
    <row r="13" spans="1:64" s="18" customFormat="1">
      <c r="A13" s="14"/>
      <c r="B13" s="15" t="s">
        <v>35</v>
      </c>
      <c r="C13" s="16">
        <f t="shared" ref="C13:C18" si="1">SUM(D13:AAA13)</f>
        <v>78704.479999999981</v>
      </c>
      <c r="D13" s="17">
        <v>78704.479999999981</v>
      </c>
    </row>
    <row r="14" spans="1:64" s="18" customFormat="1">
      <c r="A14" s="14"/>
      <c r="B14" s="15" t="s">
        <v>34</v>
      </c>
      <c r="C14" s="16">
        <f t="shared" si="1"/>
        <v>350000</v>
      </c>
      <c r="D14" s="17">
        <v>350000</v>
      </c>
    </row>
    <row r="15" spans="1:64" s="18" customFormat="1">
      <c r="A15" s="14"/>
      <c r="B15" s="15" t="s">
        <v>36</v>
      </c>
      <c r="C15" s="16">
        <f t="shared" si="1"/>
        <v>3500</v>
      </c>
      <c r="D15" s="17">
        <v>0</v>
      </c>
      <c r="E15" s="18">
        <v>3500</v>
      </c>
    </row>
    <row r="16" spans="1:64" s="18" customFormat="1">
      <c r="A16" s="14"/>
      <c r="B16" s="15" t="s">
        <v>31</v>
      </c>
      <c r="C16" s="16">
        <f t="shared" si="1"/>
        <v>2500</v>
      </c>
      <c r="D16" s="17">
        <v>0</v>
      </c>
      <c r="E16" s="18">
        <v>2500</v>
      </c>
    </row>
    <row r="17" spans="1:8" s="18" customFormat="1">
      <c r="A17" s="14"/>
      <c r="B17" s="15" t="s">
        <v>37</v>
      </c>
      <c r="C17" s="16">
        <f t="shared" si="1"/>
        <v>49189.83</v>
      </c>
      <c r="D17" s="17">
        <v>0</v>
      </c>
      <c r="E17" s="18">
        <v>49189.83</v>
      </c>
    </row>
    <row r="18" spans="1:8" s="18" customFormat="1">
      <c r="A18" s="14"/>
      <c r="B18" s="15" t="s">
        <v>32</v>
      </c>
      <c r="C18" s="16">
        <f t="shared" si="1"/>
        <v>14648.4</v>
      </c>
      <c r="D18" s="17">
        <v>0</v>
      </c>
      <c r="E18" s="18">
        <v>7324.2</v>
      </c>
      <c r="F18" s="18">
        <v>7324.2</v>
      </c>
    </row>
    <row r="19" spans="1:8" s="13" customFormat="1">
      <c r="A19" s="7" t="s">
        <v>51</v>
      </c>
      <c r="B19" s="8" t="s">
        <v>2</v>
      </c>
      <c r="C19" s="9">
        <f>SUM(C20)</f>
        <v>-347320.58999999997</v>
      </c>
      <c r="D19" s="12">
        <v>-340506.02999999997</v>
      </c>
    </row>
    <row r="20" spans="1:8" s="13" customFormat="1">
      <c r="A20" s="14"/>
      <c r="B20" s="8" t="s">
        <v>30</v>
      </c>
      <c r="C20" s="9">
        <f>SUM(C21:C30)</f>
        <v>-347320.58999999997</v>
      </c>
      <c r="D20" s="12">
        <v>-340506.02999999997</v>
      </c>
    </row>
    <row r="21" spans="1:8" s="18" customFormat="1">
      <c r="A21" s="14"/>
      <c r="B21" s="15" t="s">
        <v>28</v>
      </c>
      <c r="C21" s="16">
        <f>SUM(D21:AAA21)</f>
        <v>-1235.8599999999999</v>
      </c>
      <c r="D21" s="17">
        <v>0</v>
      </c>
      <c r="E21" s="18">
        <v>-1235.8599999999999</v>
      </c>
    </row>
    <row r="22" spans="1:8" s="18" customFormat="1">
      <c r="A22" s="14"/>
      <c r="B22" s="15" t="s">
        <v>29</v>
      </c>
      <c r="C22" s="16">
        <f>SUM(D22:AAA22)</f>
        <v>-3000</v>
      </c>
      <c r="D22" s="17"/>
      <c r="E22" s="18">
        <v>-3000</v>
      </c>
      <c r="F22" s="18">
        <v>-3000</v>
      </c>
      <c r="G22" s="18">
        <v>3000</v>
      </c>
    </row>
    <row r="23" spans="1:8" s="18" customFormat="1">
      <c r="A23" s="14"/>
      <c r="B23" s="15" t="s">
        <v>24</v>
      </c>
      <c r="C23" s="16">
        <f t="shared" ref="C23:C30" si="2">SUM(D23:AAA23)</f>
        <v>0</v>
      </c>
      <c r="D23" s="17">
        <v>0</v>
      </c>
    </row>
    <row r="24" spans="1:8" s="18" customFormat="1">
      <c r="A24" s="14"/>
      <c r="B24" s="15" t="s">
        <v>27</v>
      </c>
      <c r="C24" s="16">
        <f t="shared" si="2"/>
        <v>-1800</v>
      </c>
      <c r="D24" s="17">
        <v>0</v>
      </c>
      <c r="E24" s="18">
        <v>-900</v>
      </c>
      <c r="F24" s="18">
        <v>-900</v>
      </c>
    </row>
    <row r="25" spans="1:8" s="18" customFormat="1">
      <c r="A25" s="14"/>
      <c r="B25" s="15" t="s">
        <v>25</v>
      </c>
      <c r="C25" s="16">
        <f t="shared" si="2"/>
        <v>0</v>
      </c>
      <c r="D25" s="17">
        <v>0</v>
      </c>
    </row>
    <row r="26" spans="1:8" s="18" customFormat="1">
      <c r="A26" s="14"/>
      <c r="B26" s="15" t="s">
        <v>62</v>
      </c>
      <c r="C26" s="16">
        <f t="shared" si="2"/>
        <v>-72347.289999999994</v>
      </c>
      <c r="D26" s="17">
        <v>-72347.289999999994</v>
      </c>
    </row>
    <row r="27" spans="1:8" s="18" customFormat="1">
      <c r="A27" s="14"/>
      <c r="B27" s="15" t="s">
        <v>61</v>
      </c>
      <c r="C27" s="16">
        <f t="shared" si="2"/>
        <v>-138503.46</v>
      </c>
      <c r="D27" s="17">
        <v>-138503.46</v>
      </c>
      <c r="H27" s="26"/>
    </row>
    <row r="28" spans="1:8" s="18" customFormat="1">
      <c r="A28" s="14"/>
      <c r="B28" s="15" t="s">
        <v>60</v>
      </c>
      <c r="C28" s="16">
        <f t="shared" si="2"/>
        <v>-67020.86</v>
      </c>
      <c r="D28" s="17">
        <v>-67020.86</v>
      </c>
    </row>
    <row r="29" spans="1:8" s="18" customFormat="1">
      <c r="A29" s="14"/>
      <c r="B29" s="15" t="s">
        <v>63</v>
      </c>
      <c r="C29" s="16">
        <f t="shared" si="2"/>
        <v>-62634.42</v>
      </c>
      <c r="D29" s="17">
        <v>-62634.42</v>
      </c>
    </row>
    <row r="30" spans="1:8" s="18" customFormat="1">
      <c r="A30" s="14"/>
      <c r="B30" s="15" t="s">
        <v>64</v>
      </c>
      <c r="C30" s="16">
        <f t="shared" si="2"/>
        <v>-778.7</v>
      </c>
      <c r="D30" s="17">
        <v>0</v>
      </c>
      <c r="E30" s="18">
        <v>-778.7</v>
      </c>
      <c r="F30" s="25"/>
    </row>
    <row r="31" spans="1:8" s="13" customFormat="1">
      <c r="A31" s="7" t="s">
        <v>51</v>
      </c>
      <c r="B31" s="8" t="s">
        <v>41</v>
      </c>
      <c r="C31" s="9">
        <f>SUM(C32:C33)</f>
        <v>-706268.88</v>
      </c>
      <c r="D31" s="12">
        <v>-706268.88</v>
      </c>
    </row>
    <row r="32" spans="1:8" s="18" customFormat="1">
      <c r="A32" s="27"/>
      <c r="B32" s="28" t="s">
        <v>40</v>
      </c>
      <c r="C32" s="16">
        <v>-601196.64</v>
      </c>
      <c r="D32" s="17">
        <v>-601196.64</v>
      </c>
      <c r="E32" s="25"/>
      <c r="F32" s="25"/>
      <c r="G32" s="25"/>
    </row>
    <row r="33" spans="1:6" s="18" customFormat="1">
      <c r="A33" s="14"/>
      <c r="B33" s="15" t="s">
        <v>39</v>
      </c>
      <c r="C33" s="16">
        <f>SUM(D33:ZZ33)</f>
        <v>-105072.24000000002</v>
      </c>
      <c r="D33" s="17">
        <v>-105072.24000000002</v>
      </c>
    </row>
    <row r="34" spans="1:6" s="13" customFormat="1">
      <c r="A34" s="7" t="s">
        <v>51</v>
      </c>
      <c r="B34" s="8" t="s">
        <v>10</v>
      </c>
      <c r="C34" s="9">
        <f>SUM(C35:C41)</f>
        <v>-76769.070000000007</v>
      </c>
      <c r="D34" s="12">
        <v>0</v>
      </c>
    </row>
    <row r="35" spans="1:6" s="18" customFormat="1">
      <c r="A35" s="14"/>
      <c r="B35" s="15" t="s">
        <v>8</v>
      </c>
      <c r="C35" s="16">
        <f>SUM(D35:AAA35)</f>
        <v>-6000</v>
      </c>
      <c r="D35" s="17">
        <v>0</v>
      </c>
      <c r="E35" s="18">
        <v>-6000</v>
      </c>
    </row>
    <row r="36" spans="1:6" s="18" customFormat="1">
      <c r="A36" s="29"/>
      <c r="B36" s="15" t="s">
        <v>3</v>
      </c>
      <c r="C36" s="16">
        <f t="shared" ref="C36:C41" si="3">SUM(D36:AAA36)</f>
        <v>-63838.23</v>
      </c>
      <c r="D36" s="17">
        <v>0</v>
      </c>
      <c r="E36" s="18">
        <v>-63838.23</v>
      </c>
    </row>
    <row r="37" spans="1:6" s="18" customFormat="1">
      <c r="A37" s="29"/>
      <c r="B37" s="15" t="s">
        <v>9</v>
      </c>
      <c r="C37" s="16">
        <f t="shared" si="3"/>
        <v>0</v>
      </c>
      <c r="D37" s="17">
        <v>0</v>
      </c>
    </row>
    <row r="38" spans="1:6" s="18" customFormat="1">
      <c r="A38" s="29"/>
      <c r="B38" s="15" t="s">
        <v>5</v>
      </c>
      <c r="C38" s="16">
        <f t="shared" si="3"/>
        <v>0</v>
      </c>
      <c r="D38" s="17">
        <v>0</v>
      </c>
    </row>
    <row r="39" spans="1:6" s="18" customFormat="1">
      <c r="A39" s="29"/>
      <c r="B39" s="15" t="s">
        <v>4</v>
      </c>
      <c r="C39" s="16">
        <f t="shared" si="3"/>
        <v>0</v>
      </c>
      <c r="D39" s="17">
        <v>0</v>
      </c>
    </row>
    <row r="40" spans="1:6" s="18" customFormat="1">
      <c r="A40" s="29"/>
      <c r="B40" s="15" t="s">
        <v>7</v>
      </c>
      <c r="C40" s="16">
        <f t="shared" si="3"/>
        <v>-6930.84</v>
      </c>
      <c r="D40" s="17">
        <v>0</v>
      </c>
      <c r="E40" s="18">
        <v>-6514.17</v>
      </c>
      <c r="F40" s="18">
        <v>-416.67</v>
      </c>
    </row>
    <row r="41" spans="1:6" s="18" customFormat="1">
      <c r="A41" s="29"/>
      <c r="B41" s="15" t="s">
        <v>6</v>
      </c>
      <c r="C41" s="16">
        <f t="shared" si="3"/>
        <v>0</v>
      </c>
      <c r="D41" s="17">
        <v>0</v>
      </c>
    </row>
    <row r="42" spans="1:6" s="13" customFormat="1">
      <c r="A42" s="7" t="s">
        <v>52</v>
      </c>
      <c r="B42" s="8" t="s">
        <v>22</v>
      </c>
      <c r="C42" s="9">
        <f>SUM(C43:C54)</f>
        <v>12505.56</v>
      </c>
      <c r="D42" s="12">
        <v>0</v>
      </c>
    </row>
    <row r="43" spans="1:6" s="18" customFormat="1">
      <c r="A43" s="29"/>
      <c r="B43" s="15" t="s">
        <v>12</v>
      </c>
      <c r="C43" s="16">
        <f>SUM(D43:AAA43)</f>
        <v>0</v>
      </c>
      <c r="D43" s="17">
        <v>0</v>
      </c>
    </row>
    <row r="44" spans="1:6" s="18" customFormat="1">
      <c r="A44" s="29"/>
      <c r="B44" s="15" t="s">
        <v>20</v>
      </c>
      <c r="C44" s="16">
        <f t="shared" ref="C44:C55" si="4">SUM(D44:AAA44)</f>
        <v>1800</v>
      </c>
      <c r="D44" s="17">
        <v>0</v>
      </c>
      <c r="E44" s="18">
        <v>1800</v>
      </c>
    </row>
    <row r="45" spans="1:6" s="18" customFormat="1">
      <c r="A45" s="29"/>
      <c r="B45" s="15" t="s">
        <v>18</v>
      </c>
      <c r="C45" s="16">
        <f t="shared" si="4"/>
        <v>2014.56</v>
      </c>
      <c r="D45" s="17">
        <v>0</v>
      </c>
      <c r="E45" s="18">
        <v>1235.8599999999999</v>
      </c>
      <c r="F45" s="18">
        <v>778.7</v>
      </c>
    </row>
    <row r="46" spans="1:6" s="18" customFormat="1">
      <c r="A46" s="29"/>
      <c r="B46" s="15" t="s">
        <v>17</v>
      </c>
      <c r="C46" s="16">
        <f t="shared" si="4"/>
        <v>701</v>
      </c>
      <c r="D46" s="17">
        <v>0</v>
      </c>
      <c r="E46" s="18">
        <v>701</v>
      </c>
    </row>
    <row r="47" spans="1:6" s="18" customFormat="1">
      <c r="A47" s="29"/>
      <c r="B47" s="15" t="s">
        <v>11</v>
      </c>
      <c r="C47" s="16">
        <f t="shared" si="4"/>
        <v>150</v>
      </c>
      <c r="D47" s="17">
        <v>0</v>
      </c>
      <c r="E47" s="18">
        <v>150</v>
      </c>
    </row>
    <row r="48" spans="1:6" s="18" customFormat="1">
      <c r="A48" s="29"/>
      <c r="B48" s="15" t="s">
        <v>21</v>
      </c>
      <c r="C48" s="16">
        <f t="shared" si="4"/>
        <v>0</v>
      </c>
      <c r="D48" s="17">
        <v>0</v>
      </c>
    </row>
    <row r="49" spans="1:7" s="18" customFormat="1">
      <c r="A49" s="29"/>
      <c r="B49" s="15" t="s">
        <v>15</v>
      </c>
      <c r="C49" s="16">
        <f t="shared" si="4"/>
        <v>0</v>
      </c>
      <c r="D49" s="17">
        <v>0</v>
      </c>
    </row>
    <row r="50" spans="1:7" s="18" customFormat="1">
      <c r="A50" s="29"/>
      <c r="B50" s="15" t="s">
        <v>14</v>
      </c>
      <c r="C50" s="16">
        <f t="shared" si="4"/>
        <v>0</v>
      </c>
      <c r="D50" s="17">
        <v>0</v>
      </c>
    </row>
    <row r="51" spans="1:7" s="18" customFormat="1">
      <c r="A51" s="29"/>
      <c r="B51" s="15" t="s">
        <v>68</v>
      </c>
      <c r="C51" s="16">
        <f t="shared" si="4"/>
        <v>6790</v>
      </c>
      <c r="D51" s="17">
        <v>0</v>
      </c>
      <c r="E51" s="18">
        <v>660</v>
      </c>
      <c r="F51" s="18">
        <v>6000</v>
      </c>
      <c r="G51" s="18">
        <v>130</v>
      </c>
    </row>
    <row r="52" spans="1:7" s="18" customFormat="1">
      <c r="A52" s="29"/>
      <c r="B52" s="15" t="s">
        <v>16</v>
      </c>
      <c r="C52" s="16">
        <f t="shared" si="4"/>
        <v>955</v>
      </c>
      <c r="D52" s="17">
        <v>0</v>
      </c>
      <c r="E52" s="18">
        <v>50</v>
      </c>
      <c r="F52" s="18">
        <v>635</v>
      </c>
      <c r="G52" s="18">
        <v>270</v>
      </c>
    </row>
    <row r="53" spans="1:7" s="18" customFormat="1">
      <c r="A53" s="29"/>
      <c r="B53" s="15" t="s">
        <v>66</v>
      </c>
      <c r="C53" s="16">
        <f>SUM(D53:ZZ53)</f>
        <v>0</v>
      </c>
      <c r="D53" s="17">
        <v>0</v>
      </c>
    </row>
    <row r="54" spans="1:7" s="18" customFormat="1">
      <c r="A54" s="29"/>
      <c r="B54" s="15" t="s">
        <v>13</v>
      </c>
      <c r="C54" s="16">
        <f t="shared" si="4"/>
        <v>95</v>
      </c>
      <c r="D54" s="17">
        <v>0</v>
      </c>
      <c r="E54" s="18">
        <v>75</v>
      </c>
      <c r="F54" s="18">
        <v>20</v>
      </c>
    </row>
    <row r="55" spans="1:7" s="18" customFormat="1">
      <c r="A55" s="29"/>
      <c r="B55" s="15" t="s">
        <v>65</v>
      </c>
      <c r="C55" s="16">
        <f t="shared" si="4"/>
        <v>0</v>
      </c>
      <c r="D55" s="17">
        <v>0</v>
      </c>
    </row>
    <row r="56" spans="1:7" s="18" customFormat="1">
      <c r="A56" s="29"/>
      <c r="B56" s="15"/>
      <c r="C56" s="16"/>
      <c r="D56" s="17"/>
    </row>
    <row r="57" spans="1:7" s="18" customFormat="1">
      <c r="A57" s="29"/>
      <c r="B57" s="15"/>
      <c r="C57" s="16"/>
      <c r="D57" s="17"/>
    </row>
    <row r="58" spans="1:7" s="18" customFormat="1">
      <c r="A58" s="29"/>
      <c r="B58" s="15"/>
      <c r="C58" s="16"/>
      <c r="D58" s="17"/>
    </row>
    <row r="59" spans="1:7" s="18" customFormat="1">
      <c r="A59" s="29"/>
      <c r="B59" s="15"/>
      <c r="C59" s="16"/>
      <c r="D59" s="17"/>
    </row>
    <row r="60" spans="1:7" s="18" customFormat="1">
      <c r="A60" s="29"/>
      <c r="B60" s="15"/>
      <c r="C60" s="16"/>
      <c r="D60" s="17"/>
    </row>
    <row r="61" spans="1:7" s="18" customFormat="1">
      <c r="A61" s="29"/>
      <c r="B61" s="15"/>
      <c r="C61" s="16"/>
      <c r="D61" s="17"/>
    </row>
    <row r="62" spans="1:7" s="18" customFormat="1">
      <c r="A62" s="29"/>
      <c r="B62" s="15"/>
      <c r="C62" s="16"/>
      <c r="D62" s="17"/>
    </row>
    <row r="63" spans="1:7" s="18" customFormat="1">
      <c r="A63" s="29"/>
      <c r="B63" s="15"/>
      <c r="C63" s="16"/>
      <c r="D63" s="17"/>
    </row>
    <row r="64" spans="1:7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4" s="18" customFormat="1">
      <c r="A209" s="29"/>
      <c r="B209" s="15"/>
      <c r="C209" s="16"/>
      <c r="D209" s="17"/>
    </row>
    <row r="210" spans="1:4" s="18" customFormat="1">
      <c r="A210" s="29"/>
      <c r="B210" s="15"/>
      <c r="C210" s="16"/>
      <c r="D210" s="17"/>
    </row>
    <row r="211" spans="1:4" s="18" customFormat="1">
      <c r="A211" s="29"/>
      <c r="B211" s="15"/>
      <c r="C211" s="16"/>
      <c r="D211" s="17"/>
    </row>
    <row r="212" spans="1:4" s="18" customFormat="1">
      <c r="A212" s="29"/>
      <c r="B212" s="15"/>
      <c r="C212" s="16"/>
      <c r="D212" s="17"/>
    </row>
    <row r="213" spans="1:4" s="18" customFormat="1">
      <c r="A213" s="29"/>
      <c r="B213" s="15"/>
      <c r="C213" s="16"/>
      <c r="D213" s="17"/>
    </row>
    <row r="214" spans="1:4" s="18" customFormat="1">
      <c r="A214" s="29"/>
      <c r="B214" s="15"/>
      <c r="C214" s="16"/>
      <c r="D214" s="17"/>
    </row>
    <row r="215" spans="1:4" s="18" customFormat="1">
      <c r="A215" s="29"/>
      <c r="B215" s="15"/>
      <c r="C215" s="16"/>
      <c r="D215" s="17"/>
    </row>
    <row r="216" spans="1:4" s="18" customFormat="1">
      <c r="A216" s="29"/>
      <c r="B216" s="15"/>
      <c r="C216" s="16"/>
      <c r="D216" s="17"/>
    </row>
    <row r="217" spans="1:4" s="18" customFormat="1">
      <c r="A217" s="29"/>
      <c r="B217" s="15"/>
      <c r="C217" s="16"/>
      <c r="D217" s="17"/>
    </row>
    <row r="218" spans="1:4" s="18" customFormat="1">
      <c r="A218" s="29"/>
      <c r="B218" s="15"/>
      <c r="C218" s="16"/>
      <c r="D218" s="17"/>
    </row>
    <row r="219" spans="1:4" s="18" customFormat="1">
      <c r="A219" s="29"/>
      <c r="B219" s="15"/>
      <c r="C219" s="16"/>
      <c r="D219" s="17"/>
    </row>
    <row r="220" spans="1:4" s="18" customFormat="1">
      <c r="A220" s="29"/>
      <c r="B220" s="15"/>
      <c r="C220" s="16"/>
      <c r="D220" s="17"/>
    </row>
    <row r="221" spans="1:4" s="18" customFormat="1">
      <c r="A221" s="29"/>
      <c r="B221" s="15"/>
      <c r="C221" s="16"/>
      <c r="D221" s="17"/>
    </row>
    <row r="222" spans="1:4" s="18" customFormat="1">
      <c r="A222" s="29"/>
      <c r="B222" s="15"/>
      <c r="C222" s="16"/>
      <c r="D222" s="17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A57"/>
  <sheetViews>
    <sheetView topLeftCell="BL1" workbookViewId="0">
      <selection activeCell="DH10" sqref="DH10"/>
    </sheetView>
  </sheetViews>
  <sheetFormatPr baseColWidth="10" defaultRowHeight="15"/>
  <cols>
    <col min="2" max="2" width="20.5703125" customWidth="1"/>
    <col min="3" max="3" width="13" customWidth="1"/>
    <col min="4" max="4" width="12.85546875" customWidth="1"/>
  </cols>
  <sheetData>
    <row r="1" spans="1:105">
      <c r="A1" s="4"/>
      <c r="B1" s="5" t="s">
        <v>0</v>
      </c>
      <c r="C1" s="4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</row>
    <row r="2" spans="1:105">
      <c r="A2" s="7" t="s">
        <v>52</v>
      </c>
      <c r="B2" s="8" t="s">
        <v>50</v>
      </c>
      <c r="C2" s="9">
        <f>SUM(C3,C8,C11)</f>
        <v>1046774.91</v>
      </c>
      <c r="D2" s="10">
        <f>SUM(D8,D11,D3)</f>
        <v>1007395.8299999998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</row>
    <row r="3" spans="1:105">
      <c r="A3" s="7"/>
      <c r="B3" s="8" t="s">
        <v>45</v>
      </c>
      <c r="C3" s="9">
        <f>SUM(C4:C7)</f>
        <v>14349.590000000004</v>
      </c>
      <c r="D3" s="12">
        <f>SUM(D4:D7)</f>
        <v>57081.71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</row>
    <row r="4" spans="1:105">
      <c r="A4" s="14"/>
      <c r="B4" s="15" t="s">
        <v>47</v>
      </c>
      <c r="C4" s="16">
        <f>SUM(D4:AAA4)</f>
        <v>6162.8099999999977</v>
      </c>
      <c r="D4" s="17">
        <v>4860.2699999999995</v>
      </c>
      <c r="E4" s="18">
        <v>-1000</v>
      </c>
      <c r="F4" s="18">
        <v>955</v>
      </c>
      <c r="G4" s="18">
        <v>3500</v>
      </c>
      <c r="H4" s="18">
        <v>-211</v>
      </c>
      <c r="I4" s="18">
        <v>-50.06</v>
      </c>
      <c r="J4" s="18">
        <v>-218.6</v>
      </c>
      <c r="K4" s="18">
        <v>16281.65</v>
      </c>
      <c r="L4" s="18">
        <v>-18000</v>
      </c>
      <c r="M4" s="18">
        <v>-8460.4500000000007</v>
      </c>
      <c r="N4" s="18">
        <v>5000</v>
      </c>
      <c r="O4" s="18">
        <v>-2103</v>
      </c>
      <c r="P4" s="18">
        <v>-13.96</v>
      </c>
      <c r="Q4" s="18">
        <v>-250</v>
      </c>
      <c r="R4" s="18">
        <v>4000</v>
      </c>
      <c r="S4" s="18">
        <v>955</v>
      </c>
      <c r="T4" s="18">
        <v>-1235.8599999999999</v>
      </c>
      <c r="U4" s="18">
        <v>-2613.92</v>
      </c>
      <c r="V4" s="18">
        <v>-198.62</v>
      </c>
      <c r="W4" s="18">
        <v>2000</v>
      </c>
      <c r="X4" s="18">
        <v>2500</v>
      </c>
      <c r="Y4" s="18">
        <v>1900</v>
      </c>
      <c r="Z4" s="18">
        <v>-5.77</v>
      </c>
      <c r="AA4" s="18">
        <v>-55</v>
      </c>
      <c r="AB4" s="18">
        <v>-1093</v>
      </c>
      <c r="AC4" s="18">
        <v>1000</v>
      </c>
      <c r="AD4" s="18">
        <v>-778.7</v>
      </c>
      <c r="AE4" s="18">
        <v>1000</v>
      </c>
      <c r="AF4" s="18">
        <v>-5000</v>
      </c>
      <c r="AG4" s="18">
        <v>3500</v>
      </c>
      <c r="AH4" s="18">
        <v>-1.17</v>
      </c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</row>
    <row r="5" spans="1:105">
      <c r="A5" s="14"/>
      <c r="B5" s="15" t="s">
        <v>46</v>
      </c>
      <c r="C5" s="16">
        <f t="shared" ref="C5:C7" si="0">SUM(D5:AAA5)</f>
        <v>48.320000000006985</v>
      </c>
      <c r="D5" s="17">
        <v>51074.62</v>
      </c>
      <c r="E5" s="18">
        <v>-51000</v>
      </c>
      <c r="F5" s="18">
        <v>49189.83</v>
      </c>
      <c r="G5" s="18">
        <v>-49216.13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</row>
    <row r="6" spans="1:105">
      <c r="A6" s="14"/>
      <c r="B6" s="15" t="s">
        <v>49</v>
      </c>
      <c r="C6" s="16">
        <f t="shared" si="0"/>
        <v>394.77999999999884</v>
      </c>
      <c r="D6" s="17">
        <v>600.23</v>
      </c>
      <c r="E6" s="18">
        <v>51000</v>
      </c>
      <c r="F6" s="18">
        <v>-60</v>
      </c>
      <c r="G6" s="18">
        <v>0.2</v>
      </c>
      <c r="H6" s="18">
        <v>-50</v>
      </c>
      <c r="I6" s="18">
        <v>-51000</v>
      </c>
      <c r="J6" s="18">
        <v>3000</v>
      </c>
      <c r="K6" s="18">
        <v>-2538.16</v>
      </c>
      <c r="L6" s="18">
        <v>10000</v>
      </c>
      <c r="M6" s="18">
        <v>-5000</v>
      </c>
      <c r="N6" s="18">
        <v>-4873</v>
      </c>
      <c r="O6" s="18">
        <v>35000</v>
      </c>
      <c r="P6" s="18">
        <v>-35000</v>
      </c>
      <c r="Q6" s="18">
        <f>-0.62</f>
        <v>-0.62</v>
      </c>
      <c r="R6" s="18">
        <v>-900</v>
      </c>
      <c r="S6" s="18">
        <v>5000</v>
      </c>
      <c r="T6" s="18">
        <v>-4000</v>
      </c>
      <c r="U6" s="18">
        <v>-1000</v>
      </c>
      <c r="V6" s="18">
        <v>49216.13</v>
      </c>
      <c r="W6" s="18">
        <v>30000</v>
      </c>
      <c r="X6" s="18">
        <v>-52100</v>
      </c>
      <c r="Y6" s="18">
        <v>-26000</v>
      </c>
      <c r="Z6" s="18">
        <v>-900</v>
      </c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</row>
    <row r="7" spans="1:105" ht="16.5">
      <c r="A7" s="14"/>
      <c r="B7" s="15" t="s">
        <v>48</v>
      </c>
      <c r="C7" s="16">
        <f t="shared" si="0"/>
        <v>7743.6799999999994</v>
      </c>
      <c r="D7" s="17">
        <v>546.59</v>
      </c>
      <c r="E7" s="18">
        <v>7324.2</v>
      </c>
      <c r="F7" s="18">
        <v>-7800</v>
      </c>
      <c r="G7" s="18">
        <v>-40</v>
      </c>
      <c r="H7" s="18">
        <v>7324.2</v>
      </c>
      <c r="I7" s="18">
        <v>-3579.4</v>
      </c>
      <c r="J7" s="18">
        <v>-3176.11</v>
      </c>
      <c r="K7" s="18">
        <v>-180</v>
      </c>
      <c r="L7" s="18">
        <v>7324.2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35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</row>
    <row r="8" spans="1:105">
      <c r="A8" s="7"/>
      <c r="B8" s="8" t="s">
        <v>42</v>
      </c>
      <c r="C8" s="9">
        <f>SUM(C9:C10)</f>
        <v>44788.95</v>
      </c>
      <c r="D8" s="12">
        <f>SUM(D9:D10)</f>
        <v>48693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</row>
    <row r="9" spans="1:105">
      <c r="A9" s="14"/>
      <c r="B9" s="15" t="s">
        <v>44</v>
      </c>
      <c r="C9" s="16">
        <f>SUM(D9:AAA9)</f>
        <v>815</v>
      </c>
      <c r="D9" s="17"/>
      <c r="E9" s="18">
        <v>2000</v>
      </c>
      <c r="F9" s="18">
        <v>-185</v>
      </c>
      <c r="G9" s="18">
        <v>-469</v>
      </c>
      <c r="H9" s="18">
        <v>7800</v>
      </c>
      <c r="I9" s="18">
        <v>-3000</v>
      </c>
      <c r="J9" s="18">
        <v>-900</v>
      </c>
      <c r="K9" s="18">
        <v>-130</v>
      </c>
      <c r="L9" s="18">
        <v>-80</v>
      </c>
      <c r="M9" s="18">
        <v>-643</v>
      </c>
      <c r="N9" s="18">
        <v>-3445</v>
      </c>
      <c r="O9" s="18">
        <v>-15</v>
      </c>
      <c r="P9" s="18">
        <v>-40</v>
      </c>
      <c r="Q9" s="18">
        <v>-175</v>
      </c>
      <c r="R9" s="18">
        <v>200</v>
      </c>
      <c r="S9" s="18">
        <v>-128</v>
      </c>
      <c r="T9" s="18">
        <v>1150</v>
      </c>
      <c r="U9" s="18">
        <v>-795</v>
      </c>
      <c r="V9" s="18">
        <v>-249</v>
      </c>
      <c r="W9" s="18">
        <v>1250</v>
      </c>
      <c r="X9" s="18">
        <v>-715</v>
      </c>
      <c r="Y9" s="18">
        <v>-950</v>
      </c>
      <c r="Z9" s="18">
        <v>4500</v>
      </c>
      <c r="AA9" s="18">
        <v>1000</v>
      </c>
      <c r="AB9" s="18">
        <v>-4090</v>
      </c>
      <c r="AC9" s="18">
        <v>-1055</v>
      </c>
      <c r="AD9" s="18">
        <v>-262</v>
      </c>
      <c r="AE9" s="18">
        <v>-165</v>
      </c>
      <c r="AF9" s="18">
        <v>-255</v>
      </c>
      <c r="AG9" s="18">
        <v>2000</v>
      </c>
      <c r="AH9" s="18">
        <v>-535</v>
      </c>
      <c r="AI9" s="18">
        <v>-180</v>
      </c>
      <c r="AJ9" s="18">
        <v>-738</v>
      </c>
      <c r="AK9" s="18">
        <v>1000</v>
      </c>
      <c r="AL9" s="18">
        <v>-737</v>
      </c>
      <c r="AM9" s="18">
        <v>-354</v>
      </c>
      <c r="AN9" s="18">
        <v>1000</v>
      </c>
      <c r="AO9" s="18">
        <v>-757</v>
      </c>
      <c r="AP9" s="18">
        <v>-765</v>
      </c>
      <c r="AQ9" s="18">
        <v>2000</v>
      </c>
      <c r="AR9" s="18">
        <v>-338</v>
      </c>
      <c r="AS9" s="18">
        <v>-318</v>
      </c>
      <c r="AT9" s="18">
        <v>-1419</v>
      </c>
      <c r="AU9" s="18">
        <v>2000</v>
      </c>
      <c r="AV9" s="18">
        <v>-1274</v>
      </c>
      <c r="AW9" s="18">
        <v>900</v>
      </c>
      <c r="AX9" s="18">
        <v>-400</v>
      </c>
      <c r="AY9" s="18">
        <v>-424</v>
      </c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</row>
    <row r="10" spans="1:105">
      <c r="A10" s="14"/>
      <c r="B10" s="15" t="s">
        <v>43</v>
      </c>
      <c r="C10" s="16">
        <f>SUM(D10:AAA10)</f>
        <v>43973.95</v>
      </c>
      <c r="D10" s="17">
        <v>48693</v>
      </c>
      <c r="E10" s="18">
        <v>-485</v>
      </c>
      <c r="F10" s="18">
        <v>-2000</v>
      </c>
      <c r="G10" s="18">
        <v>-10000</v>
      </c>
      <c r="H10" s="18">
        <v>-38000</v>
      </c>
      <c r="I10" s="18">
        <v>21245</v>
      </c>
      <c r="J10" s="18">
        <v>-955</v>
      </c>
      <c r="K10" s="18">
        <v>-2000</v>
      </c>
      <c r="L10" s="18">
        <v>200</v>
      </c>
      <c r="M10" s="18">
        <v>-22000</v>
      </c>
      <c r="N10" s="18">
        <v>27055</v>
      </c>
      <c r="O10" s="18">
        <v>-1500</v>
      </c>
      <c r="P10" s="18">
        <v>-1000</v>
      </c>
      <c r="Q10" s="18">
        <v>27648</v>
      </c>
      <c r="R10" s="18">
        <v>-608</v>
      </c>
      <c r="S10" s="18">
        <v>-3000</v>
      </c>
      <c r="T10" s="18">
        <v>19490</v>
      </c>
      <c r="U10" s="18">
        <v>-5000</v>
      </c>
      <c r="V10" s="18">
        <v>6150</v>
      </c>
      <c r="W10" s="18">
        <v>12585</v>
      </c>
      <c r="X10" s="18">
        <v>-66000</v>
      </c>
      <c r="Y10" s="18">
        <v>-10000</v>
      </c>
      <c r="Z10" s="18">
        <v>5095</v>
      </c>
      <c r="AA10" s="18">
        <v>-2175</v>
      </c>
      <c r="AB10" s="18">
        <v>20000</v>
      </c>
      <c r="AC10" s="18">
        <v>-15500</v>
      </c>
      <c r="AD10" s="18">
        <v>8060</v>
      </c>
      <c r="AE10" s="18">
        <v>-200</v>
      </c>
      <c r="AF10" s="18">
        <v>13390</v>
      </c>
      <c r="AG10" s="18">
        <v>-22000</v>
      </c>
      <c r="AH10" s="18">
        <v>-1150</v>
      </c>
      <c r="AI10" s="18">
        <v>-15500</v>
      </c>
      <c r="AJ10" s="18">
        <v>11170</v>
      </c>
      <c r="AK10" s="18">
        <v>5000</v>
      </c>
      <c r="AL10" s="18">
        <v>-5000</v>
      </c>
      <c r="AM10" s="18">
        <v>35000</v>
      </c>
      <c r="AN10" s="18">
        <v>-29000</v>
      </c>
      <c r="AO10" s="18">
        <v>15450</v>
      </c>
      <c r="AP10" s="18">
        <v>7430</v>
      </c>
      <c r="AQ10" s="18">
        <v>-20000</v>
      </c>
      <c r="AR10" s="18">
        <v>-1500</v>
      </c>
      <c r="AS10" s="18">
        <v>1400</v>
      </c>
      <c r="AT10" s="18">
        <v>-3000</v>
      </c>
      <c r="AU10" s="18">
        <v>4255.95</v>
      </c>
      <c r="AV10" s="18">
        <v>-4500</v>
      </c>
      <c r="AW10" s="18">
        <v>3915</v>
      </c>
      <c r="AX10" s="18">
        <v>-1000</v>
      </c>
      <c r="AY10" s="18">
        <v>-955</v>
      </c>
      <c r="AZ10" s="18">
        <v>5</v>
      </c>
      <c r="BA10" s="18">
        <v>10000</v>
      </c>
      <c r="BB10" s="18">
        <v>-13000</v>
      </c>
      <c r="BC10" s="18">
        <v>15795</v>
      </c>
      <c r="BD10" s="18">
        <v>30</v>
      </c>
      <c r="BE10" s="18">
        <v>-2000</v>
      </c>
      <c r="BF10" s="18">
        <v>-1560</v>
      </c>
      <c r="BG10" s="18">
        <v>-3000</v>
      </c>
      <c r="BH10" s="18">
        <v>22495</v>
      </c>
      <c r="BI10" s="18">
        <v>-500</v>
      </c>
      <c r="BJ10" s="18">
        <v>100</v>
      </c>
      <c r="BK10" s="18">
        <v>-28000</v>
      </c>
      <c r="BL10" s="18">
        <v>27815</v>
      </c>
      <c r="BM10" s="18">
        <v>-900</v>
      </c>
      <c r="BN10" s="18">
        <v>-10000</v>
      </c>
      <c r="BO10" s="18">
        <v>13975</v>
      </c>
      <c r="BP10" s="18">
        <v>-1900</v>
      </c>
      <c r="BQ10" s="18">
        <v>-2000</v>
      </c>
      <c r="BR10" s="18">
        <v>4350</v>
      </c>
      <c r="BS10" s="18">
        <v>-30000</v>
      </c>
      <c r="BT10" s="18">
        <v>-3000</v>
      </c>
      <c r="BU10" s="18">
        <v>14200</v>
      </c>
      <c r="BV10" s="18">
        <v>4375</v>
      </c>
      <c r="BW10" s="18">
        <v>-1000</v>
      </c>
      <c r="BX10" s="18">
        <v>10000</v>
      </c>
      <c r="BY10" s="18">
        <v>-28000</v>
      </c>
      <c r="BZ10" s="18">
        <v>9425</v>
      </c>
      <c r="CA10" s="18">
        <v>-7000</v>
      </c>
      <c r="CB10" s="18">
        <v>18345</v>
      </c>
      <c r="CC10" s="18">
        <v>-1000</v>
      </c>
      <c r="CD10" s="18">
        <v>-18000</v>
      </c>
      <c r="CE10" s="18">
        <v>33275</v>
      </c>
      <c r="CF10" s="18">
        <v>-32000</v>
      </c>
      <c r="CG10" s="18">
        <v>3550</v>
      </c>
      <c r="CH10" s="18">
        <v>-2000</v>
      </c>
      <c r="CI10" s="18">
        <v>-5500</v>
      </c>
      <c r="CJ10" s="18">
        <v>7450</v>
      </c>
      <c r="CK10" s="18">
        <v>30000</v>
      </c>
      <c r="CL10" s="18">
        <v>-1000</v>
      </c>
      <c r="CM10" s="18">
        <v>-36000</v>
      </c>
      <c r="CN10" s="18">
        <v>-6000</v>
      </c>
      <c r="CO10" s="18">
        <v>3450</v>
      </c>
      <c r="CP10" s="18">
        <v>-1000</v>
      </c>
      <c r="CQ10" s="18">
        <v>15000</v>
      </c>
      <c r="CR10" s="18">
        <v>5000</v>
      </c>
      <c r="CS10" s="18">
        <v>-400</v>
      </c>
      <c r="CT10" s="18">
        <v>-16000</v>
      </c>
      <c r="CU10" s="18">
        <v>13725</v>
      </c>
      <c r="CV10" s="18">
        <v>-2000</v>
      </c>
      <c r="CW10" s="18">
        <v>26000</v>
      </c>
      <c r="CX10" s="18">
        <v>-14000</v>
      </c>
      <c r="CY10" s="18">
        <v>15425</v>
      </c>
      <c r="CZ10" s="18">
        <v>-28000</v>
      </c>
      <c r="DA10" s="18">
        <v>25745</v>
      </c>
    </row>
    <row r="11" spans="1:105">
      <c r="A11" s="19"/>
      <c r="B11" s="20" t="s">
        <v>38</v>
      </c>
      <c r="C11" s="21">
        <f>SUM(C12:C18)</f>
        <v>987636.37</v>
      </c>
      <c r="D11" s="22">
        <f>SUM(D12:D18)</f>
        <v>901621.11999999988</v>
      </c>
      <c r="E11" s="23"/>
      <c r="F11" s="24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</row>
    <row r="12" spans="1:105">
      <c r="A12" s="14"/>
      <c r="B12" s="15" t="s">
        <v>33</v>
      </c>
      <c r="C12" s="16">
        <f>SUM(D12:AAA12)</f>
        <v>558931.89</v>
      </c>
      <c r="D12" s="17">
        <v>535092.43999999994</v>
      </c>
      <c r="E12" s="18">
        <v>10000</v>
      </c>
      <c r="F12" s="18">
        <v>-16466.66</v>
      </c>
      <c r="G12" s="18">
        <v>22000</v>
      </c>
      <c r="H12" s="18">
        <v>-21088.799999999999</v>
      </c>
      <c r="I12" s="18">
        <v>1000</v>
      </c>
      <c r="J12" s="18">
        <v>-20846.89</v>
      </c>
      <c r="K12" s="18">
        <v>3000</v>
      </c>
      <c r="L12" s="18">
        <v>-14684.26</v>
      </c>
      <c r="M12" s="18">
        <v>-4741.58</v>
      </c>
      <c r="N12" s="18">
        <v>5000</v>
      </c>
      <c r="O12" s="18">
        <v>-10279.379999999999</v>
      </c>
      <c r="P12" s="18">
        <v>10000</v>
      </c>
      <c r="Q12" s="18">
        <v>-3894.97</v>
      </c>
      <c r="R12" s="18">
        <v>15500</v>
      </c>
      <c r="S12" s="18">
        <v>-6847.62</v>
      </c>
      <c r="T12" s="18">
        <v>-12439.62</v>
      </c>
      <c r="U12" s="18">
        <v>22000</v>
      </c>
      <c r="V12" s="18">
        <v>15500</v>
      </c>
      <c r="W12" s="18">
        <v>-9192.7099999999991</v>
      </c>
      <c r="X12" s="18">
        <v>29000</v>
      </c>
      <c r="Y12" s="18">
        <v>-12034.04</v>
      </c>
      <c r="Z12" s="18">
        <v>1500</v>
      </c>
      <c r="AA12" s="18">
        <v>-1125</v>
      </c>
      <c r="AB12" s="18">
        <v>3000</v>
      </c>
      <c r="AC12" s="18">
        <v>-3487.64</v>
      </c>
      <c r="AD12" s="18">
        <v>-3182.69</v>
      </c>
      <c r="AE12" s="18">
        <v>13000</v>
      </c>
      <c r="AF12" s="18">
        <v>-11845.18</v>
      </c>
      <c r="AG12" s="18">
        <v>3000</v>
      </c>
      <c r="AH12" s="18">
        <v>-17372.78</v>
      </c>
      <c r="AI12" s="18">
        <v>28000</v>
      </c>
      <c r="AJ12" s="18">
        <v>-21496.73</v>
      </c>
      <c r="AK12" s="18">
        <v>10000</v>
      </c>
      <c r="AL12" s="18">
        <v>-10039.32</v>
      </c>
      <c r="AM12" s="18">
        <v>-3603.33</v>
      </c>
      <c r="AN12" s="18">
        <v>3000</v>
      </c>
      <c r="AO12" s="18">
        <v>-11393.28</v>
      </c>
      <c r="AP12" s="18">
        <v>-3568.84</v>
      </c>
      <c r="AQ12" s="18">
        <v>-7810.61</v>
      </c>
      <c r="AR12" s="18">
        <v>28000</v>
      </c>
      <c r="AS12" s="18">
        <v>7000</v>
      </c>
      <c r="AT12" s="18">
        <v>-15955.48</v>
      </c>
      <c r="AU12" s="18">
        <v>18000</v>
      </c>
      <c r="AV12" s="18">
        <v>-25841.22</v>
      </c>
      <c r="AW12" s="18">
        <v>32000</v>
      </c>
      <c r="AX12" s="18">
        <v>-2851.47</v>
      </c>
      <c r="AY12" s="18">
        <v>5500</v>
      </c>
      <c r="AZ12" s="18">
        <v>-6029.67</v>
      </c>
      <c r="BA12" s="18">
        <v>6000</v>
      </c>
      <c r="BB12" s="18">
        <v>-2737</v>
      </c>
      <c r="BC12" s="18">
        <v>16000</v>
      </c>
      <c r="BD12" s="18">
        <v>-12746.16</v>
      </c>
      <c r="BE12" s="18">
        <v>14000</v>
      </c>
      <c r="BF12" s="18">
        <v>-11862.05</v>
      </c>
      <c r="BG12" s="18">
        <v>28000</v>
      </c>
      <c r="BH12" s="18">
        <v>-19695.57</v>
      </c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</row>
    <row r="13" spans="1:105">
      <c r="A13" s="14"/>
      <c r="B13" s="15" t="s">
        <v>35</v>
      </c>
      <c r="C13" s="16">
        <f t="shared" ref="C13:C18" si="1">SUM(D13:AAA13)</f>
        <v>78704.479999999981</v>
      </c>
      <c r="D13" s="17">
        <v>5704.48</v>
      </c>
      <c r="E13" s="18">
        <v>38000</v>
      </c>
      <c r="F13" s="18">
        <v>51000</v>
      </c>
      <c r="G13" s="18">
        <v>63000</v>
      </c>
      <c r="H13" s="18">
        <v>-20000</v>
      </c>
      <c r="I13" s="18">
        <v>-10000</v>
      </c>
      <c r="J13" s="18">
        <v>-35000</v>
      </c>
      <c r="K13" s="18">
        <v>20000</v>
      </c>
      <c r="L13" s="18">
        <v>-5000</v>
      </c>
      <c r="M13" s="18">
        <v>-10000</v>
      </c>
      <c r="N13" s="18">
        <v>30000</v>
      </c>
      <c r="O13" s="18">
        <v>-10000</v>
      </c>
      <c r="P13" s="18">
        <v>-30000</v>
      </c>
      <c r="Q13" s="18">
        <v>36000</v>
      </c>
      <c r="R13" s="18">
        <v>-15000</v>
      </c>
      <c r="S13" s="18">
        <v>-30000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</row>
    <row r="14" spans="1:105">
      <c r="A14" s="14"/>
      <c r="B14" s="15" t="s">
        <v>34</v>
      </c>
      <c r="C14" s="16">
        <f t="shared" si="1"/>
        <v>350000</v>
      </c>
      <c r="D14" s="17">
        <v>350000</v>
      </c>
      <c r="E14" s="18"/>
      <c r="F14" s="18">
        <v>0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</row>
    <row r="15" spans="1:105">
      <c r="A15" s="14"/>
      <c r="B15" s="15" t="s">
        <v>36</v>
      </c>
      <c r="C15" s="16">
        <f t="shared" si="1"/>
        <v>0</v>
      </c>
      <c r="D15" s="17">
        <v>3500</v>
      </c>
      <c r="E15" s="18">
        <v>3500</v>
      </c>
      <c r="F15" s="18">
        <v>-3500</v>
      </c>
      <c r="G15" s="18">
        <v>-3500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</row>
    <row r="16" spans="1:105">
      <c r="A16" s="14"/>
      <c r="B16" s="15" t="s">
        <v>31</v>
      </c>
      <c r="C16" s="16">
        <f t="shared" si="1"/>
        <v>0</v>
      </c>
      <c r="D16" s="17">
        <v>0</v>
      </c>
      <c r="E16" s="18">
        <v>2500</v>
      </c>
      <c r="F16" s="18">
        <v>-2500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</row>
    <row r="17" spans="1:105">
      <c r="A17" s="14"/>
      <c r="B17" s="15" t="s">
        <v>37</v>
      </c>
      <c r="C17" s="16">
        <f t="shared" si="1"/>
        <v>0</v>
      </c>
      <c r="D17" s="17">
        <v>0</v>
      </c>
      <c r="E17" s="18">
        <v>49189.83</v>
      </c>
      <c r="F17" s="18">
        <v>-49189.83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</row>
    <row r="18" spans="1:105">
      <c r="A18" s="14"/>
      <c r="B18" s="15" t="s">
        <v>32</v>
      </c>
      <c r="C18" s="16">
        <f t="shared" si="1"/>
        <v>0</v>
      </c>
      <c r="D18" s="17">
        <v>7324.2</v>
      </c>
      <c r="E18" s="18">
        <v>14648.4</v>
      </c>
      <c r="F18" s="18">
        <v>-7324.2</v>
      </c>
      <c r="G18" s="18">
        <v>-7324.2</v>
      </c>
      <c r="H18" s="18">
        <v>-7324.2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</row>
    <row r="19" spans="1:105">
      <c r="A19" s="7" t="s">
        <v>51</v>
      </c>
      <c r="B19" s="8" t="s">
        <v>2</v>
      </c>
      <c r="C19" s="9">
        <f>SUM(C20)</f>
        <v>-340506.02999999997</v>
      </c>
      <c r="D19" s="12">
        <f>D20</f>
        <v>-406199.18999999994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>
      <c r="A20" s="14"/>
      <c r="B20" s="8" t="s">
        <v>30</v>
      </c>
      <c r="C20" s="9">
        <f>SUM(C21:C32)</f>
        <v>-340506.02999999997</v>
      </c>
      <c r="D20" s="12">
        <f>SUM(D21:D32)</f>
        <v>-406199.18999999994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</row>
    <row r="21" spans="1:105">
      <c r="A21" s="14"/>
      <c r="B21" s="15" t="s">
        <v>28</v>
      </c>
      <c r="C21" s="16">
        <f>SUM(D21:AAA21)</f>
        <v>0</v>
      </c>
      <c r="D21" s="17">
        <v>0</v>
      </c>
      <c r="E21" s="25">
        <v>-1235.8599999999999</v>
      </c>
      <c r="F21" s="18">
        <v>1235.8599999999999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</row>
    <row r="22" spans="1:105">
      <c r="A22" s="14"/>
      <c r="B22" s="15" t="s">
        <v>29</v>
      </c>
      <c r="C22" s="16">
        <f t="shared" ref="C22:C32" si="2">SUM(D22:AAA22)</f>
        <v>0</v>
      </c>
      <c r="D22" s="17">
        <v>-3000</v>
      </c>
      <c r="E22" s="18">
        <v>3000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</row>
    <row r="23" spans="1:105">
      <c r="A23" s="14"/>
      <c r="B23" s="15" t="s">
        <v>24</v>
      </c>
      <c r="C23" s="16">
        <f t="shared" si="2"/>
        <v>0</v>
      </c>
      <c r="D23" s="17">
        <v>0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</row>
    <row r="24" spans="1:105">
      <c r="A24" s="14"/>
      <c r="B24" s="15" t="s">
        <v>27</v>
      </c>
      <c r="C24" s="16">
        <f t="shared" si="2"/>
        <v>0</v>
      </c>
      <c r="D24" s="17">
        <v>-900</v>
      </c>
      <c r="E24" s="18">
        <v>900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</row>
    <row r="25" spans="1:105">
      <c r="A25" s="14"/>
      <c r="B25" s="15" t="s">
        <v>25</v>
      </c>
      <c r="C25" s="16">
        <f t="shared" si="2"/>
        <v>0</v>
      </c>
      <c r="D25" s="17">
        <v>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</row>
    <row r="26" spans="1:105">
      <c r="A26" s="14"/>
      <c r="B26" s="15" t="s">
        <v>62</v>
      </c>
      <c r="C26" s="16">
        <f t="shared" si="2"/>
        <v>-72347.289999999994</v>
      </c>
      <c r="D26" s="17">
        <v>-73252</v>
      </c>
      <c r="E26" s="18">
        <v>904.71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</row>
    <row r="27" spans="1:105">
      <c r="A27" s="14"/>
      <c r="B27" s="15" t="s">
        <v>61</v>
      </c>
      <c r="C27" s="16">
        <f t="shared" si="2"/>
        <v>-138503.46</v>
      </c>
      <c r="D27" s="17">
        <v>-143268.76999999999</v>
      </c>
      <c r="E27" s="18">
        <v>4765.3100000000004</v>
      </c>
      <c r="F27" s="18"/>
      <c r="G27" s="18"/>
      <c r="H27" s="26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</row>
    <row r="28" spans="1:105">
      <c r="A28" s="14"/>
      <c r="B28" s="15" t="s">
        <v>60</v>
      </c>
      <c r="C28" s="16">
        <f t="shared" si="2"/>
        <v>-67020.86</v>
      </c>
      <c r="D28" s="17">
        <v>-68538.570000000007</v>
      </c>
      <c r="E28" s="18">
        <v>1517.71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</row>
    <row r="29" spans="1:105">
      <c r="A29" s="14"/>
      <c r="B29" s="15" t="s">
        <v>63</v>
      </c>
      <c r="C29" s="16">
        <f t="shared" si="2"/>
        <v>-62634.42</v>
      </c>
      <c r="D29" s="17">
        <v>-65139.85</v>
      </c>
      <c r="E29" s="18">
        <v>2505.4299999999998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</row>
    <row r="30" spans="1:105">
      <c r="A30" s="14"/>
      <c r="B30" s="15" t="s">
        <v>23</v>
      </c>
      <c r="C30" s="16">
        <f t="shared" si="2"/>
        <v>0</v>
      </c>
      <c r="D30" s="17">
        <v>-52100</v>
      </c>
      <c r="E30" s="18">
        <v>52100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</row>
    <row r="31" spans="1:105">
      <c r="A31" s="14"/>
      <c r="B31" s="15" t="s">
        <v>26</v>
      </c>
      <c r="C31" s="16">
        <f t="shared" si="2"/>
        <v>0</v>
      </c>
      <c r="D31" s="17">
        <v>0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</row>
    <row r="32" spans="1:105">
      <c r="A32" s="14"/>
      <c r="B32" s="15" t="s">
        <v>64</v>
      </c>
      <c r="C32" s="16">
        <f t="shared" si="2"/>
        <v>0</v>
      </c>
      <c r="D32" s="17"/>
      <c r="E32" s="18"/>
      <c r="F32" s="25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</row>
    <row r="33" spans="1:105">
      <c r="A33" s="7" t="s">
        <v>51</v>
      </c>
      <c r="B33" s="8" t="s">
        <v>41</v>
      </c>
      <c r="C33" s="9">
        <f>SUM(C34:C35)</f>
        <v>-706268.88</v>
      </c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</row>
    <row r="34" spans="1:105">
      <c r="A34" s="27"/>
      <c r="B34" s="28" t="s">
        <v>40</v>
      </c>
      <c r="C34" s="16">
        <v>-601196.64</v>
      </c>
      <c r="D34" s="17"/>
      <c r="E34" s="25"/>
      <c r="F34" s="25"/>
      <c r="G34" s="25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</row>
    <row r="35" spans="1:105">
      <c r="A35" s="14"/>
      <c r="B35" s="15" t="s">
        <v>39</v>
      </c>
      <c r="C35" s="16">
        <f>SUM(D35:ZZ35)</f>
        <v>-105072.24000000002</v>
      </c>
      <c r="D35" s="17"/>
      <c r="E35" s="18">
        <f>C36+C44</f>
        <v>-105072.24000000002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</row>
    <row r="36" spans="1:105">
      <c r="A36" s="7" t="s">
        <v>51</v>
      </c>
      <c r="B36" s="8" t="s">
        <v>10</v>
      </c>
      <c r="C36" s="9">
        <f>SUM(C37:C43)</f>
        <v>-171598.48</v>
      </c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</row>
    <row r="37" spans="1:105">
      <c r="A37" s="14"/>
      <c r="B37" s="15" t="s">
        <v>8</v>
      </c>
      <c r="C37" s="16">
        <f>SUM(D37:AAA37)</f>
        <v>-6000</v>
      </c>
      <c r="D37" s="17">
        <v>0</v>
      </c>
      <c r="E37" s="18">
        <v>-3500</v>
      </c>
      <c r="F37" s="18">
        <v>-2500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</row>
    <row r="38" spans="1:105">
      <c r="A38" s="29"/>
      <c r="B38" s="15" t="s">
        <v>3</v>
      </c>
      <c r="C38" s="16">
        <f t="shared" ref="C38:C43" si="3">SUM(D38:AAA38)</f>
        <v>-63838.23</v>
      </c>
      <c r="D38" s="17">
        <v>0</v>
      </c>
      <c r="E38" s="18">
        <v>-49189.83</v>
      </c>
      <c r="F38" s="18">
        <v>-14648.4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</row>
    <row r="39" spans="1:105">
      <c r="A39" s="29"/>
      <c r="B39" s="15" t="s">
        <v>9</v>
      </c>
      <c r="C39" s="16">
        <f t="shared" si="3"/>
        <v>0</v>
      </c>
      <c r="D39" s="17">
        <v>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</row>
    <row r="40" spans="1:105">
      <c r="A40" s="29"/>
      <c r="B40" s="15" t="s">
        <v>5</v>
      </c>
      <c r="C40" s="16">
        <f t="shared" si="3"/>
        <v>-16281.65</v>
      </c>
      <c r="D40" s="17">
        <v>0</v>
      </c>
      <c r="E40" s="18">
        <v>-16281.65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</row>
    <row r="41" spans="1:105">
      <c r="A41" s="29"/>
      <c r="B41" s="15" t="s">
        <v>4</v>
      </c>
      <c r="C41" s="16">
        <f t="shared" si="3"/>
        <v>-350</v>
      </c>
      <c r="D41" s="17">
        <v>0</v>
      </c>
      <c r="E41" s="18">
        <v>-200</v>
      </c>
      <c r="F41" s="18">
        <v>-15</v>
      </c>
      <c r="G41" s="18">
        <v>-5</v>
      </c>
      <c r="H41" s="18">
        <v>-30</v>
      </c>
      <c r="I41" s="18">
        <v>-100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</row>
    <row r="42" spans="1:105">
      <c r="A42" s="29"/>
      <c r="B42" s="15" t="s">
        <v>7</v>
      </c>
      <c r="C42" s="16">
        <f t="shared" si="3"/>
        <v>-85128.4</v>
      </c>
      <c r="D42" s="17">
        <v>0</v>
      </c>
      <c r="E42" s="18">
        <v>-4778.34</v>
      </c>
      <c r="F42" s="18">
        <v>-5966.2</v>
      </c>
      <c r="G42" s="18">
        <v>-6801.11</v>
      </c>
      <c r="H42" s="18">
        <v>-4805.74</v>
      </c>
      <c r="I42" s="18">
        <v>-1408.42</v>
      </c>
      <c r="J42" s="18">
        <v>-2305.62</v>
      </c>
      <c r="K42" s="18">
        <v>-1200.03</v>
      </c>
      <c r="L42" s="18">
        <v>-1212.3800000000001</v>
      </c>
      <c r="M42" s="18">
        <v>-950.38</v>
      </c>
      <c r="N42" s="18">
        <v>-1977.29</v>
      </c>
      <c r="O42" s="18">
        <v>-3400.96</v>
      </c>
      <c r="P42" s="18">
        <v>-275</v>
      </c>
      <c r="Q42" s="18">
        <v>-768.31</v>
      </c>
      <c r="R42" s="18">
        <v>-732.31</v>
      </c>
      <c r="S42" s="18">
        <v>-3949.82</v>
      </c>
      <c r="T42" s="18">
        <v>-5122.22</v>
      </c>
      <c r="U42" s="18">
        <v>-6318.27</v>
      </c>
      <c r="V42" s="18">
        <v>-3935.68</v>
      </c>
      <c r="W42" s="18">
        <v>-746.67</v>
      </c>
      <c r="X42" s="18">
        <v>-2806.72</v>
      </c>
      <c r="Y42" s="18">
        <v>-806.16</v>
      </c>
      <c r="Z42" s="18">
        <v>-1614.39</v>
      </c>
      <c r="AA42" s="18">
        <v>-2389.52</v>
      </c>
      <c r="AB42" s="18">
        <v>-7433.78</v>
      </c>
      <c r="AC42" s="18">
        <v>-698.53</v>
      </c>
      <c r="AD42" s="18">
        <v>-1420.33</v>
      </c>
      <c r="AE42" s="18">
        <v>-713</v>
      </c>
      <c r="AF42" s="18">
        <v>-978.84</v>
      </c>
      <c r="AG42" s="18">
        <v>-3562.95</v>
      </c>
      <c r="AH42" s="18">
        <v>-6049.43</v>
      </c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</row>
    <row r="43" spans="1:105">
      <c r="A43" s="29"/>
      <c r="B43" s="15" t="s">
        <v>6</v>
      </c>
      <c r="C43" s="16">
        <f t="shared" si="3"/>
        <v>-0.2</v>
      </c>
      <c r="D43" s="17">
        <v>0</v>
      </c>
      <c r="E43" s="18">
        <v>-0.2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</row>
    <row r="44" spans="1:105">
      <c r="A44" s="7" t="s">
        <v>52</v>
      </c>
      <c r="B44" s="8" t="s">
        <v>22</v>
      </c>
      <c r="C44" s="9">
        <f>SUM(C45:C56)</f>
        <v>66526.239999999991</v>
      </c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</row>
    <row r="45" spans="1:105">
      <c r="A45" s="29"/>
      <c r="B45" s="15" t="s">
        <v>12</v>
      </c>
      <c r="C45" s="16">
        <f>SUM(D45:AAA45)</f>
        <v>5852</v>
      </c>
      <c r="D45" s="17">
        <v>0</v>
      </c>
      <c r="E45" s="18">
        <v>45</v>
      </c>
      <c r="F45" s="18">
        <v>4290</v>
      </c>
      <c r="G45" s="18">
        <v>65</v>
      </c>
      <c r="H45" s="18">
        <v>910</v>
      </c>
      <c r="I45" s="18">
        <v>100</v>
      </c>
      <c r="J45" s="18">
        <v>125</v>
      </c>
      <c r="K45" s="18">
        <v>180</v>
      </c>
      <c r="L45" s="18">
        <v>137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</row>
    <row r="46" spans="1:105">
      <c r="A46" s="29"/>
      <c r="B46" s="15" t="s">
        <v>20</v>
      </c>
      <c r="C46" s="16">
        <f t="shared" ref="C46:C57" si="4">SUM(D46:AAA46)</f>
        <v>193</v>
      </c>
      <c r="D46" s="17">
        <v>0</v>
      </c>
      <c r="E46" s="18">
        <v>10</v>
      </c>
      <c r="F46" s="18">
        <v>148</v>
      </c>
      <c r="G46" s="18">
        <v>35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</row>
    <row r="47" spans="1:105">
      <c r="A47" s="29"/>
      <c r="B47" s="15" t="s">
        <v>18</v>
      </c>
      <c r="C47" s="16">
        <f t="shared" si="4"/>
        <v>2014.56</v>
      </c>
      <c r="D47" s="17">
        <v>0</v>
      </c>
      <c r="E47" s="18">
        <v>1235.8599999999999</v>
      </c>
      <c r="F47" s="18">
        <v>778.7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</row>
    <row r="48" spans="1:105">
      <c r="A48" s="29"/>
      <c r="B48" s="15" t="s">
        <v>17</v>
      </c>
      <c r="C48" s="16">
        <f t="shared" si="4"/>
        <v>1470</v>
      </c>
      <c r="D48" s="17">
        <v>0</v>
      </c>
      <c r="E48" s="18">
        <v>570</v>
      </c>
      <c r="F48" s="18">
        <v>900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</row>
    <row r="49" spans="1:105">
      <c r="A49" s="29"/>
      <c r="B49" s="15" t="s">
        <v>11</v>
      </c>
      <c r="C49" s="16">
        <f t="shared" si="4"/>
        <v>16375</v>
      </c>
      <c r="D49" s="17">
        <v>0</v>
      </c>
      <c r="E49" s="18">
        <v>1000</v>
      </c>
      <c r="F49" s="18">
        <v>125</v>
      </c>
      <c r="G49" s="18">
        <v>75</v>
      </c>
      <c r="H49" s="18">
        <v>8750</v>
      </c>
      <c r="I49" s="18">
        <v>50</v>
      </c>
      <c r="J49" s="18">
        <v>900</v>
      </c>
      <c r="K49" s="18">
        <v>250</v>
      </c>
      <c r="L49" s="18">
        <v>950</v>
      </c>
      <c r="M49" s="18">
        <v>2355</v>
      </c>
      <c r="N49" s="18">
        <v>45</v>
      </c>
      <c r="O49" s="18">
        <v>525</v>
      </c>
      <c r="P49" s="18">
        <v>250</v>
      </c>
      <c r="Q49" s="18">
        <v>1000</v>
      </c>
      <c r="R49" s="18">
        <v>100</v>
      </c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</row>
    <row r="50" spans="1:105">
      <c r="A50" s="29"/>
      <c r="B50" s="15" t="s">
        <v>21</v>
      </c>
      <c r="C50" s="16">
        <f t="shared" si="4"/>
        <v>325.67</v>
      </c>
      <c r="D50" s="17">
        <v>0</v>
      </c>
      <c r="E50" s="18">
        <v>150.06</v>
      </c>
      <c r="F50" s="18">
        <v>50</v>
      </c>
      <c r="G50" s="18">
        <v>3.79</v>
      </c>
      <c r="H50" s="18">
        <v>13.96</v>
      </c>
      <c r="I50" s="18">
        <v>0.62</v>
      </c>
      <c r="J50" s="18">
        <v>45.3</v>
      </c>
      <c r="K50" s="18">
        <v>5.77</v>
      </c>
      <c r="L50" s="18">
        <v>55</v>
      </c>
      <c r="M50" s="18">
        <v>1.17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</row>
    <row r="51" spans="1:105">
      <c r="A51" s="29"/>
      <c r="B51" s="15" t="s">
        <v>15</v>
      </c>
      <c r="C51" s="16">
        <f t="shared" si="4"/>
        <v>7449.68</v>
      </c>
      <c r="D51" s="17">
        <v>0</v>
      </c>
      <c r="E51" s="18">
        <v>3695.14</v>
      </c>
      <c r="F51" s="18">
        <v>1016.66</v>
      </c>
      <c r="G51" s="18">
        <v>1709.21</v>
      </c>
      <c r="H51" s="18">
        <v>1028.67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</row>
    <row r="52" spans="1:105">
      <c r="A52" s="29"/>
      <c r="B52" s="15" t="s">
        <v>14</v>
      </c>
      <c r="C52" s="16">
        <f t="shared" si="4"/>
        <v>1750</v>
      </c>
      <c r="D52" s="17">
        <v>0</v>
      </c>
      <c r="E52" s="18">
        <v>40</v>
      </c>
      <c r="F52" s="18">
        <v>25</v>
      </c>
      <c r="G52" s="18">
        <v>100</v>
      </c>
      <c r="H52" s="18">
        <v>1465</v>
      </c>
      <c r="I52" s="18">
        <v>120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</row>
    <row r="53" spans="1:105">
      <c r="A53" s="29"/>
      <c r="B53" s="15" t="s">
        <v>19</v>
      </c>
      <c r="C53" s="16">
        <f t="shared" si="4"/>
        <v>14937.33</v>
      </c>
      <c r="D53" s="17">
        <v>0</v>
      </c>
      <c r="E53" s="18">
        <v>485</v>
      </c>
      <c r="F53" s="18">
        <v>100</v>
      </c>
      <c r="G53" s="18">
        <v>192</v>
      </c>
      <c r="H53" s="18">
        <v>211</v>
      </c>
      <c r="I53" s="18">
        <v>105</v>
      </c>
      <c r="J53" s="18">
        <v>218.6</v>
      </c>
      <c r="K53" s="18">
        <v>55</v>
      </c>
      <c r="L53" s="18">
        <v>623</v>
      </c>
      <c r="M53" s="18">
        <v>2885</v>
      </c>
      <c r="N53" s="18">
        <v>87</v>
      </c>
      <c r="O53" s="18">
        <v>108</v>
      </c>
      <c r="P53" s="18">
        <v>270</v>
      </c>
      <c r="Q53" s="18">
        <v>583</v>
      </c>
      <c r="R53" s="18">
        <v>29</v>
      </c>
      <c r="S53" s="18">
        <v>550</v>
      </c>
      <c r="T53" s="18">
        <v>20</v>
      </c>
      <c r="U53" s="18">
        <v>80</v>
      </c>
      <c r="V53" s="18">
        <v>198.62</v>
      </c>
      <c r="W53" s="18">
        <v>157</v>
      </c>
      <c r="X53" s="18">
        <v>3176.11</v>
      </c>
      <c r="Y53" s="18">
        <v>120</v>
      </c>
      <c r="Z53" s="18">
        <v>240</v>
      </c>
      <c r="AA53" s="18">
        <v>415</v>
      </c>
      <c r="AB53" s="18">
        <v>180</v>
      </c>
      <c r="AC53" s="18">
        <v>63</v>
      </c>
      <c r="AD53" s="18">
        <v>367</v>
      </c>
      <c r="AE53" s="18">
        <v>304</v>
      </c>
      <c r="AF53" s="18">
        <v>510</v>
      </c>
      <c r="AG53" s="18">
        <v>345</v>
      </c>
      <c r="AH53" s="18">
        <v>263</v>
      </c>
      <c r="AI53" s="18">
        <v>50</v>
      </c>
      <c r="AJ53" s="18">
        <v>727</v>
      </c>
      <c r="AK53" s="18">
        <v>600</v>
      </c>
      <c r="AL53" s="18">
        <v>305</v>
      </c>
      <c r="AM53" s="18">
        <v>315</v>
      </c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</row>
    <row r="54" spans="1:105">
      <c r="A54" s="29"/>
      <c r="B54" s="15" t="s">
        <v>16</v>
      </c>
      <c r="C54" s="16">
        <f t="shared" si="4"/>
        <v>6176</v>
      </c>
      <c r="D54" s="17">
        <v>0</v>
      </c>
      <c r="E54" s="18">
        <v>85</v>
      </c>
      <c r="F54" s="18">
        <v>90</v>
      </c>
      <c r="G54" s="18">
        <v>25</v>
      </c>
      <c r="H54" s="18">
        <v>25</v>
      </c>
      <c r="I54" s="18">
        <v>20</v>
      </c>
      <c r="J54" s="18">
        <v>395</v>
      </c>
      <c r="K54" s="18">
        <v>15</v>
      </c>
      <c r="L54" s="18">
        <v>40</v>
      </c>
      <c r="M54" s="18">
        <v>63</v>
      </c>
      <c r="N54" s="18">
        <v>20</v>
      </c>
      <c r="O54" s="18">
        <v>220</v>
      </c>
      <c r="P54" s="18">
        <v>15</v>
      </c>
      <c r="Q54" s="18">
        <v>160</v>
      </c>
      <c r="R54" s="18">
        <v>65</v>
      </c>
      <c r="S54" s="18">
        <v>1560</v>
      </c>
      <c r="T54" s="18">
        <v>105</v>
      </c>
      <c r="U54" s="18">
        <v>15</v>
      </c>
      <c r="V54" s="18">
        <v>50</v>
      </c>
      <c r="W54" s="18">
        <v>110</v>
      </c>
      <c r="X54" s="18">
        <v>400</v>
      </c>
      <c r="Y54" s="18">
        <v>1093</v>
      </c>
      <c r="Z54" s="18">
        <v>75</v>
      </c>
      <c r="AA54" s="18">
        <v>20</v>
      </c>
      <c r="AB54" s="18">
        <v>400</v>
      </c>
      <c r="AC54" s="18">
        <v>132</v>
      </c>
      <c r="AD54" s="18">
        <v>125</v>
      </c>
      <c r="AE54" s="18">
        <v>344</v>
      </c>
      <c r="AF54" s="18">
        <v>400</v>
      </c>
      <c r="AG54" s="18">
        <v>109</v>
      </c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</row>
    <row r="55" spans="1:105">
      <c r="A55" s="29"/>
      <c r="B55" s="15" t="s">
        <v>66</v>
      </c>
      <c r="C55" s="16">
        <f>SUM(D55:ZZ55)</f>
        <v>6283</v>
      </c>
      <c r="D55" s="17"/>
      <c r="E55" s="18">
        <v>2000</v>
      </c>
      <c r="F55" s="18">
        <v>1000</v>
      </c>
      <c r="G55" s="18">
        <v>500</v>
      </c>
      <c r="H55" s="18">
        <v>608</v>
      </c>
      <c r="I55" s="18">
        <v>2175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</row>
    <row r="56" spans="1:105">
      <c r="A56" s="29"/>
      <c r="B56" s="15" t="s">
        <v>13</v>
      </c>
      <c r="C56" s="16">
        <f t="shared" si="4"/>
        <v>3700</v>
      </c>
      <c r="D56" s="17">
        <v>0</v>
      </c>
      <c r="E56" s="18">
        <v>187</v>
      </c>
      <c r="F56" s="18">
        <v>405</v>
      </c>
      <c r="G56" s="18">
        <v>2103</v>
      </c>
      <c r="H56" s="18">
        <v>25</v>
      </c>
      <c r="I56" s="18">
        <v>500</v>
      </c>
      <c r="J56" s="18">
        <v>20</v>
      </c>
      <c r="K56" s="18">
        <v>15</v>
      </c>
      <c r="L56" s="18">
        <v>20</v>
      </c>
      <c r="M56" s="18">
        <v>400</v>
      </c>
      <c r="N56" s="18">
        <v>25</v>
      </c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</row>
    <row r="57" spans="1:105" ht="16.5">
      <c r="A57" s="29"/>
      <c r="B57" s="15" t="s">
        <v>65</v>
      </c>
      <c r="C57" s="16">
        <f t="shared" si="4"/>
        <v>0</v>
      </c>
      <c r="D57" s="36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E10"/>
  <sheetViews>
    <sheetView workbookViewId="0">
      <selection activeCell="I14" sqref="I14"/>
    </sheetView>
  </sheetViews>
  <sheetFormatPr baseColWidth="10" defaultRowHeight="15"/>
  <cols>
    <col min="2" max="2" width="19.42578125" bestFit="1" customWidth="1"/>
    <col min="3" max="4" width="13.85546875" bestFit="1" customWidth="1"/>
  </cols>
  <sheetData>
    <row r="1" spans="2:5">
      <c r="B1" s="37" t="s">
        <v>56</v>
      </c>
      <c r="C1" s="37"/>
      <c r="D1" s="37"/>
      <c r="E1" s="37"/>
    </row>
    <row r="3" spans="2:5">
      <c r="C3" s="2" t="s">
        <v>54</v>
      </c>
      <c r="D3" s="2" t="s">
        <v>55</v>
      </c>
    </row>
    <row r="4" spans="2:5">
      <c r="B4" s="2" t="s">
        <v>53</v>
      </c>
      <c r="C4" s="1">
        <f>contabilidad!C2</f>
        <v>1117852.98</v>
      </c>
    </row>
    <row r="5" spans="2:5">
      <c r="B5" s="2" t="s">
        <v>57</v>
      </c>
      <c r="C5" s="1"/>
      <c r="D5" s="1">
        <f>contabilidad!C19+contabilidad!C31</f>
        <v>-1053589.47</v>
      </c>
    </row>
    <row r="6" spans="2:5">
      <c r="B6" s="2" t="s">
        <v>58</v>
      </c>
      <c r="D6" s="1">
        <f>contabilidad!C34+contabilidad!C42</f>
        <v>-64263.510000000009</v>
      </c>
    </row>
    <row r="7" spans="2:5">
      <c r="C7" s="1">
        <f>SUM(C4:C6)</f>
        <v>1117852.98</v>
      </c>
      <c r="D7" s="1">
        <f>SUM(D5:D6)</f>
        <v>-1117852.98</v>
      </c>
    </row>
    <row r="9" spans="2:5">
      <c r="C9" s="2" t="s">
        <v>59</v>
      </c>
      <c r="D9" s="3">
        <f>C7+D7</f>
        <v>0</v>
      </c>
    </row>
    <row r="10" spans="2:5">
      <c r="D10" s="1"/>
    </row>
  </sheetData>
  <mergeCells count="1">
    <mergeCell ref="B1:E1"/>
  </mergeCells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contabilidad</vt:lpstr>
      <vt:lpstr>mes de mayo </vt:lpstr>
      <vt:lpstr>balanza comprobacion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2019-06-03T02:50:21Z</dcterms:modified>
</cp:coreProperties>
</file>