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318" activeTab="1"/>
  </bookViews>
  <sheets>
    <sheet name="contabilidad" sheetId="2" r:id="rId1"/>
    <sheet name="balanza comprobacion" sheetId="4" r:id="rId2"/>
  </sheets>
  <calcPr calcId="124519"/>
</workbook>
</file>

<file path=xl/calcChain.xml><?xml version="1.0" encoding="utf-8"?>
<calcChain xmlns="http://schemas.openxmlformats.org/spreadsheetml/2006/main">
  <c r="Q6" i="2"/>
  <c r="C10"/>
  <c r="C43"/>
  <c r="C22"/>
  <c r="C55"/>
  <c r="D3"/>
  <c r="D8"/>
  <c r="D11"/>
  <c r="D2" s="1"/>
  <c r="D20"/>
  <c r="D19" s="1"/>
  <c r="C35"/>
  <c r="C46"/>
  <c r="C47"/>
  <c r="C48"/>
  <c r="C49"/>
  <c r="C50"/>
  <c r="C51"/>
  <c r="C52"/>
  <c r="C53"/>
  <c r="C54"/>
  <c r="C56"/>
  <c r="C45"/>
  <c r="C38"/>
  <c r="C39"/>
  <c r="C40"/>
  <c r="C41"/>
  <c r="C37"/>
  <c r="C23"/>
  <c r="C24"/>
  <c r="C25"/>
  <c r="C26"/>
  <c r="C27"/>
  <c r="C28"/>
  <c r="C29"/>
  <c r="C30"/>
  <c r="C31"/>
  <c r="C32"/>
  <c r="C21"/>
  <c r="C13"/>
  <c r="C14"/>
  <c r="C15"/>
  <c r="C16"/>
  <c r="C17"/>
  <c r="C18"/>
  <c r="C12"/>
  <c r="C9"/>
  <c r="C5"/>
  <c r="C6"/>
  <c r="C7"/>
  <c r="C4" l="1"/>
  <c r="C3" s="1"/>
  <c r="C20"/>
  <c r="C19" s="1"/>
  <c r="C11"/>
  <c r="C8"/>
  <c r="C2" l="1"/>
  <c r="C42"/>
  <c r="C36" s="1"/>
  <c r="C33" l="1"/>
  <c r="D5" i="4" s="1"/>
  <c r="C4"/>
  <c r="C7" s="1"/>
  <c r="C44" i="2"/>
  <c r="D6" i="4" s="1"/>
  <c r="D7" l="1"/>
  <c r="D9" s="1"/>
</calcChain>
</file>

<file path=xl/comments1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Q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 pila de alarma 150
conpletivo de conbustibledel carro 100</t>
        </r>
      </text>
    </comment>
    <comment ref="S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14/05 pago cuota de lala gago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R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 gasolina y gas del carro</t>
        </r>
      </text>
    </comment>
    <comment ref="T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14/05 para pago cuota popular</t>
        </r>
      </text>
    </comment>
    <comment ref="N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desde bpd. Sobrante de los 10,000 para arreglar el carro.</t>
        </r>
      </text>
    </comment>
    <comment ref="X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 para gasto</t>
        </r>
      </text>
    </comment>
    <comment ref="Y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 gastos para retrovisor del carro</t>
        </r>
      </text>
    </comment>
    <comment ref="Z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 para areclo carro y medicamento</t>
        </r>
      </text>
    </comment>
    <comment ref="AA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14/05 compea de abanico</t>
        </r>
      </text>
    </comment>
    <comment ref="AB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14/05 para gasto</t>
        </r>
      </text>
    </comment>
    <comment ref="E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C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prestado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charset val="1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AR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 prestado el 12</t>
        </r>
      </text>
    </comment>
    <comment ref="AS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cobrado el 12/05</t>
        </r>
      </text>
    </comment>
    <comment ref="AT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 para prestar</t>
        </r>
      </text>
    </comment>
    <comment ref="AU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 cobrado</t>
        </r>
      </text>
    </comment>
    <comment ref="AV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 para areglo carro y medicamento</t>
        </r>
      </text>
    </comment>
    <comment ref="AW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14/05 cobrado</t>
        </r>
      </text>
    </comment>
    <comment ref="AX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14/05 para compra de abanico</t>
        </r>
      </text>
    </comment>
    <comment ref="AY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14/05 pago cuota de lala gago</t>
        </r>
      </text>
    </comment>
    <comment ref="V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Z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 prestado el 12</t>
        </r>
      </text>
    </comment>
    <comment ref="AA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12/05 capital</t>
        </r>
      </text>
    </comment>
    <comment ref="AB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 prestado</t>
        </r>
      </text>
    </comment>
    <comment ref="AC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 capital</t>
        </r>
      </text>
    </comment>
    <comment ref="AD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14/05 capital 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L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14/05 el bhd adelson</t>
        </r>
      </text>
    </comment>
    <comment ref="E2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12/05/19 capital bhd adelson</t>
        </r>
      </text>
    </comment>
    <comment ref="G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14/05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P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12/05</t>
        </r>
      </text>
    </comment>
    <comment ref="Q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</t>
        </r>
      </text>
    </comment>
    <comment ref="R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14/05</t>
        </r>
      </text>
    </comment>
    <comment ref="F4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licuadora y table</t>
        </r>
      </text>
    </comment>
    <comment ref="G4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14/05 corta una  y lapiz de colores</t>
        </r>
      </text>
    </comment>
    <comment ref="E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13/05:   ajuste sin partidad doble, para cuadrar la balanza.
Estaba sobrando del lado credito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F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pasaje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10/05 pasaje de acta de nacimiento</t>
        </r>
      </text>
    </comment>
    <comment ref="H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I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 gasolina pasola jeuri</t>
        </r>
      </text>
    </comment>
    <comment ref="J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 gas y gasolina</t>
        </r>
      </text>
    </comment>
    <comment ref="K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 pila y completivo de combustible</t>
        </r>
      </text>
    </comment>
    <comment ref="L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 gasto retrovisor del carro</t>
        </r>
      </text>
    </comment>
    <comment ref="M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14/05 pasaje adel y areglo del carro parte abajo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E5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12/05/19   bhd leon adelson</t>
        </r>
      </text>
    </comment>
    <comment ref="H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14/05 medicamento del ninos 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H5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14/05 botada de basura</t>
        </r>
      </text>
    </comment>
  </commentList>
</comments>
</file>

<file path=xl/sharedStrings.xml><?xml version="1.0" encoding="utf-8"?>
<sst xmlns="http://schemas.openxmlformats.org/spreadsheetml/2006/main" count="69" uniqueCount="66">
  <si>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</si>
  <si>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</si>
  <si>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</si>
  <si>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</si>
  <si>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</si>
  <si>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</si>
  <si>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</si>
  <si>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</si>
  <si>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</si>
  <si>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</si>
  <si>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</si>
  <si>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</si>
  <si>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</si>
  <si>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</si>
  <si>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</si>
  <si>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</si>
  <si>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</si>
  <si>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</si>
  <si>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</si>
  <si>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</si>
  <si>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</si>
  <si>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</si>
  <si>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</si>
  <si>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</si>
  <si>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</si>
  <si>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</si>
  <si>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</si>
  <si>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</si>
  <si>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</si>
  <si>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</si>
  <si>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</si>
  <si>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</si>
  <si>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</si>
  <si>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</si>
  <si>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</si>
  <si>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</si>
  <si>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</si>
  <si>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</si>
  <si>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</si>
  <si>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</si>
  <si>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</si>
  <si>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</si>
  <si>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</si>
  <si>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</si>
  <si>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</si>
  <si>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</si>
  <si>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</si>
  <si>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</si>
  <si>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</si>
  <si>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</si>
  <si>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</si>
  <si>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</si>
  <si>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</si>
  <si>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</si>
  <si>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</si>
  <si>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</si>
  <si>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</si>
  <si>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</si>
  <si>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</si>
  <si>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</si>
  <si>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Gastos cobradores prestamos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</si>
  <si>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</si>
  <si>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</si>
  <si>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</si>
  <si>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</si>
  <si>
    <t>Cxp Altice 200 min (los 30)  $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</si>
</sst>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43" fontId="0" fillId="0" borderId="0" xfId="0" applyNumberFormat="1"/>
    <xf numFmtId="0" fontId="2" fillId="0" borderId="0" xfId="0" applyFont="1"/>
    <xf numFmtId="43" fontId="0" fillId="5" borderId="0" xfId="0" applyNumberFormat="1" applyFill="1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0" fontId="0" fillId="2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224"/>
  <sheetViews>
    <sheetView showGridLines="0" topLeftCell="A31" workbookViewId="0">
      <selection activeCell="E47" sqref="E47"/>
    </sheetView>
  </sheetViews>
  <sheetFormatPr baseColWidth="10" defaultRowHeight="12.75"/>
  <cols>
    <col min="1" max="1" width="11.42578125" style="30"/>
    <col min="2" max="2" width="37.85546875" style="15" customWidth="1"/>
    <col min="3" max="3" width="12.42578125" style="31" bestFit="1" customWidth="1"/>
    <col min="4" max="4" width="12.42578125" style="32" bestFit="1" customWidth="1"/>
    <col min="5" max="5" width="10.5703125" style="33" bestFit="1" customWidth="1"/>
    <col min="6" max="9" width="10.5703125" style="34" bestFit="1" customWidth="1"/>
    <col min="10" max="10" width="11.85546875" style="34" bestFit="1" customWidth="1"/>
    <col min="11" max="11" width="10.7109375" style="34" bestFit="1" customWidth="1"/>
    <col min="12" max="13" width="11.85546875" style="34" bestFit="1" customWidth="1"/>
    <col min="14" max="14" width="11.140625" style="34" bestFit="1" customWidth="1"/>
    <col min="15" max="15" width="10.7109375" style="34" bestFit="1" customWidth="1"/>
    <col min="16" max="16" width="10.5703125" style="34" bestFit="1" customWidth="1"/>
    <col min="17" max="17" width="9.85546875" style="34" customWidth="1"/>
    <col min="18" max="18" width="10" style="34" bestFit="1" customWidth="1"/>
    <col min="19" max="19" width="9.85546875" style="34" customWidth="1"/>
    <col min="20" max="20" width="10.7109375" style="34" customWidth="1"/>
    <col min="21" max="21" width="11" style="34" customWidth="1"/>
    <col min="22" max="23" width="9.7109375" style="34" customWidth="1"/>
    <col min="24" max="24" width="10.42578125" style="34" customWidth="1"/>
    <col min="25" max="25" width="10.28515625" style="34" customWidth="1"/>
    <col min="26" max="26" width="9.140625" style="34" customWidth="1"/>
    <col min="27" max="27" width="9.5703125" style="34" customWidth="1"/>
    <col min="28" max="28" width="9.85546875" style="34" customWidth="1"/>
    <col min="29" max="29" width="10.28515625" style="34" customWidth="1"/>
    <col min="30" max="30" width="10.42578125" style="34" customWidth="1"/>
    <col min="31" max="31" width="8" style="34" customWidth="1"/>
    <col min="32" max="32" width="9.7109375" style="34" customWidth="1"/>
    <col min="33" max="33" width="11" style="34" customWidth="1"/>
    <col min="34" max="34" width="9.85546875" style="34" customWidth="1"/>
    <col min="35" max="35" width="10.28515625" style="34" customWidth="1"/>
    <col min="36" max="36" width="9.7109375" style="34" customWidth="1"/>
    <col min="37" max="16384" width="11.42578125" style="34"/>
  </cols>
  <sheetData>
    <row r="1" spans="1:52" s="6" customFormat="1">
      <c r="A1" s="4"/>
      <c r="B1" s="5" t="s">
        <v>0</v>
      </c>
      <c r="C1" s="4" t="s">
        <v>1</v>
      </c>
    </row>
    <row r="2" spans="1:52" s="11" customFormat="1">
      <c r="A2" s="7" t="s">
        <v>52</v>
      </c>
      <c r="B2" s="8" t="s">
        <v>50</v>
      </c>
      <c r="C2" s="9">
        <f>SUM(C3,C8,C11)</f>
        <v>1077452.1499999999</v>
      </c>
      <c r="D2" s="10">
        <f>SUM(D8,D11,D3)</f>
        <v>1007395.8299999998</v>
      </c>
    </row>
    <row r="3" spans="1:52" s="13" customFormat="1">
      <c r="A3" s="7"/>
      <c r="B3" s="8" t="s">
        <v>45</v>
      </c>
      <c r="C3" s="9">
        <f>SUM(C4:C7)</f>
        <v>6528.9100000000044</v>
      </c>
      <c r="D3" s="12">
        <f>SUM(D4:D7)</f>
        <v>57081.71</v>
      </c>
    </row>
    <row r="4" spans="1:52" s="18" customFormat="1">
      <c r="A4" s="14"/>
      <c r="B4" s="15" t="s">
        <v>47</v>
      </c>
      <c r="C4" s="16">
        <f>SUM(D4:AAA4)</f>
        <v>4244.8499999999976</v>
      </c>
      <c r="D4" s="17">
        <v>4860.2699999999995</v>
      </c>
      <c r="E4" s="18">
        <v>-1000</v>
      </c>
      <c r="F4" s="18">
        <v>955</v>
      </c>
      <c r="G4" s="18">
        <v>3500</v>
      </c>
      <c r="H4" s="18">
        <v>-211</v>
      </c>
      <c r="I4" s="18">
        <v>-50.06</v>
      </c>
      <c r="J4" s="18">
        <v>-218.6</v>
      </c>
      <c r="K4" s="18">
        <v>16281.65</v>
      </c>
      <c r="L4" s="18">
        <v>-18000</v>
      </c>
      <c r="M4" s="18">
        <v>-8460.4500000000007</v>
      </c>
      <c r="N4" s="18">
        <v>5000</v>
      </c>
      <c r="O4" s="18">
        <v>-2103</v>
      </c>
      <c r="P4" s="18">
        <v>-13.96</v>
      </c>
      <c r="Q4" s="18">
        <v>-250</v>
      </c>
      <c r="R4" s="18">
        <v>3000</v>
      </c>
      <c r="S4" s="18">
        <v>955</v>
      </c>
    </row>
    <row r="5" spans="1:52" s="18" customFormat="1">
      <c r="A5" s="14"/>
      <c r="B5" s="15" t="s">
        <v>46</v>
      </c>
      <c r="C5" s="16">
        <f t="shared" ref="C5:C7" si="0">SUM(D5:AAA5)</f>
        <v>74.620000000002619</v>
      </c>
      <c r="D5" s="17">
        <v>51074.62</v>
      </c>
      <c r="E5" s="18">
        <v>-51000</v>
      </c>
    </row>
    <row r="6" spans="1:52" s="18" customFormat="1">
      <c r="A6" s="14"/>
      <c r="B6" s="15" t="s">
        <v>49</v>
      </c>
      <c r="C6" s="16">
        <f t="shared" si="0"/>
        <v>2178.6500000000042</v>
      </c>
      <c r="D6" s="17">
        <v>600.23</v>
      </c>
      <c r="E6" s="18">
        <v>51000</v>
      </c>
      <c r="F6" s="18">
        <v>-60</v>
      </c>
      <c r="G6" s="18">
        <v>0.2</v>
      </c>
      <c r="H6" s="18">
        <v>-50</v>
      </c>
      <c r="I6" s="18">
        <v>-51000</v>
      </c>
      <c r="J6" s="18">
        <v>3000</v>
      </c>
      <c r="K6" s="18">
        <v>-2538.16</v>
      </c>
      <c r="L6" s="18">
        <v>10000</v>
      </c>
      <c r="M6" s="18">
        <v>-5000</v>
      </c>
      <c r="N6" s="18">
        <v>-4873</v>
      </c>
      <c r="O6" s="18">
        <v>35000</v>
      </c>
      <c r="P6" s="18">
        <v>-35000</v>
      </c>
      <c r="Q6" s="18">
        <f>-0.62</f>
        <v>-0.62</v>
      </c>
      <c r="R6" s="18">
        <v>-900</v>
      </c>
      <c r="S6" s="18">
        <v>5000</v>
      </c>
      <c r="T6" s="18">
        <v>-3000</v>
      </c>
    </row>
    <row r="7" spans="1:52" s="18" customFormat="1">
      <c r="A7" s="14"/>
      <c r="B7" s="15" t="s">
        <v>48</v>
      </c>
      <c r="C7" s="16">
        <f t="shared" si="0"/>
        <v>30.789999999999964</v>
      </c>
      <c r="D7" s="17">
        <v>546.59</v>
      </c>
      <c r="E7" s="18">
        <v>7324.2</v>
      </c>
      <c r="F7" s="18">
        <v>-7800</v>
      </c>
      <c r="G7" s="18">
        <v>-40</v>
      </c>
    </row>
    <row r="8" spans="1:52" s="13" customFormat="1">
      <c r="A8" s="7"/>
      <c r="B8" s="8" t="s">
        <v>42</v>
      </c>
      <c r="C8" s="9">
        <f>SUM(C9:C10)</f>
        <v>11099.95</v>
      </c>
      <c r="D8" s="12">
        <f>SUM(D9:D10)</f>
        <v>48693</v>
      </c>
    </row>
    <row r="9" spans="1:52" s="18" customFormat="1">
      <c r="A9" s="14"/>
      <c r="B9" s="15" t="s">
        <v>44</v>
      </c>
      <c r="C9" s="16">
        <f>SUM(D9:AAA9)</f>
        <v>1891</v>
      </c>
      <c r="D9" s="17"/>
      <c r="E9" s="18">
        <v>2000</v>
      </c>
      <c r="F9" s="18">
        <v>-185</v>
      </c>
      <c r="G9" s="18">
        <v>-469</v>
      </c>
      <c r="H9" s="18">
        <v>7800</v>
      </c>
      <c r="I9" s="18">
        <v>-3000</v>
      </c>
      <c r="J9" s="18">
        <v>-900</v>
      </c>
      <c r="K9" s="18">
        <v>-130</v>
      </c>
      <c r="L9" s="18">
        <v>-80</v>
      </c>
      <c r="M9" s="18">
        <v>-643</v>
      </c>
      <c r="N9" s="18">
        <v>-3445</v>
      </c>
      <c r="O9" s="18">
        <v>-15</v>
      </c>
      <c r="P9" s="18">
        <v>-40</v>
      </c>
      <c r="Q9" s="18">
        <v>-175</v>
      </c>
      <c r="R9" s="18">
        <v>200</v>
      </c>
      <c r="S9" s="18">
        <v>-128</v>
      </c>
      <c r="T9" s="18">
        <v>1150</v>
      </c>
      <c r="U9" s="18">
        <v>-795</v>
      </c>
      <c r="V9" s="18">
        <v>-249</v>
      </c>
      <c r="W9" s="18">
        <v>1250</v>
      </c>
      <c r="X9" s="18">
        <v>-715</v>
      </c>
      <c r="Y9" s="18">
        <v>-950</v>
      </c>
      <c r="Z9" s="18">
        <v>4500</v>
      </c>
      <c r="AA9" s="18">
        <v>1000</v>
      </c>
      <c r="AB9" s="18">
        <v>-4090</v>
      </c>
    </row>
    <row r="10" spans="1:52" s="18" customFormat="1">
      <c r="A10" s="14"/>
      <c r="B10" s="15" t="s">
        <v>43</v>
      </c>
      <c r="C10" s="16">
        <f>SUM(D10:AAA10)</f>
        <v>9208.9500000000007</v>
      </c>
      <c r="D10" s="17">
        <v>48693</v>
      </c>
      <c r="E10" s="18">
        <v>-485</v>
      </c>
      <c r="F10" s="18">
        <v>-2000</v>
      </c>
      <c r="G10" s="18">
        <v>-10000</v>
      </c>
      <c r="H10" s="18">
        <v>-38000</v>
      </c>
      <c r="I10" s="18">
        <v>21245</v>
      </c>
      <c r="J10" s="18">
        <v>-955</v>
      </c>
      <c r="K10" s="18">
        <v>-2000</v>
      </c>
      <c r="L10" s="18">
        <v>200</v>
      </c>
      <c r="M10" s="18">
        <v>-22000</v>
      </c>
      <c r="N10" s="18">
        <v>27055</v>
      </c>
      <c r="O10" s="18">
        <v>-1500</v>
      </c>
      <c r="P10" s="18">
        <v>-1000</v>
      </c>
      <c r="Q10" s="18">
        <v>27648</v>
      </c>
      <c r="R10" s="18">
        <v>-608</v>
      </c>
      <c r="S10" s="18">
        <v>-3000</v>
      </c>
      <c r="T10" s="18">
        <v>19490</v>
      </c>
      <c r="U10" s="18">
        <v>-5000</v>
      </c>
      <c r="V10" s="18">
        <v>6150</v>
      </c>
      <c r="W10" s="18">
        <v>12585</v>
      </c>
      <c r="X10" s="18">
        <v>-66000</v>
      </c>
      <c r="Y10" s="18">
        <v>-10000</v>
      </c>
      <c r="Z10" s="18">
        <v>5095</v>
      </c>
      <c r="AA10" s="18">
        <v>-2175</v>
      </c>
      <c r="AB10" s="18">
        <v>20000</v>
      </c>
      <c r="AC10" s="18">
        <v>-15500</v>
      </c>
      <c r="AD10" s="18">
        <v>8060</v>
      </c>
      <c r="AE10" s="18">
        <v>-200</v>
      </c>
      <c r="AF10" s="18">
        <v>13390</v>
      </c>
      <c r="AG10" s="18">
        <v>-22000</v>
      </c>
      <c r="AH10" s="18">
        <v>-1150</v>
      </c>
      <c r="AI10" s="18">
        <v>-15500</v>
      </c>
      <c r="AJ10" s="18">
        <v>11170</v>
      </c>
      <c r="AK10" s="18">
        <v>5000</v>
      </c>
      <c r="AL10" s="18">
        <v>-5000</v>
      </c>
      <c r="AM10" s="18">
        <v>35000</v>
      </c>
      <c r="AN10" s="18">
        <v>-29000</v>
      </c>
      <c r="AO10" s="18">
        <v>15450</v>
      </c>
      <c r="AP10" s="18">
        <v>7430</v>
      </c>
      <c r="AQ10" s="18">
        <v>-20000</v>
      </c>
      <c r="AR10" s="18">
        <v>-1500</v>
      </c>
      <c r="AS10" s="18">
        <v>1400</v>
      </c>
      <c r="AT10" s="18">
        <v>-3000</v>
      </c>
      <c r="AU10" s="18">
        <v>4255.95</v>
      </c>
      <c r="AV10" s="18">
        <v>-4500</v>
      </c>
      <c r="AW10" s="18">
        <v>3915</v>
      </c>
      <c r="AX10" s="18">
        <v>-1000</v>
      </c>
      <c r="AY10" s="18">
        <v>-955</v>
      </c>
      <c r="AZ10" s="18">
        <v>5</v>
      </c>
    </row>
    <row r="11" spans="1:52" s="23" customFormat="1">
      <c r="A11" s="19"/>
      <c r="B11" s="20" t="s">
        <v>38</v>
      </c>
      <c r="C11" s="21">
        <f>SUM(C12:C18)</f>
        <v>1059823.2899999998</v>
      </c>
      <c r="D11" s="22">
        <f>SUM(D12:D18)</f>
        <v>901621.11999999988</v>
      </c>
      <c r="F11" s="24"/>
    </row>
    <row r="12" spans="1:52" s="18" customFormat="1">
      <c r="A12" s="14"/>
      <c r="B12" s="15" t="s">
        <v>33</v>
      </c>
      <c r="C12" s="16">
        <f>SUM(D12:AAA12)</f>
        <v>532280.57999999996</v>
      </c>
      <c r="D12" s="17">
        <v>535092.43999999994</v>
      </c>
      <c r="E12" s="18">
        <v>10000</v>
      </c>
      <c r="F12" s="18">
        <v>-16466.66</v>
      </c>
      <c r="G12" s="18">
        <v>22000</v>
      </c>
      <c r="H12" s="18">
        <v>-21088.799999999999</v>
      </c>
      <c r="I12" s="18">
        <v>1000</v>
      </c>
      <c r="J12" s="18">
        <v>-20846.89</v>
      </c>
      <c r="K12" s="18">
        <v>3000</v>
      </c>
      <c r="L12" s="18">
        <v>-14684.26</v>
      </c>
      <c r="M12" s="18">
        <v>-4741.58</v>
      </c>
      <c r="N12" s="18">
        <v>5000</v>
      </c>
      <c r="O12" s="18">
        <v>-10279.379999999999</v>
      </c>
      <c r="P12" s="18">
        <v>10000</v>
      </c>
      <c r="Q12" s="18">
        <v>-3894.97</v>
      </c>
      <c r="R12" s="18">
        <v>15500</v>
      </c>
      <c r="S12" s="18">
        <v>-6847.62</v>
      </c>
      <c r="T12" s="18">
        <v>-12439.62</v>
      </c>
      <c r="U12" s="18">
        <v>22000</v>
      </c>
      <c r="V12" s="18">
        <v>15500</v>
      </c>
      <c r="W12" s="18">
        <v>-9192.7099999999991</v>
      </c>
      <c r="X12" s="18">
        <v>29000</v>
      </c>
      <c r="Y12" s="18">
        <v>-12034.04</v>
      </c>
      <c r="Z12" s="18">
        <v>1500</v>
      </c>
      <c r="AA12" s="18">
        <v>-1125</v>
      </c>
      <c r="AB12" s="18">
        <v>3000</v>
      </c>
      <c r="AC12" s="18">
        <v>-3487.64</v>
      </c>
      <c r="AD12" s="18">
        <v>-3182.69</v>
      </c>
    </row>
    <row r="13" spans="1:52" s="18" customFormat="1">
      <c r="A13" s="14"/>
      <c r="B13" s="15" t="s">
        <v>35</v>
      </c>
      <c r="C13" s="16">
        <f t="shared" ref="C13:C18" si="1">SUM(D13:AAA13)</f>
        <v>107704.47999999998</v>
      </c>
      <c r="D13" s="17">
        <v>5704.48</v>
      </c>
      <c r="E13" s="18">
        <v>38000</v>
      </c>
      <c r="F13" s="18">
        <v>51000</v>
      </c>
      <c r="G13" s="18">
        <v>63000</v>
      </c>
      <c r="H13" s="18">
        <v>-20000</v>
      </c>
      <c r="I13" s="18">
        <v>-10000</v>
      </c>
      <c r="J13" s="18">
        <v>-35000</v>
      </c>
      <c r="K13" s="18">
        <v>20000</v>
      </c>
      <c r="L13" s="18">
        <v>-5000</v>
      </c>
    </row>
    <row r="14" spans="1:52" s="18" customFormat="1">
      <c r="A14" s="14"/>
      <c r="B14" s="15" t="s">
        <v>34</v>
      </c>
      <c r="C14" s="16">
        <f t="shared" si="1"/>
        <v>350000</v>
      </c>
      <c r="D14" s="17">
        <v>350000</v>
      </c>
      <c r="F14" s="18">
        <v>0</v>
      </c>
    </row>
    <row r="15" spans="1:52" s="18" customFormat="1">
      <c r="A15" s="14"/>
      <c r="B15" s="15" t="s">
        <v>36</v>
      </c>
      <c r="C15" s="16">
        <f t="shared" si="1"/>
        <v>3500</v>
      </c>
      <c r="D15" s="17">
        <v>3500</v>
      </c>
      <c r="E15" s="18">
        <v>3500</v>
      </c>
      <c r="F15" s="18">
        <v>-3500</v>
      </c>
    </row>
    <row r="16" spans="1:52" s="18" customFormat="1">
      <c r="A16" s="14"/>
      <c r="B16" s="15" t="s">
        <v>31</v>
      </c>
      <c r="C16" s="16">
        <f t="shared" si="1"/>
        <v>2500</v>
      </c>
      <c r="D16" s="17">
        <v>0</v>
      </c>
      <c r="E16" s="18">
        <v>2500</v>
      </c>
    </row>
    <row r="17" spans="1:8" s="18" customFormat="1">
      <c r="A17" s="14"/>
      <c r="B17" s="15" t="s">
        <v>37</v>
      </c>
      <c r="C17" s="16">
        <f t="shared" si="1"/>
        <v>49189.83</v>
      </c>
      <c r="D17" s="17">
        <v>0</v>
      </c>
      <c r="E17" s="18">
        <v>49189.83</v>
      </c>
    </row>
    <row r="18" spans="1:8" s="18" customFormat="1">
      <c r="A18" s="14"/>
      <c r="B18" s="15" t="s">
        <v>32</v>
      </c>
      <c r="C18" s="16">
        <f t="shared" si="1"/>
        <v>14648.399999999998</v>
      </c>
      <c r="D18" s="17">
        <v>7324.2</v>
      </c>
      <c r="E18" s="18">
        <v>14648.4</v>
      </c>
      <c r="F18" s="18">
        <v>-7324.2</v>
      </c>
    </row>
    <row r="19" spans="1:8" s="13" customFormat="1">
      <c r="A19" s="7" t="s">
        <v>51</v>
      </c>
      <c r="B19" s="8" t="s">
        <v>2</v>
      </c>
      <c r="C19" s="9">
        <f>SUM(C20)</f>
        <v>-397252.02999999997</v>
      </c>
      <c r="D19" s="12">
        <f>D20</f>
        <v>-406199.18999999994</v>
      </c>
    </row>
    <row r="20" spans="1:8" s="13" customFormat="1">
      <c r="A20" s="14"/>
      <c r="B20" s="8" t="s">
        <v>30</v>
      </c>
      <c r="C20" s="9">
        <f>SUM(C21:C32)</f>
        <v>-397252.02999999997</v>
      </c>
      <c r="D20" s="12">
        <f>SUM(D21:D32)</f>
        <v>-406199.18999999994</v>
      </c>
    </row>
    <row r="21" spans="1:8" s="18" customFormat="1">
      <c r="A21" s="14"/>
      <c r="B21" s="15" t="s">
        <v>28</v>
      </c>
      <c r="C21" s="16">
        <f>SUM(D21:AAA21)</f>
        <v>-1235.8599999999999</v>
      </c>
      <c r="D21" s="17">
        <v>0</v>
      </c>
      <c r="E21" s="25">
        <v>-1235.8599999999999</v>
      </c>
    </row>
    <row r="22" spans="1:8" s="18" customFormat="1">
      <c r="A22" s="14"/>
      <c r="B22" s="15" t="s">
        <v>29</v>
      </c>
      <c r="C22" s="16">
        <f t="shared" ref="C22:C32" si="2">SUM(D22:AAA22)</f>
        <v>0</v>
      </c>
      <c r="D22" s="17">
        <v>-3000</v>
      </c>
      <c r="E22" s="18">
        <v>3000</v>
      </c>
    </row>
    <row r="23" spans="1:8" s="18" customFormat="1">
      <c r="A23" s="14"/>
      <c r="B23" s="15" t="s">
        <v>24</v>
      </c>
      <c r="C23" s="16">
        <f t="shared" si="2"/>
        <v>0</v>
      </c>
      <c r="D23" s="17">
        <v>0</v>
      </c>
    </row>
    <row r="24" spans="1:8" s="18" customFormat="1">
      <c r="A24" s="14"/>
      <c r="B24" s="15" t="s">
        <v>27</v>
      </c>
      <c r="C24" s="16">
        <f t="shared" si="2"/>
        <v>0</v>
      </c>
      <c r="D24" s="17">
        <v>-900</v>
      </c>
      <c r="E24" s="18">
        <v>900</v>
      </c>
    </row>
    <row r="25" spans="1:8" s="18" customFormat="1">
      <c r="A25" s="14"/>
      <c r="B25" s="15" t="s">
        <v>25</v>
      </c>
      <c r="C25" s="16">
        <f t="shared" si="2"/>
        <v>0</v>
      </c>
      <c r="D25" s="17">
        <v>0</v>
      </c>
    </row>
    <row r="26" spans="1:8" s="18" customFormat="1">
      <c r="A26" s="14"/>
      <c r="B26" s="15" t="s">
        <v>63</v>
      </c>
      <c r="C26" s="16">
        <f t="shared" si="2"/>
        <v>-73252</v>
      </c>
      <c r="D26" s="17">
        <v>-73252</v>
      </c>
    </row>
    <row r="27" spans="1:8" s="18" customFormat="1">
      <c r="A27" s="14"/>
      <c r="B27" s="15" t="s">
        <v>62</v>
      </c>
      <c r="C27" s="16">
        <f t="shared" si="2"/>
        <v>-138503.46</v>
      </c>
      <c r="D27" s="17">
        <v>-143268.76999999999</v>
      </c>
      <c r="E27" s="18">
        <v>4765.3100000000004</v>
      </c>
      <c r="H27" s="26"/>
    </row>
    <row r="28" spans="1:8" s="18" customFormat="1">
      <c r="A28" s="14"/>
      <c r="B28" s="15" t="s">
        <v>61</v>
      </c>
      <c r="C28" s="16">
        <f t="shared" si="2"/>
        <v>-67020.86</v>
      </c>
      <c r="D28" s="17">
        <v>-68538.570000000007</v>
      </c>
      <c r="E28" s="18">
        <v>1517.71</v>
      </c>
    </row>
    <row r="29" spans="1:8" s="18" customFormat="1">
      <c r="A29" s="14"/>
      <c r="B29" s="15" t="s">
        <v>64</v>
      </c>
      <c r="C29" s="16">
        <f t="shared" si="2"/>
        <v>-65139.85</v>
      </c>
      <c r="D29" s="17">
        <v>-65139.85</v>
      </c>
    </row>
    <row r="30" spans="1:8" s="18" customFormat="1">
      <c r="A30" s="14"/>
      <c r="B30" s="15" t="s">
        <v>23</v>
      </c>
      <c r="C30" s="16">
        <f t="shared" si="2"/>
        <v>-52100</v>
      </c>
      <c r="D30" s="17">
        <v>-52100</v>
      </c>
    </row>
    <row r="31" spans="1:8" s="18" customFormat="1">
      <c r="A31" s="14"/>
      <c r="B31" s="15" t="s">
        <v>26</v>
      </c>
      <c r="C31" s="16">
        <f t="shared" si="2"/>
        <v>0</v>
      </c>
      <c r="D31" s="17">
        <v>0</v>
      </c>
    </row>
    <row r="32" spans="1:8" s="18" customFormat="1">
      <c r="A32" s="14"/>
      <c r="B32" s="15" t="s">
        <v>65</v>
      </c>
      <c r="C32" s="16">
        <f t="shared" si="2"/>
        <v>0</v>
      </c>
      <c r="D32" s="17"/>
      <c r="F32" s="25"/>
    </row>
    <row r="33" spans="1:18" s="13" customFormat="1">
      <c r="A33" s="7" t="s">
        <v>51</v>
      </c>
      <c r="B33" s="8" t="s">
        <v>41</v>
      </c>
      <c r="C33" s="9">
        <f>SUM(C34:C35)</f>
        <v>-601196.64</v>
      </c>
      <c r="D33" s="12"/>
    </row>
    <row r="34" spans="1:18" s="18" customFormat="1">
      <c r="A34" s="27"/>
      <c r="B34" s="28" t="s">
        <v>40</v>
      </c>
      <c r="C34" s="16">
        <v>-601196.64</v>
      </c>
      <c r="D34" s="17"/>
      <c r="E34" s="25"/>
      <c r="F34" s="25"/>
      <c r="G34" s="25"/>
    </row>
    <row r="35" spans="1:18" s="18" customFormat="1">
      <c r="A35" s="14"/>
      <c r="B35" s="15" t="s">
        <v>39</v>
      </c>
      <c r="C35" s="16">
        <f>SUM(D35:ZZ35)</f>
        <v>0</v>
      </c>
      <c r="D35" s="17"/>
    </row>
    <row r="36" spans="1:18" s="13" customFormat="1">
      <c r="A36" s="7" t="s">
        <v>51</v>
      </c>
      <c r="B36" s="8" t="s">
        <v>10</v>
      </c>
      <c r="C36" s="9">
        <f>SUM(C37:C43)</f>
        <v>-122922.17</v>
      </c>
      <c r="D36" s="12"/>
    </row>
    <row r="37" spans="1:18" s="18" customFormat="1">
      <c r="A37" s="14"/>
      <c r="B37" s="15" t="s">
        <v>8</v>
      </c>
      <c r="C37" s="16">
        <f>SUM(D37:AAA37)</f>
        <v>-6000</v>
      </c>
      <c r="D37" s="17">
        <v>0</v>
      </c>
      <c r="E37" s="18">
        <v>-3500</v>
      </c>
      <c r="F37" s="18">
        <v>-2500</v>
      </c>
    </row>
    <row r="38" spans="1:18" s="18" customFormat="1">
      <c r="A38" s="29"/>
      <c r="B38" s="15" t="s">
        <v>3</v>
      </c>
      <c r="C38" s="16">
        <f t="shared" ref="C38:C43" si="3">SUM(D38:AAA38)</f>
        <v>-63838.23</v>
      </c>
      <c r="D38" s="17">
        <v>0</v>
      </c>
      <c r="E38" s="18">
        <v>-49189.83</v>
      </c>
      <c r="F38" s="18">
        <v>-14648.4</v>
      </c>
    </row>
    <row r="39" spans="1:18" s="18" customFormat="1">
      <c r="A39" s="29"/>
      <c r="B39" s="15" t="s">
        <v>9</v>
      </c>
      <c r="C39" s="16">
        <f t="shared" si="3"/>
        <v>0</v>
      </c>
      <c r="D39" s="17">
        <v>0</v>
      </c>
    </row>
    <row r="40" spans="1:18" s="18" customFormat="1">
      <c r="A40" s="29"/>
      <c r="B40" s="15" t="s">
        <v>5</v>
      </c>
      <c r="C40" s="16">
        <f t="shared" si="3"/>
        <v>-16281.65</v>
      </c>
      <c r="D40" s="17">
        <v>0</v>
      </c>
      <c r="E40" s="18">
        <v>-16281.65</v>
      </c>
    </row>
    <row r="41" spans="1:18" s="18" customFormat="1">
      <c r="A41" s="29"/>
      <c r="B41" s="15" t="s">
        <v>4</v>
      </c>
      <c r="C41" s="16">
        <f t="shared" si="3"/>
        <v>-220</v>
      </c>
      <c r="D41" s="17">
        <v>0</v>
      </c>
      <c r="E41" s="18">
        <v>-200</v>
      </c>
      <c r="F41" s="18">
        <v>-15</v>
      </c>
      <c r="G41" s="18">
        <v>-5</v>
      </c>
    </row>
    <row r="42" spans="1:18" s="18" customFormat="1">
      <c r="A42" s="29"/>
      <c r="B42" s="15" t="s">
        <v>7</v>
      </c>
      <c r="C42" s="16">
        <f t="shared" si="3"/>
        <v>-36582.089999999997</v>
      </c>
      <c r="D42" s="17">
        <v>0</v>
      </c>
      <c r="E42" s="18">
        <v>-4778.34</v>
      </c>
      <c r="F42" s="18">
        <v>-5966.2</v>
      </c>
      <c r="G42" s="18">
        <v>-6801.11</v>
      </c>
      <c r="H42" s="18">
        <v>-4805.74</v>
      </c>
      <c r="I42" s="18">
        <v>-1408.42</v>
      </c>
      <c r="J42" s="18">
        <v>-2305.62</v>
      </c>
      <c r="K42" s="18">
        <v>-1200.03</v>
      </c>
      <c r="L42" s="18">
        <v>-1212.3800000000001</v>
      </c>
      <c r="M42" s="18">
        <v>-950.38</v>
      </c>
      <c r="N42" s="18">
        <v>-1977.29</v>
      </c>
      <c r="O42" s="18">
        <v>-3400.96</v>
      </c>
      <c r="P42" s="18">
        <v>-275</v>
      </c>
      <c r="Q42" s="18">
        <v>-768.31</v>
      </c>
      <c r="R42" s="18">
        <v>-732.31</v>
      </c>
    </row>
    <row r="43" spans="1:18" s="18" customFormat="1">
      <c r="A43" s="29"/>
      <c r="B43" s="15" t="s">
        <v>6</v>
      </c>
      <c r="C43" s="16">
        <f t="shared" si="3"/>
        <v>-0.2</v>
      </c>
      <c r="D43" s="17">
        <v>0</v>
      </c>
      <c r="E43" s="18">
        <v>-0.2</v>
      </c>
    </row>
    <row r="44" spans="1:18" s="13" customFormat="1">
      <c r="A44" s="7" t="s">
        <v>52</v>
      </c>
      <c r="B44" s="8" t="s">
        <v>22</v>
      </c>
      <c r="C44" s="9">
        <f>SUM(C45:C56)</f>
        <v>43918.69</v>
      </c>
      <c r="D44" s="12"/>
    </row>
    <row r="45" spans="1:18" s="18" customFormat="1">
      <c r="A45" s="29"/>
      <c r="B45" s="15" t="s">
        <v>12</v>
      </c>
      <c r="C45" s="16">
        <f>SUM(D45:AAA45)</f>
        <v>4400</v>
      </c>
      <c r="D45" s="17">
        <v>0</v>
      </c>
      <c r="E45" s="18">
        <v>45</v>
      </c>
      <c r="F45" s="18">
        <v>4290</v>
      </c>
      <c r="G45" s="18">
        <v>65</v>
      </c>
    </row>
    <row r="46" spans="1:18" s="18" customFormat="1">
      <c r="A46" s="29"/>
      <c r="B46" s="15" t="s">
        <v>20</v>
      </c>
      <c r="C46" s="16">
        <f t="shared" ref="C46:C56" si="4">SUM(D46:AAA46)</f>
        <v>0</v>
      </c>
      <c r="D46" s="17">
        <v>0</v>
      </c>
    </row>
    <row r="47" spans="1:18" s="18" customFormat="1">
      <c r="A47" s="29"/>
      <c r="B47" s="15" t="s">
        <v>18</v>
      </c>
      <c r="C47" s="16">
        <f t="shared" si="4"/>
        <v>1235.8599999999999</v>
      </c>
      <c r="D47" s="17">
        <v>0</v>
      </c>
      <c r="E47" s="18">
        <v>1235.8599999999999</v>
      </c>
    </row>
    <row r="48" spans="1:18" s="18" customFormat="1">
      <c r="A48" s="29"/>
      <c r="B48" s="15" t="s">
        <v>17</v>
      </c>
      <c r="C48" s="16">
        <f t="shared" si="4"/>
        <v>570</v>
      </c>
      <c r="D48" s="17">
        <v>0</v>
      </c>
      <c r="E48" s="18">
        <v>570</v>
      </c>
    </row>
    <row r="49" spans="1:20" s="18" customFormat="1">
      <c r="A49" s="29"/>
      <c r="B49" s="15" t="s">
        <v>11</v>
      </c>
      <c r="C49" s="16">
        <f t="shared" si="4"/>
        <v>14455</v>
      </c>
      <c r="D49" s="17">
        <v>0</v>
      </c>
      <c r="E49" s="18">
        <v>1000</v>
      </c>
      <c r="F49" s="18">
        <v>125</v>
      </c>
      <c r="G49" s="18">
        <v>75</v>
      </c>
      <c r="H49" s="18">
        <v>8750</v>
      </c>
      <c r="I49" s="18">
        <v>50</v>
      </c>
      <c r="J49" s="18">
        <v>900</v>
      </c>
      <c r="K49" s="18">
        <v>250</v>
      </c>
      <c r="L49" s="18">
        <v>950</v>
      </c>
      <c r="M49" s="18">
        <v>2355</v>
      </c>
    </row>
    <row r="50" spans="1:20" s="18" customFormat="1">
      <c r="A50" s="29"/>
      <c r="B50" s="15" t="s">
        <v>21</v>
      </c>
      <c r="C50" s="16">
        <f t="shared" si="4"/>
        <v>218.43</v>
      </c>
      <c r="D50" s="17">
        <v>0</v>
      </c>
      <c r="E50" s="18">
        <v>150.06</v>
      </c>
      <c r="F50" s="18">
        <v>50</v>
      </c>
      <c r="G50" s="18">
        <v>3.79</v>
      </c>
      <c r="H50" s="18">
        <v>13.96</v>
      </c>
      <c r="I50" s="18">
        <v>0.62</v>
      </c>
    </row>
    <row r="51" spans="1:20" s="18" customFormat="1">
      <c r="A51" s="29"/>
      <c r="B51" s="15" t="s">
        <v>15</v>
      </c>
      <c r="C51" s="16">
        <f t="shared" si="4"/>
        <v>4711.8</v>
      </c>
      <c r="D51" s="17">
        <v>0</v>
      </c>
      <c r="E51" s="18">
        <v>3695.14</v>
      </c>
      <c r="F51" s="18">
        <v>1016.66</v>
      </c>
    </row>
    <row r="52" spans="1:20" s="18" customFormat="1">
      <c r="A52" s="29"/>
      <c r="B52" s="15" t="s">
        <v>14</v>
      </c>
      <c r="C52" s="16">
        <f t="shared" si="4"/>
        <v>1630</v>
      </c>
      <c r="D52" s="17">
        <v>0</v>
      </c>
      <c r="E52" s="18">
        <v>40</v>
      </c>
      <c r="F52" s="18">
        <v>25</v>
      </c>
      <c r="G52" s="18">
        <v>100</v>
      </c>
      <c r="H52" s="18">
        <v>1465</v>
      </c>
    </row>
    <row r="53" spans="1:20" s="18" customFormat="1">
      <c r="A53" s="29"/>
      <c r="B53" s="15" t="s">
        <v>19</v>
      </c>
      <c r="C53" s="16">
        <f t="shared" si="4"/>
        <v>6521.6</v>
      </c>
      <c r="D53" s="17">
        <v>0</v>
      </c>
      <c r="E53" s="18">
        <v>485</v>
      </c>
      <c r="F53" s="18">
        <v>100</v>
      </c>
      <c r="G53" s="18">
        <v>192</v>
      </c>
      <c r="H53" s="18">
        <v>211</v>
      </c>
      <c r="I53" s="18">
        <v>105</v>
      </c>
      <c r="J53" s="18">
        <v>218.6</v>
      </c>
      <c r="K53" s="18">
        <v>55</v>
      </c>
      <c r="L53" s="18">
        <v>623</v>
      </c>
      <c r="M53" s="18">
        <v>2885</v>
      </c>
      <c r="N53" s="18">
        <v>87</v>
      </c>
      <c r="O53" s="18">
        <v>108</v>
      </c>
      <c r="P53" s="18">
        <v>270</v>
      </c>
      <c r="Q53" s="18">
        <v>583</v>
      </c>
      <c r="R53" s="18">
        <v>29</v>
      </c>
      <c r="S53" s="18">
        <v>550</v>
      </c>
      <c r="T53" s="18">
        <v>20</v>
      </c>
    </row>
    <row r="54" spans="1:20" s="18" customFormat="1">
      <c r="A54" s="29"/>
      <c r="B54" s="15" t="s">
        <v>16</v>
      </c>
      <c r="C54" s="16">
        <f t="shared" si="4"/>
        <v>1173</v>
      </c>
      <c r="D54" s="17">
        <v>0</v>
      </c>
      <c r="E54" s="18">
        <v>85</v>
      </c>
      <c r="F54" s="18">
        <v>90</v>
      </c>
      <c r="G54" s="18">
        <v>25</v>
      </c>
      <c r="H54" s="18">
        <v>25</v>
      </c>
      <c r="I54" s="18">
        <v>20</v>
      </c>
      <c r="J54" s="18">
        <v>395</v>
      </c>
      <c r="K54" s="18">
        <v>15</v>
      </c>
      <c r="L54" s="18">
        <v>40</v>
      </c>
      <c r="M54" s="18">
        <v>63</v>
      </c>
      <c r="N54" s="18">
        <v>20</v>
      </c>
      <c r="O54" s="18">
        <v>220</v>
      </c>
      <c r="P54" s="18">
        <v>15</v>
      </c>
      <c r="Q54" s="18">
        <v>160</v>
      </c>
    </row>
    <row r="55" spans="1:20" s="18" customFormat="1">
      <c r="A55" s="29"/>
      <c r="B55" s="15" t="s">
        <v>60</v>
      </c>
      <c r="C55" s="16">
        <f>SUM(D55:ZZ55)</f>
        <v>6283</v>
      </c>
      <c r="D55" s="17"/>
      <c r="E55" s="18">
        <v>2000</v>
      </c>
      <c r="F55" s="18">
        <v>1000</v>
      </c>
      <c r="G55" s="18">
        <v>500</v>
      </c>
      <c r="H55" s="18">
        <v>608</v>
      </c>
      <c r="I55" s="18">
        <v>2175</v>
      </c>
    </row>
    <row r="56" spans="1:20" s="18" customFormat="1">
      <c r="A56" s="29"/>
      <c r="B56" s="15" t="s">
        <v>13</v>
      </c>
      <c r="C56" s="16">
        <f t="shared" si="4"/>
        <v>2720</v>
      </c>
      <c r="D56" s="17">
        <v>0</v>
      </c>
      <c r="E56" s="18">
        <v>187</v>
      </c>
      <c r="F56" s="18">
        <v>405</v>
      </c>
      <c r="G56" s="18">
        <v>2103</v>
      </c>
      <c r="H56" s="18">
        <v>25</v>
      </c>
    </row>
    <row r="57" spans="1:20" s="18" customFormat="1">
      <c r="A57" s="29"/>
      <c r="B57" s="15"/>
      <c r="C57" s="16"/>
      <c r="D57" s="17"/>
    </row>
    <row r="58" spans="1:20" s="18" customFormat="1">
      <c r="A58" s="29"/>
      <c r="B58" s="15"/>
      <c r="C58" s="16"/>
      <c r="D58" s="17"/>
    </row>
    <row r="59" spans="1:20" s="18" customFormat="1">
      <c r="A59" s="29"/>
      <c r="B59" s="15"/>
      <c r="C59" s="16"/>
      <c r="D59" s="17"/>
    </row>
    <row r="60" spans="1:20" s="18" customFormat="1">
      <c r="A60" s="29"/>
      <c r="B60" s="15"/>
      <c r="C60" s="16"/>
      <c r="D60" s="17"/>
    </row>
    <row r="61" spans="1:20" s="18" customFormat="1">
      <c r="A61" s="29"/>
      <c r="B61" s="15"/>
      <c r="C61" s="16"/>
      <c r="D61" s="17"/>
    </row>
    <row r="62" spans="1:20" s="18" customFormat="1">
      <c r="A62" s="29"/>
      <c r="B62" s="15"/>
      <c r="C62" s="16"/>
      <c r="D62" s="17"/>
    </row>
    <row r="63" spans="1:20" s="18" customFormat="1">
      <c r="A63" s="29"/>
      <c r="B63" s="15"/>
      <c r="C63" s="16"/>
      <c r="D63" s="17"/>
    </row>
    <row r="64" spans="1:20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4" s="18" customFormat="1">
      <c r="A209" s="29"/>
      <c r="B209" s="15"/>
      <c r="C209" s="16"/>
      <c r="D209" s="17"/>
    </row>
    <row r="210" spans="1:4" s="18" customFormat="1">
      <c r="A210" s="29"/>
      <c r="B210" s="15"/>
      <c r="C210" s="16"/>
      <c r="D210" s="17"/>
    </row>
    <row r="211" spans="1:4" s="18" customFormat="1">
      <c r="A211" s="29"/>
      <c r="B211" s="15"/>
      <c r="C211" s="16"/>
      <c r="D211" s="17"/>
    </row>
    <row r="212" spans="1:4" s="18" customFormat="1">
      <c r="A212" s="29"/>
      <c r="B212" s="15"/>
      <c r="C212" s="16"/>
      <c r="D212" s="17"/>
    </row>
    <row r="213" spans="1:4" s="18" customFormat="1">
      <c r="A213" s="29"/>
      <c r="B213" s="15"/>
      <c r="C213" s="16"/>
      <c r="D213" s="17"/>
    </row>
    <row r="214" spans="1:4" s="18" customFormat="1">
      <c r="A214" s="29"/>
      <c r="B214" s="15"/>
      <c r="C214" s="16"/>
      <c r="D214" s="17"/>
    </row>
    <row r="215" spans="1:4" s="18" customFormat="1">
      <c r="A215" s="29"/>
      <c r="B215" s="15"/>
      <c r="C215" s="16"/>
      <c r="D215" s="17"/>
    </row>
    <row r="216" spans="1:4" s="18" customFormat="1">
      <c r="A216" s="29"/>
      <c r="B216" s="15"/>
      <c r="C216" s="16"/>
      <c r="D216" s="17"/>
    </row>
    <row r="217" spans="1:4" s="18" customFormat="1">
      <c r="A217" s="29"/>
      <c r="B217" s="15"/>
      <c r="C217" s="16"/>
      <c r="D217" s="17"/>
    </row>
    <row r="218" spans="1:4" s="18" customFormat="1">
      <c r="A218" s="29"/>
      <c r="B218" s="15"/>
      <c r="C218" s="16"/>
      <c r="D218" s="17"/>
    </row>
    <row r="219" spans="1:4" s="18" customFormat="1">
      <c r="A219" s="29"/>
      <c r="B219" s="15"/>
      <c r="C219" s="16"/>
      <c r="D219" s="17"/>
    </row>
    <row r="220" spans="1:4" s="18" customFormat="1">
      <c r="A220" s="29"/>
      <c r="B220" s="15"/>
      <c r="C220" s="16"/>
      <c r="D220" s="17"/>
    </row>
    <row r="221" spans="1:4" s="18" customFormat="1">
      <c r="A221" s="29"/>
      <c r="B221" s="15"/>
      <c r="C221" s="16"/>
      <c r="D221" s="17"/>
    </row>
    <row r="222" spans="1:4" s="18" customFormat="1">
      <c r="A222" s="29"/>
      <c r="B222" s="15"/>
      <c r="C222" s="16"/>
      <c r="D222" s="17"/>
    </row>
    <row r="223" spans="1:4" s="18" customFormat="1">
      <c r="A223" s="29"/>
      <c r="B223" s="15"/>
      <c r="C223" s="16"/>
      <c r="D223" s="17"/>
    </row>
    <row r="224" spans="1:4" s="18" customFormat="1">
      <c r="A224" s="29"/>
      <c r="B224" s="15"/>
      <c r="C224" s="16"/>
      <c r="D224" s="17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0"/>
  <sheetViews>
    <sheetView tabSelected="1" workbookViewId="0">
      <selection activeCell="D9" sqref="D9"/>
    </sheetView>
  </sheetViews>
  <sheetFormatPr baseColWidth="10" defaultRowHeight="15"/>
  <cols>
    <col min="2" max="2" width="19.42578125" bestFit="1" customWidth="1"/>
    <col min="3" max="4" width="13.85546875" bestFit="1" customWidth="1"/>
  </cols>
  <sheetData>
    <row r="1" spans="2:5">
      <c r="B1" s="35" t="s">
        <v>56</v>
      </c>
      <c r="C1" s="35"/>
      <c r="D1" s="35"/>
      <c r="E1" s="35"/>
    </row>
    <row r="3" spans="2:5">
      <c r="C3" s="2" t="s">
        <v>54</v>
      </c>
      <c r="D3" s="2" t="s">
        <v>55</v>
      </c>
    </row>
    <row r="4" spans="2:5">
      <c r="B4" s="2" t="s">
        <v>53</v>
      </c>
      <c r="C4" s="1">
        <f>contabilidad!C2</f>
        <v>1077452.1499999999</v>
      </c>
    </row>
    <row r="5" spans="2:5">
      <c r="B5" s="2" t="s">
        <v>57</v>
      </c>
      <c r="C5" s="1"/>
      <c r="D5" s="1">
        <f>contabilidad!C19+contabilidad!C33</f>
        <v>-998448.66999999993</v>
      </c>
    </row>
    <row r="6" spans="2:5">
      <c r="B6" s="2" t="s">
        <v>58</v>
      </c>
      <c r="D6" s="1">
        <f>contabilidad!C36+contabilidad!C44</f>
        <v>-79003.48</v>
      </c>
    </row>
    <row r="7" spans="2:5">
      <c r="C7" s="1">
        <f>SUM(C4:C6)</f>
        <v>1077452.1499999999</v>
      </c>
      <c r="D7" s="1">
        <f>SUM(D5:D6)</f>
        <v>-1077452.1499999999</v>
      </c>
    </row>
    <row r="9" spans="2:5">
      <c r="C9" s="2" t="s">
        <v>59</v>
      </c>
      <c r="D9" s="3">
        <f>C7+D7</f>
        <v>0</v>
      </c>
    </row>
    <row r="10" spans="2:5">
      <c r="D10" s="1"/>
    </row>
  </sheetData>
  <mergeCells count="1">
    <mergeCell ref="B1:E1"/>
  </mergeCells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contabilidad</vt:lpstr>
      <vt:lpstr>balanza comprobacion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2019-05-15T15:14:52Z</dcterms:modified>
</cp:coreProperties>
</file>