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644"/>
  </bookViews>
  <sheets>
    <sheet name="Inventario" sheetId="1" r:id="rId1"/>
    <sheet name="Pedido" sheetId="10" r:id="rId2"/>
    <sheet name="Saber si es bueno" sheetId="4" r:id="rId3"/>
    <sheet name="Credito" sheetId="6" r:id="rId4"/>
    <sheet name="presu. jugo" sheetId="9" r:id="rId5"/>
    <sheet name="Precios semanal" sheetId="11" r:id="rId6"/>
  </sheets>
  <definedNames>
    <definedName name="_xlnm.Print_Area" localSheetId="1">Pedido!$B$3:$H$22</definedName>
    <definedName name="_xlnm.Print_Area" localSheetId="5">'Precios semanal'!$B$1:$F$43</definedName>
    <definedName name="_xlnm.Print_Area" localSheetId="2">'Saber si es bueno'!$B$3:$C$7</definedName>
  </definedNames>
  <calcPr calcId="124519"/>
</workbook>
</file>

<file path=xl/calcChain.xml><?xml version="1.0" encoding="utf-8"?>
<calcChain xmlns="http://schemas.openxmlformats.org/spreadsheetml/2006/main">
  <c r="I21" i="1"/>
  <c r="F21"/>
  <c r="I31"/>
  <c r="I32" s="1"/>
  <c r="D13" i="6"/>
  <c r="I28" i="1"/>
  <c r="G13" i="10"/>
  <c r="G20"/>
  <c r="G19"/>
  <c r="G16"/>
  <c r="G14"/>
  <c r="G15"/>
  <c r="G17"/>
  <c r="G6"/>
  <c r="G7"/>
  <c r="G8"/>
  <c r="G9"/>
  <c r="G10"/>
  <c r="G11"/>
  <c r="G5"/>
  <c r="J14" i="1"/>
  <c r="I14"/>
  <c r="H14"/>
  <c r="J9"/>
  <c r="I9"/>
  <c r="H9"/>
  <c r="J8"/>
  <c r="I8"/>
  <c r="H8"/>
  <c r="J5"/>
  <c r="I5"/>
  <c r="H5"/>
  <c r="F18" i="9"/>
  <c r="F19"/>
  <c r="E10"/>
  <c r="E11"/>
  <c r="E12"/>
  <c r="E13"/>
  <c r="E9"/>
  <c r="J6" i="1"/>
  <c r="J7"/>
  <c r="J12"/>
  <c r="J13"/>
  <c r="J15"/>
  <c r="J19"/>
  <c r="J20"/>
  <c r="J16"/>
  <c r="J17"/>
  <c r="J10"/>
  <c r="I6"/>
  <c r="I7"/>
  <c r="I12"/>
  <c r="I13"/>
  <c r="I15"/>
  <c r="I19"/>
  <c r="I20"/>
  <c r="I16"/>
  <c r="I17"/>
  <c r="I10"/>
  <c r="J4"/>
  <c r="I4"/>
  <c r="H6"/>
  <c r="H7"/>
  <c r="H12"/>
  <c r="H13"/>
  <c r="H15"/>
  <c r="H19"/>
  <c r="H20"/>
  <c r="H16"/>
  <c r="H17"/>
  <c r="H10"/>
  <c r="H4"/>
  <c r="I33" l="1"/>
  <c r="G22" i="10"/>
  <c r="I23" i="1"/>
  <c r="K23" s="1"/>
  <c r="E14" i="9"/>
  <c r="D20" s="1"/>
  <c r="E20" s="1"/>
  <c r="F20" s="1"/>
  <c r="K14" i="1"/>
  <c r="K5"/>
  <c r="K9"/>
  <c r="K8"/>
  <c r="J23"/>
  <c r="K16"/>
  <c r="K19"/>
  <c r="K6"/>
  <c r="K10"/>
  <c r="K17"/>
  <c r="K20"/>
  <c r="K15"/>
  <c r="K13"/>
  <c r="K12"/>
  <c r="K7"/>
  <c r="K4"/>
</calcChain>
</file>

<file path=xl/sharedStrings.xml><?xml version="1.0" encoding="utf-8"?>
<sst xmlns="http://schemas.openxmlformats.org/spreadsheetml/2006/main" count="288" uniqueCount="100">
  <si>
    <t>Producto</t>
  </si>
  <si>
    <t>beneficio</t>
  </si>
  <si>
    <t>Guineo</t>
  </si>
  <si>
    <t>papa</t>
  </si>
  <si>
    <t>ud</t>
  </si>
  <si>
    <t>lb</t>
  </si>
  <si>
    <t>yuca</t>
  </si>
  <si>
    <t>ID</t>
  </si>
  <si>
    <t>Cant.</t>
  </si>
  <si>
    <t>Total</t>
  </si>
  <si>
    <t>Costo</t>
  </si>
  <si>
    <t>Precio</t>
  </si>
  <si>
    <t>difer.</t>
  </si>
  <si>
    <t>Venta</t>
  </si>
  <si>
    <t>Compra</t>
  </si>
  <si>
    <t>Exist.</t>
  </si>
  <si>
    <t>producto</t>
  </si>
  <si>
    <t>detalle</t>
  </si>
  <si>
    <t>Coco seco</t>
  </si>
  <si>
    <t>Manzana de oro</t>
  </si>
  <si>
    <t>Cliente</t>
  </si>
  <si>
    <t>Monto</t>
  </si>
  <si>
    <t>Fecha</t>
  </si>
  <si>
    <t>Jeuris</t>
  </si>
  <si>
    <t>Maria tinaco</t>
  </si>
  <si>
    <t>Sandra yaya</t>
  </si>
  <si>
    <t>amarilis vecina</t>
  </si>
  <si>
    <t>Gastos taxi y carrito</t>
  </si>
  <si>
    <t>Naranja agria</t>
  </si>
  <si>
    <t>Papa</t>
  </si>
  <si>
    <t>Yuca</t>
  </si>
  <si>
    <t>Mandarina</t>
  </si>
  <si>
    <t>Cebolla</t>
  </si>
  <si>
    <t>Ajo</t>
  </si>
  <si>
    <t>Batata dulce</t>
  </si>
  <si>
    <t>Yautia coco</t>
  </si>
  <si>
    <t>Platano criollo</t>
  </si>
  <si>
    <t>VIVERES</t>
  </si>
  <si>
    <t>FRUTAS</t>
  </si>
  <si>
    <t>VEGETALES, VERDURAS Y OTROS</t>
  </si>
  <si>
    <t>Claudio el Gordo</t>
  </si>
  <si>
    <t>vasos de agua</t>
  </si>
  <si>
    <t>zanahoria grande</t>
  </si>
  <si>
    <t>vaso foam</t>
  </si>
  <si>
    <t>azucar lb</t>
  </si>
  <si>
    <t>china</t>
  </si>
  <si>
    <t>Descripcion</t>
  </si>
  <si>
    <t>Beneficio</t>
  </si>
  <si>
    <t>presupuesto de 1 galon jugo china</t>
  </si>
  <si>
    <t>Morir soñando</t>
  </si>
  <si>
    <t>Jugo de china</t>
  </si>
  <si>
    <t>Galón jugo de china</t>
  </si>
  <si>
    <t>Aguacate</t>
  </si>
  <si>
    <t>Ramona Vecina</t>
  </si>
  <si>
    <t>Auyama de puré</t>
  </si>
  <si>
    <t>Auyama</t>
  </si>
  <si>
    <t>unid. med.</t>
  </si>
  <si>
    <t>Pablo el Largo diabetico</t>
  </si>
  <si>
    <t>Pinchar con un alfiler mientras mas duro entre mas buena es,  mover el alfiler en cilculo hasta que vote liquido, este debe ser amarillo oscuro</t>
  </si>
  <si>
    <t>que no sea verde, que sea completamente de un solo color amarillo claro y que no tenga baño tierra.</t>
  </si>
  <si>
    <t>cortar un pedaso de 2 centimetro y hervirlo por 10 minutos, este debe quedar blanco y blandito, que al apretar se desbarate.</t>
  </si>
  <si>
    <t>Total en mercancia</t>
  </si>
  <si>
    <t>Efectivo</t>
  </si>
  <si>
    <t>Credito</t>
  </si>
  <si>
    <t>Balance general al 20/11/2020</t>
  </si>
  <si>
    <t>Inicio ejercicio 24/10/2020</t>
  </si>
  <si>
    <t>Gastos de taxi</t>
  </si>
  <si>
    <t>Gasto de carrito</t>
  </si>
  <si>
    <t>Beneficio con gastos</t>
  </si>
  <si>
    <t>Beneficio sin gastos</t>
  </si>
  <si>
    <t>Costo real</t>
  </si>
  <si>
    <t>VEGETALES Y OTROS</t>
  </si>
  <si>
    <t>Pedir</t>
  </si>
  <si>
    <t>total</t>
  </si>
  <si>
    <t>China de jugo</t>
  </si>
  <si>
    <t>Criselda la mama del de la camioneta blanca</t>
  </si>
  <si>
    <t xml:space="preserve">Katy la esposa de winto </t>
  </si>
  <si>
    <t>debe ser color canela y debe tener poca agua y sonar chiqui chiqui</t>
  </si>
  <si>
    <t>Oferta</t>
  </si>
  <si>
    <t>7 por $25</t>
  </si>
  <si>
    <t>6 por $100</t>
  </si>
  <si>
    <t>5 libra por $100</t>
  </si>
  <si>
    <t>Yuca blandita en 10 minuto</t>
  </si>
  <si>
    <t>a $15 la libra</t>
  </si>
  <si>
    <t>a $13 la libra</t>
  </si>
  <si>
    <t>Yuca blandita en 25 minuto</t>
  </si>
  <si>
    <t>Yuca dura para arepa</t>
  </si>
  <si>
    <t>a $11 la libra</t>
  </si>
  <si>
    <t>a $25 la libra</t>
  </si>
  <si>
    <t>a $40 la libra</t>
  </si>
  <si>
    <t>Batata</t>
  </si>
  <si>
    <t>4 por $25</t>
  </si>
  <si>
    <t>3 por $25</t>
  </si>
  <si>
    <t>2 por $15</t>
  </si>
  <si>
    <t>Aguacate grande y amarillito</t>
  </si>
  <si>
    <t>a $25</t>
  </si>
  <si>
    <t>VEGETALES</t>
  </si>
  <si>
    <t>a $75 la libra</t>
  </si>
  <si>
    <t>a $175 la libra</t>
  </si>
  <si>
    <t>Precio de la semana del 21 al 27 de noviembre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</si>
</sst>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4" fontId="0" fillId="0" borderId="0" xfId="1" applyNumberFormat="1" applyFont="1"/>
    <xf numFmtId="4" fontId="2" fillId="0" borderId="1" xfId="1" applyNumberFormat="1" applyFont="1" applyBorder="1"/>
    <xf numFmtId="4" fontId="0" fillId="0" borderId="1" xfId="1" applyNumberFormat="1" applyFont="1" applyBorder="1"/>
    <xf numFmtId="4" fontId="2" fillId="0" borderId="0" xfId="1" applyNumberFormat="1" applyFont="1"/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4" fontId="0" fillId="0" borderId="1" xfId="0" applyNumberFormat="1" applyBorder="1" applyAlignment="1">
      <alignment horizontal="left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4" fontId="5" fillId="0" borderId="1" xfId="1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" fontId="4" fillId="0" borderId="1" xfId="1" applyNumberFormat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43" fontId="5" fillId="0" borderId="1" xfId="1" applyFont="1" applyBorder="1" applyAlignment="1">
      <alignment horizontal="center"/>
    </xf>
    <xf numFmtId="43" fontId="5" fillId="0" borderId="0" xfId="1" applyFont="1" applyAlignment="1">
      <alignment horizontal="center"/>
    </xf>
    <xf numFmtId="0" fontId="4" fillId="0" borderId="0" xfId="0" applyNumberFormat="1" applyFont="1" applyAlignment="1">
      <alignment horizontal="center"/>
    </xf>
    <xf numFmtId="43" fontId="4" fillId="0" borderId="0" xfId="1" applyFont="1" applyAlignment="1">
      <alignment horizontal="center"/>
    </xf>
    <xf numFmtId="0" fontId="4" fillId="0" borderId="1" xfId="1" applyNumberFormat="1" applyFont="1" applyBorder="1" applyAlignment="1">
      <alignment horizontal="center"/>
    </xf>
    <xf numFmtId="0" fontId="4" fillId="0" borderId="0" xfId="1" applyNumberFormat="1" applyFont="1" applyAlignment="1">
      <alignment horizontal="center"/>
    </xf>
    <xf numFmtId="0" fontId="4" fillId="2" borderId="1" xfId="1" applyNumberFormat="1" applyFont="1" applyFill="1" applyBorder="1" applyAlignment="1">
      <alignment horizontal="center"/>
    </xf>
    <xf numFmtId="2" fontId="5" fillId="0" borderId="1" xfId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indent="2"/>
    </xf>
    <xf numFmtId="0" fontId="7" fillId="0" borderId="1" xfId="0" applyFont="1" applyBorder="1"/>
    <xf numFmtId="0" fontId="7" fillId="0" borderId="0" xfId="0" applyFont="1"/>
    <xf numFmtId="0" fontId="7" fillId="0" borderId="0" xfId="0" applyFont="1" applyBorder="1" applyAlignment="1">
      <alignment horizontal="left" indent="2"/>
    </xf>
    <xf numFmtId="0" fontId="7" fillId="0" borderId="0" xfId="0" applyFont="1" applyBorder="1"/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1FE12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33"/>
  <sheetViews>
    <sheetView showGridLines="0" tabSelected="1" workbookViewId="0">
      <selection activeCell="M22" sqref="M22"/>
    </sheetView>
  </sheetViews>
  <sheetFormatPr baseColWidth="10" defaultRowHeight="15"/>
  <cols>
    <col min="1" max="1" width="4.42578125" customWidth="1"/>
    <col min="2" max="2" width="5" style="4" customWidth="1"/>
    <col min="3" max="3" width="30.140625" bestFit="1" customWidth="1"/>
    <col min="4" max="4" width="6.28515625" style="1" customWidth="1"/>
    <col min="5" max="5" width="8" style="12" bestFit="1" customWidth="1"/>
    <col min="6" max="7" width="8.85546875" style="12" bestFit="1" customWidth="1"/>
    <col min="8" max="8" width="7.7109375" style="12" bestFit="1" customWidth="1"/>
    <col min="9" max="10" width="11.7109375" style="12" bestFit="1" customWidth="1"/>
    <col min="11" max="11" width="10.7109375" style="12" bestFit="1" customWidth="1"/>
  </cols>
  <sheetData>
    <row r="2" spans="2:14" ht="30">
      <c r="B2" s="6" t="s">
        <v>7</v>
      </c>
      <c r="C2" s="7" t="s">
        <v>0</v>
      </c>
      <c r="D2" s="16" t="s">
        <v>56</v>
      </c>
      <c r="E2" s="13" t="s">
        <v>15</v>
      </c>
      <c r="F2" s="13" t="s">
        <v>10</v>
      </c>
      <c r="G2" s="13" t="s">
        <v>11</v>
      </c>
      <c r="H2" s="13" t="s">
        <v>12</v>
      </c>
      <c r="I2" s="13" t="s">
        <v>14</v>
      </c>
      <c r="J2" s="13" t="s">
        <v>13</v>
      </c>
      <c r="K2" s="13" t="s">
        <v>1</v>
      </c>
    </row>
    <row r="3" spans="2:14">
      <c r="B3" s="9"/>
      <c r="C3" s="47" t="s">
        <v>37</v>
      </c>
      <c r="D3" s="47"/>
      <c r="E3" s="47"/>
      <c r="F3" s="47"/>
      <c r="G3" s="47"/>
      <c r="H3" s="47"/>
      <c r="I3" s="47"/>
      <c r="J3" s="47"/>
      <c r="K3" s="47"/>
    </row>
    <row r="4" spans="2:14">
      <c r="B4" s="10">
        <v>1</v>
      </c>
      <c r="C4" s="8" t="s">
        <v>2</v>
      </c>
      <c r="D4" s="11" t="s">
        <v>4</v>
      </c>
      <c r="E4" s="14">
        <v>217</v>
      </c>
      <c r="F4" s="14">
        <v>2.2999999999999998</v>
      </c>
      <c r="G4" s="14">
        <v>4</v>
      </c>
      <c r="H4" s="14">
        <f>G4-F4</f>
        <v>1.7000000000000002</v>
      </c>
      <c r="I4" s="14">
        <f>E4*F4</f>
        <v>499.09999999999997</v>
      </c>
      <c r="J4" s="14">
        <f>E4*G4</f>
        <v>868</v>
      </c>
      <c r="K4" s="14">
        <f>J4-I4</f>
        <v>368.90000000000003</v>
      </c>
    </row>
    <row r="5" spans="2:14">
      <c r="B5" s="10">
        <v>2</v>
      </c>
      <c r="C5" s="8" t="s">
        <v>36</v>
      </c>
      <c r="D5" s="11" t="s">
        <v>4</v>
      </c>
      <c r="E5" s="14">
        <v>206</v>
      </c>
      <c r="F5" s="14">
        <v>11.4</v>
      </c>
      <c r="G5" s="14">
        <v>20</v>
      </c>
      <c r="H5" s="14">
        <f t="shared" ref="H5" si="0">G5-F5</f>
        <v>8.6</v>
      </c>
      <c r="I5" s="14">
        <f t="shared" ref="I5" si="1">E5*F5</f>
        <v>2348.4</v>
      </c>
      <c r="J5" s="14">
        <f t="shared" ref="J5" si="2">E5*G5</f>
        <v>4120</v>
      </c>
      <c r="K5" s="14">
        <f t="shared" ref="K5" si="3">J5-I5</f>
        <v>1771.6</v>
      </c>
    </row>
    <row r="6" spans="2:14">
      <c r="B6" s="10">
        <v>3</v>
      </c>
      <c r="C6" s="8" t="s">
        <v>29</v>
      </c>
      <c r="D6" s="11" t="s">
        <v>5</v>
      </c>
      <c r="E6" s="14">
        <v>0</v>
      </c>
      <c r="F6" s="14">
        <v>14.17</v>
      </c>
      <c r="G6" s="14">
        <v>20</v>
      </c>
      <c r="H6" s="14">
        <f t="shared" ref="H6:H20" si="4">G6-F6</f>
        <v>5.83</v>
      </c>
      <c r="I6" s="14">
        <f t="shared" ref="I6:I20" si="5">E6*F6</f>
        <v>0</v>
      </c>
      <c r="J6" s="14">
        <f t="shared" ref="J6:J20" si="6">E6*G6</f>
        <v>0</v>
      </c>
      <c r="K6" s="14">
        <f t="shared" ref="K6:K20" si="7">J6-I6</f>
        <v>0</v>
      </c>
    </row>
    <row r="7" spans="2:14">
      <c r="B7" s="10">
        <v>4</v>
      </c>
      <c r="C7" s="8" t="s">
        <v>30</v>
      </c>
      <c r="D7" s="11" t="s">
        <v>5</v>
      </c>
      <c r="E7" s="14">
        <v>81</v>
      </c>
      <c r="F7" s="14">
        <v>8.65</v>
      </c>
      <c r="G7" s="14">
        <v>15</v>
      </c>
      <c r="H7" s="14">
        <f t="shared" si="4"/>
        <v>6.35</v>
      </c>
      <c r="I7" s="14">
        <f t="shared" si="5"/>
        <v>700.65</v>
      </c>
      <c r="J7" s="14">
        <f t="shared" si="6"/>
        <v>1215</v>
      </c>
      <c r="K7" s="14">
        <f t="shared" si="7"/>
        <v>514.35</v>
      </c>
    </row>
    <row r="8" spans="2:14">
      <c r="B8" s="10">
        <v>16</v>
      </c>
      <c r="C8" s="8" t="s">
        <v>54</v>
      </c>
      <c r="D8" s="11" t="s">
        <v>5</v>
      </c>
      <c r="E8" s="14">
        <v>57.81</v>
      </c>
      <c r="F8" s="14">
        <v>7.78</v>
      </c>
      <c r="G8" s="14">
        <v>25</v>
      </c>
      <c r="H8" s="14">
        <f>G8-F8</f>
        <v>17.22</v>
      </c>
      <c r="I8" s="14">
        <f>E8*F8</f>
        <v>449.76180000000005</v>
      </c>
      <c r="J8" s="14">
        <f>E8*G8</f>
        <v>1445.25</v>
      </c>
      <c r="K8" s="14">
        <f>J8-I8</f>
        <v>995.48820000000001</v>
      </c>
    </row>
    <row r="9" spans="2:14">
      <c r="B9" s="10">
        <v>19</v>
      </c>
      <c r="C9" s="8" t="s">
        <v>35</v>
      </c>
      <c r="D9" s="11" t="s">
        <v>5</v>
      </c>
      <c r="E9" s="14">
        <v>43</v>
      </c>
      <c r="F9" s="14">
        <v>30.33</v>
      </c>
      <c r="G9" s="14">
        <v>45</v>
      </c>
      <c r="H9" s="14">
        <f>G9-F9</f>
        <v>14.670000000000002</v>
      </c>
      <c r="I9" s="14">
        <f>E9*F9</f>
        <v>1304.1899999999998</v>
      </c>
      <c r="J9" s="14">
        <f>E9*G9</f>
        <v>1935</v>
      </c>
      <c r="K9" s="14">
        <f>J9-I9</f>
        <v>630.81000000000017</v>
      </c>
    </row>
    <row r="10" spans="2:14">
      <c r="B10" s="10">
        <v>18</v>
      </c>
      <c r="C10" s="8" t="s">
        <v>34</v>
      </c>
      <c r="D10" s="11" t="s">
        <v>5</v>
      </c>
      <c r="E10" s="14">
        <v>31.19</v>
      </c>
      <c r="F10" s="14">
        <v>12.82</v>
      </c>
      <c r="G10" s="14">
        <v>25</v>
      </c>
      <c r="H10" s="14">
        <f>G10-F10</f>
        <v>12.18</v>
      </c>
      <c r="I10" s="14">
        <f>E10*F10</f>
        <v>399.85580000000004</v>
      </c>
      <c r="J10" s="14">
        <f>E10*G10</f>
        <v>779.75</v>
      </c>
      <c r="K10" s="14">
        <f>J10-I10</f>
        <v>379.89419999999996</v>
      </c>
    </row>
    <row r="11" spans="2:14">
      <c r="B11" s="10"/>
      <c r="C11" s="47" t="s">
        <v>38</v>
      </c>
      <c r="D11" s="47"/>
      <c r="E11" s="47"/>
      <c r="F11" s="47"/>
      <c r="G11" s="47"/>
      <c r="H11" s="47"/>
      <c r="I11" s="47"/>
      <c r="J11" s="47"/>
      <c r="K11" s="47"/>
    </row>
    <row r="12" spans="2:14">
      <c r="B12" s="10">
        <v>6</v>
      </c>
      <c r="C12" s="8" t="s">
        <v>74</v>
      </c>
      <c r="D12" s="11" t="s">
        <v>4</v>
      </c>
      <c r="E12" s="14">
        <v>200</v>
      </c>
      <c r="F12" s="14">
        <v>3.5</v>
      </c>
      <c r="G12" s="14">
        <v>6.5</v>
      </c>
      <c r="H12" s="14">
        <f t="shared" si="4"/>
        <v>3</v>
      </c>
      <c r="I12" s="14">
        <f t="shared" si="5"/>
        <v>700</v>
      </c>
      <c r="J12" s="14">
        <f t="shared" si="6"/>
        <v>1300</v>
      </c>
      <c r="K12" s="14">
        <f t="shared" si="7"/>
        <v>600</v>
      </c>
    </row>
    <row r="13" spans="2:14">
      <c r="B13" s="10">
        <v>8</v>
      </c>
      <c r="C13" s="8" t="s">
        <v>28</v>
      </c>
      <c r="D13" s="11" t="s">
        <v>4</v>
      </c>
      <c r="E13" s="14">
        <v>25</v>
      </c>
      <c r="F13" s="14">
        <v>4</v>
      </c>
      <c r="G13" s="14">
        <v>7.5</v>
      </c>
      <c r="H13" s="14">
        <f t="shared" si="4"/>
        <v>3.5</v>
      </c>
      <c r="I13" s="14">
        <f t="shared" si="5"/>
        <v>100</v>
      </c>
      <c r="J13" s="14">
        <f t="shared" si="6"/>
        <v>187.5</v>
      </c>
      <c r="K13" s="14">
        <f t="shared" si="7"/>
        <v>87.5</v>
      </c>
    </row>
    <row r="14" spans="2:14">
      <c r="B14" s="10">
        <v>9</v>
      </c>
      <c r="C14" s="8" t="s">
        <v>31</v>
      </c>
      <c r="D14" s="11" t="s">
        <v>4</v>
      </c>
      <c r="E14" s="14">
        <v>100</v>
      </c>
      <c r="F14" s="14">
        <v>5</v>
      </c>
      <c r="G14" s="14">
        <v>8.33</v>
      </c>
      <c r="H14" s="14">
        <f t="shared" ref="H14" si="8">G14-F14</f>
        <v>3.33</v>
      </c>
      <c r="I14" s="14">
        <f t="shared" ref="I14" si="9">E14*F14</f>
        <v>500</v>
      </c>
      <c r="J14" s="14">
        <f t="shared" ref="J14" si="10">E14*G14</f>
        <v>833</v>
      </c>
      <c r="K14" s="14">
        <f t="shared" ref="K14" si="11">J14-I14</f>
        <v>333</v>
      </c>
      <c r="N14" s="17"/>
    </row>
    <row r="15" spans="2:14">
      <c r="B15" s="10">
        <v>10</v>
      </c>
      <c r="C15" s="8" t="s">
        <v>19</v>
      </c>
      <c r="D15" s="11" t="s">
        <v>4</v>
      </c>
      <c r="E15" s="14">
        <v>50</v>
      </c>
      <c r="F15" s="14">
        <v>4</v>
      </c>
      <c r="G15" s="14">
        <v>8.33</v>
      </c>
      <c r="H15" s="14">
        <f t="shared" si="4"/>
        <v>4.33</v>
      </c>
      <c r="I15" s="14">
        <f t="shared" si="5"/>
        <v>200</v>
      </c>
      <c r="J15" s="14">
        <f t="shared" si="6"/>
        <v>416.5</v>
      </c>
      <c r="K15" s="14">
        <f t="shared" si="7"/>
        <v>216.5</v>
      </c>
    </row>
    <row r="16" spans="2:14">
      <c r="B16" s="10">
        <v>13</v>
      </c>
      <c r="C16" s="8" t="s">
        <v>18</v>
      </c>
      <c r="D16" s="11" t="s">
        <v>4</v>
      </c>
      <c r="E16" s="14">
        <v>3</v>
      </c>
      <c r="F16" s="14">
        <v>30</v>
      </c>
      <c r="G16" s="14">
        <v>35</v>
      </c>
      <c r="H16" s="14">
        <f>G16-F16</f>
        <v>5</v>
      </c>
      <c r="I16" s="14">
        <f>E16*F16</f>
        <v>90</v>
      </c>
      <c r="J16" s="14">
        <f>E16*G16</f>
        <v>105</v>
      </c>
      <c r="K16" s="14">
        <f>J16-I16</f>
        <v>15</v>
      </c>
    </row>
    <row r="17" spans="2:11">
      <c r="B17" s="10">
        <v>14</v>
      </c>
      <c r="C17" s="8" t="s">
        <v>52</v>
      </c>
      <c r="D17" s="11" t="s">
        <v>4</v>
      </c>
      <c r="E17" s="14">
        <v>100</v>
      </c>
      <c r="F17" s="14">
        <v>11.27</v>
      </c>
      <c r="G17" s="14">
        <v>25</v>
      </c>
      <c r="H17" s="14">
        <f>G17-F17</f>
        <v>13.73</v>
      </c>
      <c r="I17" s="14">
        <f>E17*F17</f>
        <v>1127</v>
      </c>
      <c r="J17" s="14">
        <f>E17*G17</f>
        <v>2500</v>
      </c>
      <c r="K17" s="14">
        <f>J17-I17</f>
        <v>1373</v>
      </c>
    </row>
    <row r="18" spans="2:11">
      <c r="B18" s="10"/>
      <c r="C18" s="47" t="s">
        <v>39</v>
      </c>
      <c r="D18" s="47"/>
      <c r="E18" s="47"/>
      <c r="F18" s="47"/>
      <c r="G18" s="47"/>
      <c r="H18" s="47"/>
      <c r="I18" s="47"/>
      <c r="J18" s="47"/>
      <c r="K18" s="47"/>
    </row>
    <row r="19" spans="2:11">
      <c r="B19" s="10">
        <v>11</v>
      </c>
      <c r="C19" s="8" t="s">
        <v>32</v>
      </c>
      <c r="D19" s="11" t="s">
        <v>5</v>
      </c>
      <c r="E19" s="14">
        <v>50</v>
      </c>
      <c r="F19" s="14">
        <v>38</v>
      </c>
      <c r="G19" s="14">
        <v>75</v>
      </c>
      <c r="H19" s="14">
        <f t="shared" si="4"/>
        <v>37</v>
      </c>
      <c r="I19" s="14">
        <f t="shared" si="5"/>
        <v>1900</v>
      </c>
      <c r="J19" s="14">
        <f t="shared" si="6"/>
        <v>3750</v>
      </c>
      <c r="K19" s="14">
        <f t="shared" si="7"/>
        <v>1850</v>
      </c>
    </row>
    <row r="20" spans="2:11">
      <c r="B20" s="10">
        <v>12</v>
      </c>
      <c r="C20" s="8" t="s">
        <v>33</v>
      </c>
      <c r="D20" s="11" t="s">
        <v>5</v>
      </c>
      <c r="E20" s="14">
        <v>12</v>
      </c>
      <c r="F20" s="14">
        <v>130</v>
      </c>
      <c r="G20" s="14">
        <v>175</v>
      </c>
      <c r="H20" s="14">
        <f t="shared" si="4"/>
        <v>45</v>
      </c>
      <c r="I20" s="14">
        <f t="shared" si="5"/>
        <v>1560</v>
      </c>
      <c r="J20" s="14">
        <f t="shared" si="6"/>
        <v>2100</v>
      </c>
      <c r="K20" s="14">
        <f t="shared" si="7"/>
        <v>540</v>
      </c>
    </row>
    <row r="21" spans="2:11">
      <c r="B21" s="10">
        <v>99</v>
      </c>
      <c r="C21" s="8" t="s">
        <v>27</v>
      </c>
      <c r="D21" s="11"/>
      <c r="E21" s="14"/>
      <c r="F21" s="14">
        <f>450+35</f>
        <v>485</v>
      </c>
      <c r="G21" s="14"/>
      <c r="H21" s="14"/>
      <c r="I21" s="14">
        <f>F21</f>
        <v>485</v>
      </c>
      <c r="J21" s="14">
        <v>0</v>
      </c>
      <c r="K21" s="14">
        <v>0</v>
      </c>
    </row>
    <row r="22" spans="2:11">
      <c r="B22" s="10"/>
      <c r="C22" s="8"/>
      <c r="D22" s="11"/>
      <c r="E22" s="14"/>
      <c r="F22" s="14"/>
      <c r="G22" s="14"/>
      <c r="H22" s="14"/>
      <c r="I22" s="14"/>
      <c r="J22" s="14"/>
      <c r="K22" s="14"/>
    </row>
    <row r="23" spans="2:11">
      <c r="C23" s="3" t="s">
        <v>9</v>
      </c>
      <c r="D23" s="5"/>
      <c r="E23" s="15"/>
      <c r="F23" s="15"/>
      <c r="G23" s="15"/>
      <c r="H23" s="15"/>
      <c r="I23" s="15">
        <f>SUBTOTAL(109,I4:I21)</f>
        <v>12363.957600000002</v>
      </c>
      <c r="J23" s="15">
        <f>SUBTOTAL(109,J4:J21)</f>
        <v>21555</v>
      </c>
      <c r="K23" s="15">
        <f>J23-I23</f>
        <v>9191.0423999999985</v>
      </c>
    </row>
    <row r="24" spans="2:11">
      <c r="C24" s="3"/>
      <c r="D24" s="5"/>
      <c r="E24" s="15"/>
      <c r="F24" s="15"/>
      <c r="G24" s="15"/>
      <c r="H24" s="15"/>
      <c r="I24" s="15"/>
      <c r="J24" s="15"/>
      <c r="K24" s="15"/>
    </row>
    <row r="25" spans="2:11">
      <c r="C25" s="44" t="s">
        <v>61</v>
      </c>
      <c r="D25" s="45"/>
      <c r="E25" s="45"/>
      <c r="F25" s="45"/>
      <c r="G25" s="45"/>
      <c r="H25" s="46"/>
      <c r="I25" s="13">
        <v>1025.4655000000002</v>
      </c>
      <c r="J25" s="15"/>
      <c r="K25" s="15"/>
    </row>
    <row r="26" spans="2:11">
      <c r="C26" s="44" t="s">
        <v>62</v>
      </c>
      <c r="D26" s="45"/>
      <c r="E26" s="45"/>
      <c r="F26" s="45"/>
      <c r="G26" s="45"/>
      <c r="H26" s="46"/>
      <c r="I26" s="13">
        <v>26931</v>
      </c>
    </row>
    <row r="27" spans="2:11">
      <c r="C27" s="44" t="s">
        <v>63</v>
      </c>
      <c r="D27" s="45"/>
      <c r="E27" s="45"/>
      <c r="F27" s="45"/>
      <c r="G27" s="45"/>
      <c r="H27" s="46"/>
      <c r="I27" s="13">
        <v>2768</v>
      </c>
    </row>
    <row r="28" spans="2:11">
      <c r="C28" s="41" t="s">
        <v>64</v>
      </c>
      <c r="D28" s="42"/>
      <c r="E28" s="42"/>
      <c r="F28" s="42"/>
      <c r="G28" s="42"/>
      <c r="H28" s="43"/>
      <c r="I28" s="13">
        <f>SUM(I25:I27)</f>
        <v>30724.465499999998</v>
      </c>
    </row>
    <row r="29" spans="2:11">
      <c r="C29" s="41" t="s">
        <v>65</v>
      </c>
      <c r="D29" s="42"/>
      <c r="E29" s="42"/>
      <c r="F29" s="42"/>
      <c r="G29" s="42"/>
      <c r="H29" s="43"/>
      <c r="I29" s="13">
        <v>23000</v>
      </c>
    </row>
    <row r="30" spans="2:11">
      <c r="C30" s="41" t="s">
        <v>67</v>
      </c>
      <c r="D30" s="42"/>
      <c r="E30" s="42"/>
      <c r="F30" s="42"/>
      <c r="G30" s="42"/>
      <c r="H30" s="43"/>
      <c r="I30" s="13">
        <v>1000</v>
      </c>
    </row>
    <row r="31" spans="2:11">
      <c r="C31" s="41" t="s">
        <v>66</v>
      </c>
      <c r="D31" s="42"/>
      <c r="E31" s="42"/>
      <c r="F31" s="42"/>
      <c r="G31" s="42"/>
      <c r="H31" s="43"/>
      <c r="I31" s="13">
        <f>2200</f>
        <v>2200</v>
      </c>
    </row>
    <row r="32" spans="2:11">
      <c r="C32" s="41" t="s">
        <v>68</v>
      </c>
      <c r="D32" s="42"/>
      <c r="E32" s="42"/>
      <c r="F32" s="42"/>
      <c r="G32" s="42"/>
      <c r="H32" s="43"/>
      <c r="I32" s="13">
        <f>I28+I30+I31-I29</f>
        <v>10924.465499999998</v>
      </c>
    </row>
    <row r="33" spans="3:9">
      <c r="C33" s="41" t="s">
        <v>69</v>
      </c>
      <c r="D33" s="42"/>
      <c r="E33" s="42"/>
      <c r="F33" s="42"/>
      <c r="G33" s="42"/>
      <c r="H33" s="43"/>
      <c r="I33" s="13">
        <f>I28-I29</f>
        <v>7724.4654999999984</v>
      </c>
    </row>
  </sheetData>
  <mergeCells count="12">
    <mergeCell ref="C3:K3"/>
    <mergeCell ref="C11:K11"/>
    <mergeCell ref="C18:K18"/>
    <mergeCell ref="C25:H25"/>
    <mergeCell ref="C26:H26"/>
    <mergeCell ref="C33:H33"/>
    <mergeCell ref="C27:H27"/>
    <mergeCell ref="C28:H28"/>
    <mergeCell ref="C29:H29"/>
    <mergeCell ref="C32:H32"/>
    <mergeCell ref="C31:H31"/>
    <mergeCell ref="C30:H30"/>
  </mergeCells>
  <pageMargins left="0.6" right="0.25" top="0.75" bottom="0.75" header="0.3" footer="0.3"/>
  <pageSetup paperSize="2824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H22"/>
  <sheetViews>
    <sheetView showGridLines="0" workbookViewId="0">
      <selection activeCell="B3" sqref="B3:H20"/>
    </sheetView>
  </sheetViews>
  <sheetFormatPr baseColWidth="10" defaultRowHeight="21"/>
  <cols>
    <col min="1" max="1" width="5.85546875" style="22" customWidth="1"/>
    <col min="2" max="2" width="25.7109375" style="22" bestFit="1" customWidth="1"/>
    <col min="3" max="3" width="9.7109375" style="22" customWidth="1"/>
    <col min="4" max="4" width="8.28515625" style="32" bestFit="1" customWidth="1"/>
    <col min="5" max="5" width="9.140625" style="38" customWidth="1"/>
    <col min="6" max="6" width="9.85546875" style="32" bestFit="1" customWidth="1"/>
    <col min="7" max="7" width="15.85546875" style="34" bestFit="1" customWidth="1"/>
    <col min="8" max="8" width="21.140625" style="22" customWidth="1"/>
    <col min="9" max="16384" width="11.42578125" style="22"/>
  </cols>
  <sheetData>
    <row r="3" spans="2:8" ht="42">
      <c r="B3" s="26" t="s">
        <v>0</v>
      </c>
      <c r="C3" s="27" t="s">
        <v>56</v>
      </c>
      <c r="D3" s="30" t="s">
        <v>15</v>
      </c>
      <c r="E3" s="30" t="s">
        <v>72</v>
      </c>
      <c r="F3" s="30" t="s">
        <v>10</v>
      </c>
      <c r="G3" s="29" t="s">
        <v>9</v>
      </c>
      <c r="H3" s="28" t="s">
        <v>70</v>
      </c>
    </row>
    <row r="4" spans="2:8">
      <c r="B4" s="48" t="s">
        <v>37</v>
      </c>
      <c r="C4" s="48"/>
      <c r="D4" s="48"/>
      <c r="E4" s="48"/>
      <c r="F4" s="48"/>
      <c r="G4" s="48"/>
      <c r="H4" s="48"/>
    </row>
    <row r="5" spans="2:8">
      <c r="B5" s="23" t="s">
        <v>2</v>
      </c>
      <c r="C5" s="24" t="s">
        <v>4</v>
      </c>
      <c r="D5" s="31">
        <v>0</v>
      </c>
      <c r="E5" s="39">
        <v>200</v>
      </c>
      <c r="F5" s="31">
        <v>2</v>
      </c>
      <c r="G5" s="33">
        <f>E5*F5</f>
        <v>400</v>
      </c>
      <c r="H5" s="25"/>
    </row>
    <row r="6" spans="2:8">
      <c r="B6" s="23" t="s">
        <v>36</v>
      </c>
      <c r="C6" s="24" t="s">
        <v>4</v>
      </c>
      <c r="D6" s="31">
        <v>4</v>
      </c>
      <c r="E6" s="39">
        <v>200</v>
      </c>
      <c r="F6" s="31">
        <v>14</v>
      </c>
      <c r="G6" s="33">
        <f t="shared" ref="G6:G20" si="0">E6*F6</f>
        <v>2800</v>
      </c>
      <c r="H6" s="25"/>
    </row>
    <row r="7" spans="2:8">
      <c r="B7" s="23" t="s">
        <v>29</v>
      </c>
      <c r="C7" s="24" t="s">
        <v>5</v>
      </c>
      <c r="D7" s="31">
        <v>0</v>
      </c>
      <c r="E7" s="39">
        <v>30</v>
      </c>
      <c r="F7" s="31">
        <v>19</v>
      </c>
      <c r="G7" s="33">
        <f t="shared" si="0"/>
        <v>570</v>
      </c>
      <c r="H7" s="25"/>
    </row>
    <row r="8" spans="2:8">
      <c r="B8" s="23" t="s">
        <v>30</v>
      </c>
      <c r="C8" s="24" t="s">
        <v>5</v>
      </c>
      <c r="D8" s="31">
        <v>0</v>
      </c>
      <c r="E8" s="39">
        <v>110</v>
      </c>
      <c r="F8" s="40">
        <v>6.3659999999999997</v>
      </c>
      <c r="G8" s="33">
        <f t="shared" si="0"/>
        <v>700.26</v>
      </c>
      <c r="H8" s="25"/>
    </row>
    <row r="9" spans="2:8">
      <c r="B9" s="23" t="s">
        <v>54</v>
      </c>
      <c r="C9" s="24" t="s">
        <v>5</v>
      </c>
      <c r="D9" s="31">
        <v>5.1100000000000003</v>
      </c>
      <c r="E9" s="39">
        <v>30</v>
      </c>
      <c r="F9" s="31">
        <v>15</v>
      </c>
      <c r="G9" s="33">
        <f t="shared" si="0"/>
        <v>450</v>
      </c>
      <c r="H9" s="25"/>
    </row>
    <row r="10" spans="2:8">
      <c r="B10" s="23" t="s">
        <v>35</v>
      </c>
      <c r="C10" s="24" t="s">
        <v>5</v>
      </c>
      <c r="D10" s="31">
        <v>0</v>
      </c>
      <c r="E10" s="39">
        <v>50</v>
      </c>
      <c r="F10" s="31">
        <v>30</v>
      </c>
      <c r="G10" s="33">
        <f t="shared" si="0"/>
        <v>1500</v>
      </c>
      <c r="H10" s="25"/>
    </row>
    <row r="11" spans="2:8">
      <c r="B11" s="23" t="s">
        <v>34</v>
      </c>
      <c r="C11" s="24" t="s">
        <v>5</v>
      </c>
      <c r="D11" s="31">
        <v>0</v>
      </c>
      <c r="E11" s="39">
        <v>15</v>
      </c>
      <c r="F11" s="31">
        <v>15</v>
      </c>
      <c r="G11" s="33">
        <f t="shared" si="0"/>
        <v>225</v>
      </c>
      <c r="H11" s="25"/>
    </row>
    <row r="12" spans="2:8">
      <c r="B12" s="48" t="s">
        <v>38</v>
      </c>
      <c r="C12" s="48"/>
      <c r="D12" s="48"/>
      <c r="E12" s="48"/>
      <c r="F12" s="48"/>
      <c r="G12" s="48"/>
      <c r="H12" s="48"/>
    </row>
    <row r="13" spans="2:8">
      <c r="B13" s="23" t="s">
        <v>74</v>
      </c>
      <c r="C13" s="24" t="s">
        <v>4</v>
      </c>
      <c r="D13" s="31">
        <v>15</v>
      </c>
      <c r="E13" s="39">
        <v>150</v>
      </c>
      <c r="F13" s="31">
        <v>4</v>
      </c>
      <c r="G13" s="33">
        <f t="shared" ref="G13" si="1">E13*F13</f>
        <v>600</v>
      </c>
      <c r="H13" s="25"/>
    </row>
    <row r="14" spans="2:8">
      <c r="B14" s="23" t="s">
        <v>31</v>
      </c>
      <c r="C14" s="24" t="s">
        <v>4</v>
      </c>
      <c r="D14" s="31">
        <v>15</v>
      </c>
      <c r="E14" s="39">
        <v>100</v>
      </c>
      <c r="F14" s="31">
        <v>5</v>
      </c>
      <c r="G14" s="33">
        <f>E14*F14</f>
        <v>500</v>
      </c>
      <c r="H14" s="25"/>
    </row>
    <row r="15" spans="2:8">
      <c r="B15" s="23" t="s">
        <v>19</v>
      </c>
      <c r="C15" s="24" t="s">
        <v>4</v>
      </c>
      <c r="D15" s="31">
        <v>14</v>
      </c>
      <c r="E15" s="39">
        <v>50</v>
      </c>
      <c r="F15" s="31">
        <v>6.5</v>
      </c>
      <c r="G15" s="33">
        <f>E15*F15</f>
        <v>325</v>
      </c>
      <c r="H15" s="25"/>
    </row>
    <row r="16" spans="2:8">
      <c r="B16" s="23" t="s">
        <v>28</v>
      </c>
      <c r="C16" s="24" t="s">
        <v>4</v>
      </c>
      <c r="D16" s="31">
        <v>0</v>
      </c>
      <c r="E16" s="39">
        <v>25</v>
      </c>
      <c r="F16" s="31">
        <v>4</v>
      </c>
      <c r="G16" s="33">
        <f t="shared" si="0"/>
        <v>100</v>
      </c>
      <c r="H16" s="25"/>
    </row>
    <row r="17" spans="2:8">
      <c r="B17" s="23" t="s">
        <v>52</v>
      </c>
      <c r="C17" s="24" t="s">
        <v>4</v>
      </c>
      <c r="D17" s="31">
        <v>0</v>
      </c>
      <c r="E17" s="39">
        <v>100</v>
      </c>
      <c r="F17" s="31">
        <v>13</v>
      </c>
      <c r="G17" s="33">
        <f t="shared" si="0"/>
        <v>1300</v>
      </c>
      <c r="H17" s="25"/>
    </row>
    <row r="18" spans="2:8">
      <c r="B18" s="48" t="s">
        <v>71</v>
      </c>
      <c r="C18" s="48"/>
      <c r="D18" s="48"/>
      <c r="E18" s="48"/>
      <c r="F18" s="48"/>
      <c r="G18" s="48"/>
      <c r="H18" s="48"/>
    </row>
    <row r="19" spans="2:8">
      <c r="B19" s="23" t="s">
        <v>32</v>
      </c>
      <c r="C19" s="24" t="s">
        <v>5</v>
      </c>
      <c r="D19" s="31">
        <v>0.25</v>
      </c>
      <c r="E19" s="39">
        <v>15</v>
      </c>
      <c r="F19" s="31">
        <v>63</v>
      </c>
      <c r="G19" s="33">
        <f t="shared" si="0"/>
        <v>945</v>
      </c>
      <c r="H19" s="25"/>
    </row>
    <row r="20" spans="2:8">
      <c r="B20" s="23" t="s">
        <v>33</v>
      </c>
      <c r="C20" s="24" t="s">
        <v>5</v>
      </c>
      <c r="D20" s="31">
        <v>2.85</v>
      </c>
      <c r="E20" s="39">
        <v>5</v>
      </c>
      <c r="F20" s="31">
        <v>146</v>
      </c>
      <c r="G20" s="33">
        <f t="shared" si="0"/>
        <v>730</v>
      </c>
      <c r="H20" s="25"/>
    </row>
    <row r="21" spans="2:8">
      <c r="B21" s="23" t="s">
        <v>27</v>
      </c>
      <c r="C21" s="24"/>
      <c r="D21" s="31"/>
      <c r="E21" s="37"/>
      <c r="F21" s="31"/>
      <c r="G21" s="33"/>
      <c r="H21" s="25"/>
    </row>
    <row r="22" spans="2:8">
      <c r="F22" s="35" t="s">
        <v>73</v>
      </c>
      <c r="G22" s="36">
        <f>SUM(G5:G21)</f>
        <v>11145.26</v>
      </c>
    </row>
  </sheetData>
  <mergeCells count="3">
    <mergeCell ref="B4:H4"/>
    <mergeCell ref="B12:H12"/>
    <mergeCell ref="B18:H18"/>
  </mergeCells>
  <pageMargins left="0.7" right="0.7" top="0.75" bottom="0.75" header="0.3" footer="0.3"/>
  <pageSetup paperSize="28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C7"/>
  <sheetViews>
    <sheetView showGridLines="0" workbookViewId="0">
      <selection activeCell="C8" sqref="C8"/>
    </sheetView>
  </sheetViews>
  <sheetFormatPr baseColWidth="10" defaultRowHeight="15"/>
  <cols>
    <col min="1" max="1" width="6.28515625" customWidth="1"/>
    <col min="2" max="2" width="19.42578125" customWidth="1"/>
    <col min="3" max="3" width="144.140625" bestFit="1" customWidth="1"/>
  </cols>
  <sheetData>
    <row r="3" spans="2:3">
      <c r="B3" s="18" t="s">
        <v>16</v>
      </c>
      <c r="C3" s="18" t="s">
        <v>17</v>
      </c>
    </row>
    <row r="4" spans="2:3">
      <c r="B4" s="8" t="s">
        <v>6</v>
      </c>
      <c r="C4" s="8" t="s">
        <v>60</v>
      </c>
    </row>
    <row r="5" spans="2:3">
      <c r="B5" s="8" t="s">
        <v>18</v>
      </c>
      <c r="C5" s="8" t="s">
        <v>77</v>
      </c>
    </row>
    <row r="6" spans="2:3">
      <c r="B6" s="8" t="s">
        <v>55</v>
      </c>
      <c r="C6" s="8" t="s">
        <v>58</v>
      </c>
    </row>
    <row r="7" spans="2:3">
      <c r="B7" s="8" t="s">
        <v>3</v>
      </c>
      <c r="C7" s="8" t="s">
        <v>59</v>
      </c>
    </row>
  </sheetData>
  <pageMargins left="0.7" right="0.7" top="0.75" bottom="0.75" header="0.3" footer="0.3"/>
  <pageSetup paperSize="2824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D13"/>
  <sheetViews>
    <sheetView showGridLines="0" workbookViewId="0">
      <selection activeCell="E19" sqref="E19"/>
    </sheetView>
  </sheetViews>
  <sheetFormatPr baseColWidth="10" defaultRowHeight="15"/>
  <cols>
    <col min="1" max="1" width="6.42578125" customWidth="1"/>
    <col min="2" max="2" width="13.85546875" style="2" customWidth="1"/>
    <col min="3" max="3" width="39.5703125" customWidth="1"/>
  </cols>
  <sheetData>
    <row r="3" spans="2:4">
      <c r="B3" s="19" t="s">
        <v>22</v>
      </c>
      <c r="C3" s="18" t="s">
        <v>20</v>
      </c>
      <c r="D3" s="20" t="s">
        <v>21</v>
      </c>
    </row>
    <row r="4" spans="2:4">
      <c r="B4" s="21">
        <v>44134</v>
      </c>
      <c r="C4" s="8" t="s">
        <v>23</v>
      </c>
      <c r="D4" s="8">
        <v>730</v>
      </c>
    </row>
    <row r="5" spans="2:4">
      <c r="B5" s="21">
        <v>44135</v>
      </c>
      <c r="C5" s="8" t="s">
        <v>25</v>
      </c>
      <c r="D5" s="8">
        <v>250</v>
      </c>
    </row>
    <row r="6" spans="2:4">
      <c r="B6" s="21">
        <v>44140</v>
      </c>
      <c r="C6" s="8" t="s">
        <v>26</v>
      </c>
      <c r="D6" s="8">
        <v>127</v>
      </c>
    </row>
    <row r="7" spans="2:4">
      <c r="B7" s="21">
        <v>44142</v>
      </c>
      <c r="C7" s="8" t="s">
        <v>57</v>
      </c>
      <c r="D7" s="8">
        <v>10</v>
      </c>
    </row>
    <row r="8" spans="2:4">
      <c r="B8" s="21">
        <v>44145</v>
      </c>
      <c r="C8" s="8" t="s">
        <v>40</v>
      </c>
      <c r="D8" s="8">
        <v>20</v>
      </c>
    </row>
    <row r="9" spans="2:4">
      <c r="B9" s="21">
        <v>44146</v>
      </c>
      <c r="C9" s="8" t="s">
        <v>53</v>
      </c>
      <c r="D9" s="8">
        <v>55</v>
      </c>
    </row>
    <row r="10" spans="2:4">
      <c r="B10" s="21">
        <v>44149</v>
      </c>
      <c r="C10" s="8" t="s">
        <v>24</v>
      </c>
      <c r="D10" s="8">
        <v>1375</v>
      </c>
    </row>
    <row r="11" spans="2:4">
      <c r="B11" s="21">
        <v>44156</v>
      </c>
      <c r="C11" s="8" t="s">
        <v>75</v>
      </c>
      <c r="D11" s="8">
        <v>365</v>
      </c>
    </row>
    <row r="12" spans="2:4">
      <c r="B12" s="21">
        <v>44156</v>
      </c>
      <c r="C12" s="8" t="s">
        <v>76</v>
      </c>
      <c r="D12" s="8">
        <v>143</v>
      </c>
    </row>
    <row r="13" spans="2:4">
      <c r="B13" s="21"/>
      <c r="C13" s="18" t="s">
        <v>9</v>
      </c>
      <c r="D13" s="18">
        <f>SUM(D4:D12)</f>
        <v>3075</v>
      </c>
    </row>
  </sheetData>
  <pageMargins left="0.7" right="0.7" top="0.75" bottom="0.75" header="0.3" footer="0.3"/>
  <pageSetup paperSize="2824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7:F20"/>
  <sheetViews>
    <sheetView showGridLines="0" workbookViewId="0">
      <selection activeCell="C38" sqref="C38"/>
    </sheetView>
  </sheetViews>
  <sheetFormatPr baseColWidth="10" defaultRowHeight="15"/>
  <cols>
    <col min="2" max="2" width="21.28515625" bestFit="1" customWidth="1"/>
    <col min="3" max="3" width="10.42578125" bestFit="1" customWidth="1"/>
    <col min="4" max="4" width="8.28515625" customWidth="1"/>
    <col min="7" max="7" width="11.42578125" customWidth="1"/>
    <col min="8" max="8" width="16.28515625" bestFit="1" customWidth="1"/>
  </cols>
  <sheetData>
    <row r="7" spans="2:5">
      <c r="B7" s="49" t="s">
        <v>48</v>
      </c>
      <c r="C7" s="49"/>
      <c r="D7" s="49"/>
      <c r="E7" s="49"/>
    </row>
    <row r="8" spans="2:5">
      <c r="B8" s="7" t="s">
        <v>46</v>
      </c>
      <c r="C8" s="7" t="s">
        <v>8</v>
      </c>
      <c r="D8" s="7" t="s">
        <v>10</v>
      </c>
      <c r="E8" s="7" t="s">
        <v>11</v>
      </c>
    </row>
    <row r="9" spans="2:5">
      <c r="B9" s="8" t="s">
        <v>41</v>
      </c>
      <c r="C9" s="8">
        <v>15</v>
      </c>
      <c r="D9" s="8">
        <v>0.5</v>
      </c>
      <c r="E9" s="8">
        <f>C9*D9</f>
        <v>7.5</v>
      </c>
    </row>
    <row r="10" spans="2:5">
      <c r="B10" s="8" t="s">
        <v>42</v>
      </c>
      <c r="C10" s="8">
        <v>0.5</v>
      </c>
      <c r="D10" s="8">
        <v>7.5</v>
      </c>
      <c r="E10" s="8">
        <f t="shared" ref="E10:E13" si="0">C10*D10</f>
        <v>3.75</v>
      </c>
    </row>
    <row r="11" spans="2:5">
      <c r="B11" s="8" t="s">
        <v>44</v>
      </c>
      <c r="C11" s="8">
        <v>0.66</v>
      </c>
      <c r="D11" s="8">
        <v>30</v>
      </c>
      <c r="E11" s="8">
        <f t="shared" si="0"/>
        <v>19.8</v>
      </c>
    </row>
    <row r="12" spans="2:5">
      <c r="B12" s="8" t="s">
        <v>43</v>
      </c>
      <c r="C12" s="8">
        <v>1</v>
      </c>
      <c r="D12" s="8">
        <v>2.4</v>
      </c>
      <c r="E12" s="8">
        <f t="shared" si="0"/>
        <v>2.4</v>
      </c>
    </row>
    <row r="13" spans="2:5">
      <c r="B13" s="8" t="s">
        <v>45</v>
      </c>
      <c r="C13" s="8">
        <v>15</v>
      </c>
      <c r="D13" s="8">
        <v>5</v>
      </c>
      <c r="E13" s="8">
        <f t="shared" si="0"/>
        <v>75</v>
      </c>
    </row>
    <row r="14" spans="2:5">
      <c r="B14" s="8"/>
      <c r="C14" s="8"/>
      <c r="D14" s="8" t="s">
        <v>9</v>
      </c>
      <c r="E14" s="8">
        <f>SUM(E9:E13)</f>
        <v>108.45</v>
      </c>
    </row>
    <row r="17" spans="2:6">
      <c r="B17" s="7" t="s">
        <v>46</v>
      </c>
      <c r="C17" s="7" t="s">
        <v>8</v>
      </c>
      <c r="D17" s="7" t="s">
        <v>10</v>
      </c>
      <c r="E17" s="7" t="s">
        <v>11</v>
      </c>
      <c r="F17" s="7" t="s">
        <v>47</v>
      </c>
    </row>
    <row r="18" spans="2:6">
      <c r="B18" s="8" t="s">
        <v>49</v>
      </c>
      <c r="C18" s="8">
        <v>1</v>
      </c>
      <c r="D18" s="8">
        <v>25</v>
      </c>
      <c r="E18" s="8">
        <v>50</v>
      </c>
      <c r="F18" s="8">
        <f>E18*C18-D18*C18</f>
        <v>25</v>
      </c>
    </row>
    <row r="19" spans="2:6">
      <c r="B19" s="8" t="s">
        <v>50</v>
      </c>
      <c r="C19" s="8">
        <v>1</v>
      </c>
      <c r="D19" s="8">
        <v>7.23</v>
      </c>
      <c r="E19" s="8">
        <v>20</v>
      </c>
      <c r="F19" s="8">
        <f>E19*C19-D19*C19</f>
        <v>12.77</v>
      </c>
    </row>
    <row r="20" spans="2:6">
      <c r="B20" s="8" t="s">
        <v>51</v>
      </c>
      <c r="C20" s="8">
        <v>1</v>
      </c>
      <c r="D20" s="8">
        <f>E14</f>
        <v>108.45</v>
      </c>
      <c r="E20" s="8">
        <f>D20*300/100</f>
        <v>325.35000000000002</v>
      </c>
      <c r="F20" s="8">
        <f>E20*C20-D20*C20</f>
        <v>216.90000000000003</v>
      </c>
    </row>
  </sheetData>
  <mergeCells count="1">
    <mergeCell ref="B7:E7"/>
  </mergeCells>
  <pageMargins left="0.7" right="0.7" top="0.75" bottom="0.75" header="0.3" footer="0.3"/>
  <pageSetup paperSize="2824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F43"/>
  <sheetViews>
    <sheetView showGridLines="0" workbookViewId="0">
      <selection activeCell="E1" activeCellId="3" sqref="B1:C1 B23:C23 E23:F23 E1:F1"/>
    </sheetView>
  </sheetViews>
  <sheetFormatPr baseColWidth="10" defaultRowHeight="15.75"/>
  <cols>
    <col min="1" max="1" width="4.28515625" style="54" customWidth="1"/>
    <col min="2" max="2" width="32.140625" style="54" customWidth="1"/>
    <col min="3" max="3" width="17.42578125" style="54" bestFit="1" customWidth="1"/>
    <col min="4" max="4" width="1.7109375" style="54" customWidth="1"/>
    <col min="5" max="5" width="32.28515625" style="54" customWidth="1"/>
    <col min="6" max="6" width="17" style="54" customWidth="1"/>
    <col min="7" max="16384" width="11.42578125" style="54"/>
  </cols>
  <sheetData>
    <row r="1" spans="2:6" ht="18.75" customHeight="1">
      <c r="B1" s="57" t="s">
        <v>99</v>
      </c>
      <c r="C1" s="58"/>
      <c r="E1" s="57" t="s">
        <v>99</v>
      </c>
      <c r="F1" s="58"/>
    </row>
    <row r="2" spans="2:6">
      <c r="B2" s="50" t="s">
        <v>0</v>
      </c>
      <c r="C2" s="50" t="s">
        <v>78</v>
      </c>
      <c r="E2" s="50" t="s">
        <v>0</v>
      </c>
      <c r="F2" s="50" t="s">
        <v>78</v>
      </c>
    </row>
    <row r="3" spans="2:6">
      <c r="B3" s="51" t="s">
        <v>37</v>
      </c>
      <c r="C3" s="51"/>
      <c r="E3" s="51" t="s">
        <v>37</v>
      </c>
      <c r="F3" s="51"/>
    </row>
    <row r="4" spans="2:6">
      <c r="B4" s="52" t="s">
        <v>2</v>
      </c>
      <c r="C4" s="53" t="s">
        <v>79</v>
      </c>
      <c r="E4" s="52" t="s">
        <v>2</v>
      </c>
      <c r="F4" s="53" t="s">
        <v>79</v>
      </c>
    </row>
    <row r="5" spans="2:6">
      <c r="B5" s="52" t="s">
        <v>36</v>
      </c>
      <c r="C5" s="53" t="s">
        <v>80</v>
      </c>
      <c r="E5" s="52" t="s">
        <v>36</v>
      </c>
      <c r="F5" s="53" t="s">
        <v>80</v>
      </c>
    </row>
    <row r="6" spans="2:6">
      <c r="B6" s="52" t="s">
        <v>29</v>
      </c>
      <c r="C6" s="53" t="s">
        <v>81</v>
      </c>
      <c r="E6" s="52" t="s">
        <v>29</v>
      </c>
      <c r="F6" s="53" t="s">
        <v>81</v>
      </c>
    </row>
    <row r="7" spans="2:6">
      <c r="B7" s="52" t="s">
        <v>82</v>
      </c>
      <c r="C7" s="53" t="s">
        <v>83</v>
      </c>
      <c r="E7" s="52" t="s">
        <v>82</v>
      </c>
      <c r="F7" s="53" t="s">
        <v>83</v>
      </c>
    </row>
    <row r="8" spans="2:6">
      <c r="B8" s="52" t="s">
        <v>85</v>
      </c>
      <c r="C8" s="53" t="s">
        <v>84</v>
      </c>
      <c r="E8" s="52" t="s">
        <v>85</v>
      </c>
      <c r="F8" s="53" t="s">
        <v>84</v>
      </c>
    </row>
    <row r="9" spans="2:6">
      <c r="B9" s="52" t="s">
        <v>86</v>
      </c>
      <c r="C9" s="53" t="s">
        <v>87</v>
      </c>
      <c r="E9" s="52" t="s">
        <v>86</v>
      </c>
      <c r="F9" s="53" t="s">
        <v>87</v>
      </c>
    </row>
    <row r="10" spans="2:6">
      <c r="B10" s="52" t="s">
        <v>54</v>
      </c>
      <c r="C10" s="53" t="s">
        <v>88</v>
      </c>
      <c r="E10" s="52" t="s">
        <v>54</v>
      </c>
      <c r="F10" s="53" t="s">
        <v>88</v>
      </c>
    </row>
    <row r="11" spans="2:6">
      <c r="B11" s="52" t="s">
        <v>35</v>
      </c>
      <c r="C11" s="53" t="s">
        <v>89</v>
      </c>
      <c r="E11" s="52" t="s">
        <v>35</v>
      </c>
      <c r="F11" s="53" t="s">
        <v>89</v>
      </c>
    </row>
    <row r="12" spans="2:6">
      <c r="B12" s="52" t="s">
        <v>90</v>
      </c>
      <c r="C12" s="53" t="s">
        <v>88</v>
      </c>
      <c r="E12" s="52" t="s">
        <v>90</v>
      </c>
      <c r="F12" s="53" t="s">
        <v>88</v>
      </c>
    </row>
    <row r="13" spans="2:6">
      <c r="B13" s="51" t="s">
        <v>38</v>
      </c>
      <c r="C13" s="51"/>
      <c r="E13" s="51" t="s">
        <v>38</v>
      </c>
      <c r="F13" s="51"/>
    </row>
    <row r="14" spans="2:6">
      <c r="B14" s="52" t="s">
        <v>94</v>
      </c>
      <c r="C14" s="53" t="s">
        <v>95</v>
      </c>
      <c r="E14" s="52" t="s">
        <v>94</v>
      </c>
      <c r="F14" s="53" t="s">
        <v>95</v>
      </c>
    </row>
    <row r="15" spans="2:6">
      <c r="B15" s="52" t="s">
        <v>74</v>
      </c>
      <c r="C15" s="53" t="s">
        <v>91</v>
      </c>
      <c r="E15" s="52" t="s">
        <v>74</v>
      </c>
      <c r="F15" s="53" t="s">
        <v>91</v>
      </c>
    </row>
    <row r="16" spans="2:6">
      <c r="B16" s="52" t="s">
        <v>31</v>
      </c>
      <c r="C16" s="53" t="s">
        <v>92</v>
      </c>
      <c r="E16" s="52" t="s">
        <v>31</v>
      </c>
      <c r="F16" s="53" t="s">
        <v>92</v>
      </c>
    </row>
    <row r="17" spans="2:6">
      <c r="B17" s="52" t="s">
        <v>19</v>
      </c>
      <c r="C17" s="53" t="s">
        <v>92</v>
      </c>
      <c r="E17" s="52" t="s">
        <v>19</v>
      </c>
      <c r="F17" s="53" t="s">
        <v>92</v>
      </c>
    </row>
    <row r="18" spans="2:6">
      <c r="B18" s="52" t="s">
        <v>28</v>
      </c>
      <c r="C18" s="53" t="s">
        <v>93</v>
      </c>
      <c r="E18" s="52" t="s">
        <v>28</v>
      </c>
      <c r="F18" s="53" t="s">
        <v>93</v>
      </c>
    </row>
    <row r="19" spans="2:6">
      <c r="B19" s="51" t="s">
        <v>96</v>
      </c>
      <c r="C19" s="51"/>
      <c r="E19" s="51" t="s">
        <v>96</v>
      </c>
      <c r="F19" s="51"/>
    </row>
    <row r="20" spans="2:6">
      <c r="B20" s="52" t="s">
        <v>32</v>
      </c>
      <c r="C20" s="53" t="s">
        <v>97</v>
      </c>
      <c r="E20" s="52" t="s">
        <v>32</v>
      </c>
      <c r="F20" s="53" t="s">
        <v>97</v>
      </c>
    </row>
    <row r="21" spans="2:6">
      <c r="B21" s="52" t="s">
        <v>33</v>
      </c>
      <c r="C21" s="53" t="s">
        <v>98</v>
      </c>
      <c r="E21" s="52" t="s">
        <v>33</v>
      </c>
      <c r="F21" s="53" t="s">
        <v>98</v>
      </c>
    </row>
    <row r="22" spans="2:6" ht="26.25" customHeight="1">
      <c r="B22" s="55"/>
      <c r="C22" s="56"/>
      <c r="E22" s="55"/>
      <c r="F22" s="56"/>
    </row>
    <row r="23" spans="2:6" ht="18.75" customHeight="1">
      <c r="B23" s="57" t="s">
        <v>99</v>
      </c>
      <c r="C23" s="58"/>
      <c r="E23" s="57" t="s">
        <v>99</v>
      </c>
      <c r="F23" s="58"/>
    </row>
    <row r="24" spans="2:6">
      <c r="B24" s="50" t="s">
        <v>0</v>
      </c>
      <c r="C24" s="50" t="s">
        <v>78</v>
      </c>
      <c r="E24" s="50" t="s">
        <v>0</v>
      </c>
      <c r="F24" s="50" t="s">
        <v>78</v>
      </c>
    </row>
    <row r="25" spans="2:6">
      <c r="B25" s="51" t="s">
        <v>37</v>
      </c>
      <c r="C25" s="51"/>
      <c r="E25" s="51" t="s">
        <v>37</v>
      </c>
      <c r="F25" s="51"/>
    </row>
    <row r="26" spans="2:6">
      <c r="B26" s="52" t="s">
        <v>2</v>
      </c>
      <c r="C26" s="53" t="s">
        <v>79</v>
      </c>
      <c r="E26" s="52" t="s">
        <v>2</v>
      </c>
      <c r="F26" s="53" t="s">
        <v>79</v>
      </c>
    </row>
    <row r="27" spans="2:6">
      <c r="B27" s="52" t="s">
        <v>36</v>
      </c>
      <c r="C27" s="53" t="s">
        <v>80</v>
      </c>
      <c r="E27" s="52" t="s">
        <v>36</v>
      </c>
      <c r="F27" s="53" t="s">
        <v>80</v>
      </c>
    </row>
    <row r="28" spans="2:6">
      <c r="B28" s="52" t="s">
        <v>29</v>
      </c>
      <c r="C28" s="53" t="s">
        <v>81</v>
      </c>
      <c r="E28" s="52" t="s">
        <v>29</v>
      </c>
      <c r="F28" s="53" t="s">
        <v>81</v>
      </c>
    </row>
    <row r="29" spans="2:6">
      <c r="B29" s="52" t="s">
        <v>82</v>
      </c>
      <c r="C29" s="53" t="s">
        <v>83</v>
      </c>
      <c r="E29" s="52" t="s">
        <v>82</v>
      </c>
      <c r="F29" s="53" t="s">
        <v>83</v>
      </c>
    </row>
    <row r="30" spans="2:6">
      <c r="B30" s="52" t="s">
        <v>85</v>
      </c>
      <c r="C30" s="53" t="s">
        <v>84</v>
      </c>
      <c r="E30" s="52" t="s">
        <v>85</v>
      </c>
      <c r="F30" s="53" t="s">
        <v>84</v>
      </c>
    </row>
    <row r="31" spans="2:6">
      <c r="B31" s="52" t="s">
        <v>86</v>
      </c>
      <c r="C31" s="53" t="s">
        <v>87</v>
      </c>
      <c r="E31" s="52" t="s">
        <v>86</v>
      </c>
      <c r="F31" s="53" t="s">
        <v>87</v>
      </c>
    </row>
    <row r="32" spans="2:6">
      <c r="B32" s="52" t="s">
        <v>54</v>
      </c>
      <c r="C32" s="53" t="s">
        <v>88</v>
      </c>
      <c r="E32" s="52" t="s">
        <v>54</v>
      </c>
      <c r="F32" s="53" t="s">
        <v>88</v>
      </c>
    </row>
    <row r="33" spans="2:6">
      <c r="B33" s="52" t="s">
        <v>35</v>
      </c>
      <c r="C33" s="53" t="s">
        <v>89</v>
      </c>
      <c r="E33" s="52" t="s">
        <v>35</v>
      </c>
      <c r="F33" s="53" t="s">
        <v>89</v>
      </c>
    </row>
    <row r="34" spans="2:6">
      <c r="B34" s="52" t="s">
        <v>90</v>
      </c>
      <c r="C34" s="53" t="s">
        <v>88</v>
      </c>
      <c r="E34" s="52" t="s">
        <v>90</v>
      </c>
      <c r="F34" s="53" t="s">
        <v>88</v>
      </c>
    </row>
    <row r="35" spans="2:6">
      <c r="B35" s="51" t="s">
        <v>38</v>
      </c>
      <c r="C35" s="51"/>
      <c r="E35" s="51" t="s">
        <v>38</v>
      </c>
      <c r="F35" s="51"/>
    </row>
    <row r="36" spans="2:6">
      <c r="B36" s="52" t="s">
        <v>94</v>
      </c>
      <c r="C36" s="53" t="s">
        <v>95</v>
      </c>
      <c r="E36" s="52" t="s">
        <v>94</v>
      </c>
      <c r="F36" s="53" t="s">
        <v>95</v>
      </c>
    </row>
    <row r="37" spans="2:6">
      <c r="B37" s="52" t="s">
        <v>74</v>
      </c>
      <c r="C37" s="53" t="s">
        <v>91</v>
      </c>
      <c r="E37" s="52" t="s">
        <v>74</v>
      </c>
      <c r="F37" s="53" t="s">
        <v>91</v>
      </c>
    </row>
    <row r="38" spans="2:6">
      <c r="B38" s="52" t="s">
        <v>31</v>
      </c>
      <c r="C38" s="53" t="s">
        <v>92</v>
      </c>
      <c r="E38" s="52" t="s">
        <v>31</v>
      </c>
      <c r="F38" s="53" t="s">
        <v>92</v>
      </c>
    </row>
    <row r="39" spans="2:6">
      <c r="B39" s="52" t="s">
        <v>19</v>
      </c>
      <c r="C39" s="53" t="s">
        <v>92</v>
      </c>
      <c r="E39" s="52" t="s">
        <v>19</v>
      </c>
      <c r="F39" s="53" t="s">
        <v>92</v>
      </c>
    </row>
    <row r="40" spans="2:6">
      <c r="B40" s="52" t="s">
        <v>28</v>
      </c>
      <c r="C40" s="53" t="s">
        <v>93</v>
      </c>
      <c r="E40" s="52" t="s">
        <v>28</v>
      </c>
      <c r="F40" s="53" t="s">
        <v>93</v>
      </c>
    </row>
    <row r="41" spans="2:6">
      <c r="B41" s="51" t="s">
        <v>96</v>
      </c>
      <c r="C41" s="51"/>
      <c r="E41" s="51" t="s">
        <v>96</v>
      </c>
      <c r="F41" s="51"/>
    </row>
    <row r="42" spans="2:6">
      <c r="B42" s="52" t="s">
        <v>32</v>
      </c>
      <c r="C42" s="53" t="s">
        <v>97</v>
      </c>
      <c r="E42" s="52" t="s">
        <v>32</v>
      </c>
      <c r="F42" s="53" t="s">
        <v>97</v>
      </c>
    </row>
    <row r="43" spans="2:6">
      <c r="B43" s="52" t="s">
        <v>33</v>
      </c>
      <c r="C43" s="53" t="s">
        <v>98</v>
      </c>
      <c r="E43" s="52" t="s">
        <v>33</v>
      </c>
      <c r="F43" s="53" t="s">
        <v>98</v>
      </c>
    </row>
  </sheetData>
  <mergeCells count="16">
    <mergeCell ref="B1:C1"/>
    <mergeCell ref="E1:F1"/>
    <mergeCell ref="B23:C23"/>
    <mergeCell ref="E23:F23"/>
    <mergeCell ref="B25:C25"/>
    <mergeCell ref="B35:C35"/>
    <mergeCell ref="B41:C41"/>
    <mergeCell ref="E25:F25"/>
    <mergeCell ref="E35:F35"/>
    <mergeCell ref="E41:F41"/>
    <mergeCell ref="B3:C3"/>
    <mergeCell ref="B13:C13"/>
    <mergeCell ref="B19:C19"/>
    <mergeCell ref="E3:F3"/>
    <mergeCell ref="E13:F13"/>
    <mergeCell ref="E19:F19"/>
  </mergeCells>
  <pageMargins left="0.25" right="0.25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Inventario</vt:lpstr>
      <vt:lpstr>Pedido</vt:lpstr>
      <vt:lpstr>Saber si es bueno</vt:lpstr>
      <vt:lpstr>Credito</vt:lpstr>
      <vt:lpstr>presu. jugo</vt:lpstr>
      <vt:lpstr>Precios semanal</vt:lpstr>
      <vt:lpstr>Pedido!Área_de_impresión</vt:lpstr>
      <vt:lpstr>'Precios semanal'!Área_de_impresión</vt:lpstr>
      <vt:lpstr>'Saber si es bueno'!Área_de_impresión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cp:lastPrinted>2020-11-23T15:08:13Z</cp:lastPrinted>
  <dcterms:created xsi:type="dcterms:W3CDTF">2020-10-23T18:49:35Z</dcterms:created>
  <dcterms:modified xsi:type="dcterms:W3CDTF">2020-11-23T15:10:14Z</dcterms:modified>
</cp:coreProperties>
</file>