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A2D20071-82AF-4046-8472-E6B919B092D7}" xr6:coauthVersionLast="45" xr6:coauthVersionMax="45" xr10:uidLastSave="{00000000-0000-0000-0000-000000000000}"/>
  <bookViews>
    <workbookView xWindow="0" yWindow="0" windowWidth="28800" windowHeight="15600" xr2:uid="{00000000-000D-0000-FFFF-FFFF00000000}"/>
  </bookViews>
  <sheets>
    <sheet name="200913-1"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<sst xmlns="http://schemas.openxmlformats.org/spreadsheetml/2006/main" count="252" uniqueCount="118">
  <si>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</si>
  <si>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</si>
  <si>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</si>
  <si>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</si>
  <si>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</si>
  <si>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</si>
  <si>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</si>
  <si>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</si>
  <si>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</si>
  <si>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</si>
  <si>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</si>
  <si>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</si>
  <si>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</si>
  <si>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</si>
  <si>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</si>
  <si>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</si>
  <si>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</si>
  <si>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</si>
  <si>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</si>
  <si>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</si>
  <si>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</si>
  <si>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</si>
  <si>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</si>
  <si>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</si>
  <si>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</si>
  <si>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</si>
  <si>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</si>
  <si>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</si>
  <si>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</si>
  <si>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</si>
  <si>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</si>
  <si>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</si>
  <si>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</si>
  <si>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</si>
  <si>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</si>
  <si>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</si>
  <si>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</si>
  <si>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</si>
  <si>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</si>
  <si>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</si>
  <si>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</si>
  <si>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</si>
  <si>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</si>
  <si>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</si>
  <si>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</si>
  <si>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</si>
  <si>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</si>
  <si>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</si>
  <si>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</si>
  <si>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</si>
  <si>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</si>
  <si>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</si>
  <si>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</si>
  <si>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</si>
  <si>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</si>
  <si>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</si>
  <si>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</si>
  <si>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</si>
  <si>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</si>
  <si>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</si>
  <si>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</si>
  <si>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</si>
  <si>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</si>
  <si>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</si>
  <si>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</si>
  <si>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</si>
  <si>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</si>
  <si>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</si>
  <si>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</si>
  <si>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</si>
  <si>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</si>
  <si>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</si>
  <si>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</si>
  <si>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</si>
  <si>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</si>
  <si>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</si>
  <si>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</si>
  <si>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</si>
  <si>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</si>
  <si>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</si>
  <si>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</si>
  <si>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</si>
  <si>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</si>
  <si>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</si>
  <si>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</si>
  <si>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</si>
  <si>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</si>
  <si>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</si>
  <si>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</si>
  <si>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</si>
  <si>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</si>
  <si>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</si>
  <si>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</si>
  <si>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</si>
  <si>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</si>
  <si>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</si>
  <si>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</si>
  <si>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</si>
  <si>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</si>
  <si>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</si>
  <si>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</si>
  <si>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</si>
  <si>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</si>
  <si>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</si>
  <si>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</si>
  <si>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</si>
  <si>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</si>
  <si>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</si>
  <si>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</si>
  <si>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</si>
  <si>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</si>
  <si>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</si>
  <si>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</si>
  <si>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</si>
  <si>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</si>
  <si>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LBT-200814-004</t>
  </si>
  <si>
    <t>LBT-200815-005</t>
  </si>
  <si>
    <t>LBT-200812-004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</si>
</sst>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D6" sqref="D6"/>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44087</v>
      </c>
      <c r="C4" s="70" t="s">
        <v>115</v>
      </c>
    </row>
    <row r="5" spans="1:17" x14ac:dyDescent="0.25">
      <c r="B5" s="59" t="s">
        <v>70</v>
      </c>
      <c r="C5" s="70" t="s">
        <v>116</v>
      </c>
      <c r="D5" s="88"/>
    </row>
    <row r="6" spans="1:17" x14ac:dyDescent="0.25">
      <c r="B6" s="80">
        <v>2</v>
      </c>
      <c r="C6" s="70" t="s">
        <v>117</v>
      </c>
      <c r="D6" s="88"/>
    </row>
    <row r="7" spans="1:17" x14ac:dyDescent="0.25">
      <c r="B7" s="87"/>
      <c r="C7" s="70"/>
      <c r="D7" s="88"/>
    </row>
    <row r="8" spans="1:17" x14ac:dyDescent="0.25">
      <c r="B8" s="86"/>
      <c r="C8" s="70"/>
      <c r="D8" s="88"/>
      <c r="K8" s="116" t="s">
        <v>109</v>
      </c>
      <c r="L8" s="116"/>
    </row>
    <row r="9" spans="1:17" x14ac:dyDescent="0.25">
      <c r="F9" s="104" t="s">
        <v>68</v>
      </c>
      <c r="G9" s="105"/>
      <c r="K9" s="4" t="s">
        <v>1</v>
      </c>
      <c r="L9" s="4" t="s">
        <v>2</v>
      </c>
    </row>
    <row r="10" spans="1:17" x14ac:dyDescent="0.25">
      <c r="B10" s="4" t="s">
        <v>0</v>
      </c>
      <c r="C10" s="4" t="s">
        <v>1</v>
      </c>
      <c r="D10" s="4" t="s">
        <v>2</v>
      </c>
      <c r="E10" s="4" t="s">
        <v>3</v>
      </c>
      <c r="F10" s="3" t="s">
        <v>67</v>
      </c>
      <c r="G10" s="3" t="s">
        <v>69</v>
      </c>
      <c r="K10" s="98">
        <f>C11</f>
        <v>8</v>
      </c>
      <c r="L10" s="5">
        <f>D11</f>
        <v>116.8</v>
      </c>
    </row>
    <row r="11" spans="1:17" x14ac:dyDescent="0.25">
      <c r="B11" s="70">
        <v>14.6</v>
      </c>
      <c r="C11" s="70">
        <v>8</v>
      </c>
      <c r="D11" s="5">
        <f>PRODUCT(B11:C11)</f>
        <v>116.8</v>
      </c>
      <c r="E11" s="5">
        <f>D11/C36*100</f>
        <v>99.692348021584593</v>
      </c>
      <c r="F11" s="79">
        <v>79</v>
      </c>
      <c r="G11" s="79">
        <v>101</v>
      </c>
    </row>
    <row r="12" spans="1:17" ht="15.75" thickBot="1" x14ac:dyDescent="0.3"/>
    <row r="13" spans="1:17" ht="28.9" customHeight="1" x14ac:dyDescent="0.25">
      <c r="B13" s="59" t="s">
        <v>58</v>
      </c>
      <c r="C13" s="59" t="s">
        <v>59</v>
      </c>
      <c r="D13" s="81" t="s">
        <v>60</v>
      </c>
      <c r="F13" s="63" t="s">
        <v>56</v>
      </c>
      <c r="H13" s="106" t="s">
        <v>110</v>
      </c>
      <c r="I13" s="107"/>
      <c r="J13" s="107"/>
      <c r="K13" s="107"/>
      <c r="L13" s="108"/>
      <c r="M13" s="109" t="s">
        <v>54</v>
      </c>
      <c r="N13" s="110"/>
      <c r="O13" s="110"/>
      <c r="P13" s="111"/>
    </row>
    <row r="14" spans="1:17" ht="31.9" customHeight="1" x14ac:dyDescent="0.25">
      <c r="B14" s="71"/>
      <c r="C14" s="71"/>
      <c r="D14" s="101">
        <f>O15</f>
        <v>44090.791707227028</v>
      </c>
      <c r="F14" s="69">
        <f>H74</f>
        <v>984848.3737873513</v>
      </c>
      <c r="H14" s="4" t="s">
        <v>4</v>
      </c>
      <c r="I14" s="4" t="s">
        <v>5</v>
      </c>
      <c r="J14" s="4" t="s">
        <v>6</v>
      </c>
      <c r="K14" s="4" t="s">
        <v>7</v>
      </c>
      <c r="L14" s="84" t="s">
        <v>8</v>
      </c>
      <c r="M14" s="99" t="s">
        <v>114</v>
      </c>
      <c r="N14" s="99" t="s">
        <v>111</v>
      </c>
      <c r="O14" s="112" t="s">
        <v>112</v>
      </c>
      <c r="P14" s="113"/>
      <c r="Q14" s="85" t="s">
        <v>71</v>
      </c>
    </row>
    <row r="15" spans="1:17" ht="15.75" thickBot="1" x14ac:dyDescent="0.3">
      <c r="H15" s="2">
        <f>(F70-0.025)*100</f>
        <v>49.76324839726901</v>
      </c>
      <c r="I15" s="2">
        <f>MAX((G70-0.025)*100,"0")</f>
        <v>45.236751602730983</v>
      </c>
      <c r="J15" s="5">
        <f>B59</f>
        <v>122.89251700680272</v>
      </c>
      <c r="K15" s="5">
        <f>D59</f>
        <v>90.805215273300391</v>
      </c>
      <c r="L15" s="66">
        <f>E59*100</f>
        <v>2.5883722695157552</v>
      </c>
      <c r="M15" s="67">
        <f>(((G70*100))-80.306)/(-8.5896)</f>
        <v>3.7917072270267536</v>
      </c>
      <c r="N15" s="100">
        <f>IF(I15&gt;0,M15,M16)</f>
        <v>3.7917072270267536</v>
      </c>
      <c r="O15" s="68">
        <f>B4+N15</f>
        <v>44090.791707227028</v>
      </c>
      <c r="P15" s="68"/>
      <c r="Q15" s="68">
        <f ca="1">TODAY()</f>
        <v>44087</v>
      </c>
    </row>
    <row r="16" spans="1:17" s="12" customFormat="1" ht="15.75" thickBot="1" x14ac:dyDescent="0.3">
      <c r="M16" s="67">
        <f>(((F70*100))-188.23)/(-8.7682)</f>
        <v>15.506803175421522</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16</v>
      </c>
      <c r="H19" s="8" t="s">
        <v>17</v>
      </c>
      <c r="I19" s="9" t="s">
        <v>18</v>
      </c>
    </row>
    <row r="20" spans="2:9" x14ac:dyDescent="0.25">
      <c r="B20" s="10">
        <v>1</v>
      </c>
      <c r="C20" s="70">
        <v>49</v>
      </c>
      <c r="D20" s="70">
        <v>6.07</v>
      </c>
      <c r="E20" s="70">
        <v>3</v>
      </c>
      <c r="F20" s="70">
        <v>0.4</v>
      </c>
      <c r="G20" s="70">
        <v>45</v>
      </c>
      <c r="H20" s="70">
        <v>4.1500000000000004</v>
      </c>
      <c r="I20" s="93">
        <v>2</v>
      </c>
    </row>
    <row r="21" spans="2:9" x14ac:dyDescent="0.25">
      <c r="B21" s="10">
        <v>2</v>
      </c>
      <c r="C21" s="70">
        <v>58</v>
      </c>
      <c r="D21" s="70">
        <v>6.96</v>
      </c>
      <c r="E21" s="70">
        <v>2</v>
      </c>
      <c r="F21" s="70">
        <v>0.28999999999999998</v>
      </c>
      <c r="G21" s="70">
        <v>44</v>
      </c>
      <c r="H21" s="70">
        <v>3.8</v>
      </c>
      <c r="I21" s="93">
        <v>3</v>
      </c>
    </row>
    <row r="22" spans="2:9" ht="15.75" thickBot="1" x14ac:dyDescent="0.3">
      <c r="B22" s="11">
        <v>3</v>
      </c>
      <c r="C22" s="94">
        <v>50</v>
      </c>
      <c r="D22" s="94">
        <v>6.24</v>
      </c>
      <c r="E22" s="70">
        <v>2</v>
      </c>
      <c r="F22" s="70">
        <v>0.17</v>
      </c>
      <c r="G22" s="94">
        <v>47</v>
      </c>
      <c r="H22" s="94">
        <v>4.41</v>
      </c>
      <c r="I22" s="93">
        <v>3</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NO</v>
      </c>
      <c r="D29" s="1" t="s">
        <v>21</v>
      </c>
    </row>
    <row r="30" spans="2:9" ht="15.75" thickBot="1" x14ac:dyDescent="0.3"/>
    <row r="31" spans="2:9" ht="33.75" customHeight="1" thickBot="1" x14ac:dyDescent="0.3">
      <c r="B31" s="15" t="s">
        <v>22</v>
      </c>
      <c r="C31" s="16">
        <f>B74-E59</f>
        <v>0.87411627730484243</v>
      </c>
    </row>
    <row r="32" spans="2:9" ht="15" customHeight="1" thickBot="1" x14ac:dyDescent="0.3">
      <c r="B32" s="17"/>
      <c r="C32" s="18"/>
    </row>
    <row r="33" spans="2:7" ht="15.75" thickBot="1" x14ac:dyDescent="0.3">
      <c r="C33" s="114" t="s">
        <v>23</v>
      </c>
      <c r="D33" s="115"/>
    </row>
    <row r="34" spans="2:7" ht="15.75" thickBot="1" x14ac:dyDescent="0.3">
      <c r="C34" s="19">
        <v>1</v>
      </c>
      <c r="D34" s="19">
        <v>2</v>
      </c>
    </row>
    <row r="35" spans="2:7" ht="15.75" thickBot="1" x14ac:dyDescent="0.3"/>
    <row r="36" spans="2:7" ht="30.75" thickBot="1" x14ac:dyDescent="0.3">
      <c r="B36" s="15" t="s">
        <v>24</v>
      </c>
      <c r="C36" s="20">
        <f>F74</f>
        <v>117.16044643136641</v>
      </c>
      <c r="D36" s="20">
        <f>C36</f>
        <v>117.16044643136641</v>
      </c>
    </row>
    <row r="37" spans="2:7" ht="15.75" thickBot="1" x14ac:dyDescent="0.3">
      <c r="B37" s="17"/>
      <c r="C37" s="21"/>
      <c r="F37" s="92"/>
      <c r="G37" s="92"/>
    </row>
    <row r="38" spans="2:7" ht="30.75" thickBot="1" x14ac:dyDescent="0.3">
      <c r="B38" s="15" t="s">
        <v>25</v>
      </c>
      <c r="C38" s="22">
        <f>C36*C34</f>
        <v>117.16044643136641</v>
      </c>
      <c r="D38" s="22">
        <f>D36*D34</f>
        <v>234.32089286273282</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14.645055803920801</v>
      </c>
      <c r="D42" s="23">
        <f>C42</f>
        <v>14.645055803920801</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4</v>
      </c>
      <c r="D48" s="22">
        <f>C48*2</f>
        <v>8</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7" t="s">
        <v>33</v>
      </c>
      <c r="G54" s="117"/>
      <c r="H54" s="117"/>
      <c r="I54" s="117"/>
      <c r="J54" s="117"/>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123.87755102040816</v>
      </c>
      <c r="C56" s="5">
        <f>IFERROR(F20/E20*1000,"")</f>
        <v>133.33333333333334</v>
      </c>
      <c r="D56" s="43">
        <f>IFERROR(H20/G20*1000,"")</f>
        <v>92.222222222222229</v>
      </c>
      <c r="E56" s="2">
        <f>IFERROR(I20/K56,"")</f>
        <v>2.0202020202020204E-2</v>
      </c>
      <c r="F56" s="2">
        <f>SUM(I56:J56)</f>
        <v>0.5252525252525253</v>
      </c>
      <c r="G56" s="2">
        <f>G20/K56</f>
        <v>0.45454545454545453</v>
      </c>
      <c r="H56" s="2">
        <f>IFERROR(I56/J56,"")</f>
        <v>16.333333333333332</v>
      </c>
      <c r="I56" s="2">
        <f>C20/K56</f>
        <v>0.49494949494949497</v>
      </c>
      <c r="J56" s="2">
        <f>E20/K56</f>
        <v>3.0303030303030304E-2</v>
      </c>
      <c r="K56" s="44">
        <f>SUM(C20,E20,G20,I20)</f>
        <v>99</v>
      </c>
    </row>
    <row r="57" spans="1:11" x14ac:dyDescent="0.25">
      <c r="B57" s="42">
        <f>IFERROR(D21/C21*1000,"")</f>
        <v>120</v>
      </c>
      <c r="C57" s="5">
        <f>IFERROR(F21/E21*1000,"")</f>
        <v>145</v>
      </c>
      <c r="D57" s="43">
        <f>IFERROR(H21/G21*1000,"")</f>
        <v>86.36363636363636</v>
      </c>
      <c r="E57" s="2">
        <f>IFERROR(I21/K57,"")</f>
        <v>2.8037383177570093E-2</v>
      </c>
      <c r="F57" s="2">
        <f>SUM(I57:J57)</f>
        <v>0.56074766355140182</v>
      </c>
      <c r="G57" s="2">
        <f>G21/K57</f>
        <v>0.41121495327102803</v>
      </c>
      <c r="H57" s="2">
        <f t="shared" ref="H57:H58" si="0">IFERROR(I57/J57,"")</f>
        <v>29</v>
      </c>
      <c r="I57" s="2">
        <f>C21/K57</f>
        <v>0.54205607476635509</v>
      </c>
      <c r="J57" s="2">
        <f>E21/K57</f>
        <v>1.8691588785046728E-2</v>
      </c>
      <c r="K57" s="44">
        <f>SUM(C21,E21,G21,I21)</f>
        <v>107</v>
      </c>
    </row>
    <row r="58" spans="1:11" ht="15.75" thickBot="1" x14ac:dyDescent="0.3">
      <c r="B58" s="45">
        <f>IFERROR(D22/C22*1000,"")</f>
        <v>124.80000000000001</v>
      </c>
      <c r="C58" s="46">
        <f>IFERROR(F22/E22*1000,"")</f>
        <v>85</v>
      </c>
      <c r="D58" s="43">
        <f>IFERROR(H22/G22*1000,"")</f>
        <v>93.829787234042556</v>
      </c>
      <c r="E58" s="2">
        <f>IFERROR(I22/K58,"")</f>
        <v>2.9411764705882353E-2</v>
      </c>
      <c r="F58" s="47">
        <f>SUM(I58:J58)</f>
        <v>0.50980392156862742</v>
      </c>
      <c r="G58" s="47">
        <f>G22/K58</f>
        <v>0.46078431372549017</v>
      </c>
      <c r="H58" s="47">
        <f t="shared" si="0"/>
        <v>25</v>
      </c>
      <c r="I58" s="47">
        <f>C22/K58</f>
        <v>0.49019607843137253</v>
      </c>
      <c r="J58" s="47">
        <f>E22/K58</f>
        <v>1.9607843137254902E-2</v>
      </c>
      <c r="K58" s="48">
        <f>SUM(C22,E22,G22,I22)</f>
        <v>102</v>
      </c>
    </row>
    <row r="59" spans="1:11" ht="15.75" thickBot="1" x14ac:dyDescent="0.3">
      <c r="A59" s="49" t="s">
        <v>44</v>
      </c>
      <c r="B59" s="50">
        <f>AVERAGE(B56:B58)</f>
        <v>122.89251700680272</v>
      </c>
      <c r="C59" s="51">
        <f>IFERROR(AVERAGE(C56:C58),"0")</f>
        <v>121.11111111111113</v>
      </c>
      <c r="D59" s="52">
        <f t="shared" ref="D59:J59" si="1">AVERAGE(D56:D58)</f>
        <v>90.805215273300391</v>
      </c>
      <c r="E59" s="53">
        <f t="shared" si="1"/>
        <v>2.5883722695157551E-2</v>
      </c>
      <c r="F59" s="53">
        <f t="shared" si="1"/>
        <v>0.53193470345751814</v>
      </c>
      <c r="G59" s="54">
        <f t="shared" si="1"/>
        <v>0.44218157384732426</v>
      </c>
      <c r="H59" s="54">
        <f t="shared" si="1"/>
        <v>23.444444444444443</v>
      </c>
      <c r="I59" s="53">
        <f t="shared" si="1"/>
        <v>0.50906721604907423</v>
      </c>
      <c r="J59" s="54">
        <f t="shared" si="1"/>
        <v>2.2867487408443979E-2</v>
      </c>
    </row>
    <row r="60" spans="1:11" ht="11.25" customHeight="1" x14ac:dyDescent="0.25">
      <c r="A60" s="55" t="s">
        <v>45</v>
      </c>
      <c r="B60" s="55">
        <f>IF((B61="YES"),1,0)</f>
        <v>1</v>
      </c>
      <c r="C60" s="55">
        <f>IF((C61="YES"),1,0)</f>
        <v>1</v>
      </c>
      <c r="D60" s="55">
        <f t="shared" ref="D60:H60" si="2">IF((D61="YES"),1,0)</f>
        <v>1</v>
      </c>
      <c r="E60" s="55">
        <f t="shared" si="2"/>
        <v>1</v>
      </c>
      <c r="F60" s="55">
        <f t="shared" si="2"/>
        <v>0</v>
      </c>
      <c r="G60" s="55">
        <f t="shared" si="2"/>
        <v>0</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NO</v>
      </c>
      <c r="G61" s="57" t="str">
        <f>IF(G59&lt;=G62,"YES","NO")</f>
        <v>NO</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02" t="s">
        <v>48</v>
      </c>
      <c r="C65" s="103"/>
      <c r="D65" s="103"/>
      <c r="E65" s="103"/>
      <c r="F65" s="103"/>
      <c r="G65" s="103"/>
    </row>
    <row r="66" spans="1:8" x14ac:dyDescent="0.25">
      <c r="B66" s="59" t="s">
        <v>41</v>
      </c>
      <c r="C66" s="59" t="s">
        <v>42</v>
      </c>
      <c r="D66" s="59" t="s">
        <v>38</v>
      </c>
      <c r="E66" s="59" t="s">
        <v>39</v>
      </c>
      <c r="F66" s="59" t="s">
        <v>113</v>
      </c>
      <c r="G66" s="59" t="s">
        <v>74</v>
      </c>
      <c r="H66" s="59" t="s">
        <v>49</v>
      </c>
    </row>
    <row r="67" spans="1:8" x14ac:dyDescent="0.25">
      <c r="B67" s="2">
        <f>IFERROR(C20/H67,"")</f>
        <v>0.50515463917525771</v>
      </c>
      <c r="C67" s="2">
        <f>IFERROR(E20/H67,"")</f>
        <v>3.0927835051546393E-2</v>
      </c>
      <c r="D67" s="2">
        <f>(SUM(C20,E20))/H67</f>
        <v>0.53608247422680411</v>
      </c>
      <c r="E67" s="2">
        <f>IFERROR(G20/H67,"")</f>
        <v>0.46391752577319589</v>
      </c>
      <c r="F67" s="2">
        <f>B67/(B67+C67+E67)</f>
        <v>0.50515463917525771</v>
      </c>
      <c r="G67" s="2">
        <f>1-F67</f>
        <v>0.49484536082474229</v>
      </c>
      <c r="H67" s="60">
        <f>SUM(C20,E20,G20)</f>
        <v>97</v>
      </c>
    </row>
    <row r="68" spans="1:8" x14ac:dyDescent="0.25">
      <c r="B68" s="2">
        <f>IFERROR(C21/H68,"")</f>
        <v>0.55769230769230771</v>
      </c>
      <c r="C68" s="2">
        <f>IFERROR(E21/H68,"")</f>
        <v>1.9230769230769232E-2</v>
      </c>
      <c r="D68" s="2">
        <f>(SUM(C21,E21))/H68</f>
        <v>0.57692307692307687</v>
      </c>
      <c r="E68" s="2">
        <f>IFERROR(G21/H68,"")</f>
        <v>0.42307692307692307</v>
      </c>
      <c r="F68" s="2">
        <f t="shared" ref="F68:F69" si="5">B68/(B68+C68+E68)</f>
        <v>0.55769230769230771</v>
      </c>
      <c r="G68" s="2">
        <f t="shared" ref="G68:G69" si="6">1-F68</f>
        <v>0.44230769230769229</v>
      </c>
      <c r="H68" s="60">
        <f>SUM(C21,E21,G21)</f>
        <v>104</v>
      </c>
    </row>
    <row r="69" spans="1:8" ht="15.75" thickBot="1" x14ac:dyDescent="0.3">
      <c r="B69" s="61">
        <f>IFERROR(C22/H69,"")</f>
        <v>0.50505050505050508</v>
      </c>
      <c r="C69" s="61">
        <f>IFERROR(E22/H69,"")</f>
        <v>2.0202020202020204E-2</v>
      </c>
      <c r="D69" s="61">
        <f>(SUM(C22,E22))/H69</f>
        <v>0.5252525252525253</v>
      </c>
      <c r="E69" s="61">
        <f>IFERROR(G22/H69,"")</f>
        <v>0.47474747474747475</v>
      </c>
      <c r="F69" s="2">
        <f t="shared" si="5"/>
        <v>0.50505050505050508</v>
      </c>
      <c r="G69" s="2">
        <f t="shared" si="6"/>
        <v>0.49494949494949492</v>
      </c>
      <c r="H69" s="60">
        <f>SUM(C22,E22,G22)</f>
        <v>99</v>
      </c>
    </row>
    <row r="70" spans="1:8" ht="15.75" thickBot="1" x14ac:dyDescent="0.3">
      <c r="A70" s="49" t="s">
        <v>44</v>
      </c>
      <c r="B70" s="62">
        <f>AVERAGE(B67:B69)</f>
        <v>0.52263248397269013</v>
      </c>
      <c r="C70" s="62">
        <f t="shared" ref="C70:D70" si="7">AVERAGE(C67:C69)</f>
        <v>2.3453541494778612E-2</v>
      </c>
      <c r="D70" s="62">
        <f t="shared" si="7"/>
        <v>0.54608602546746876</v>
      </c>
      <c r="E70" s="62">
        <f>AVERAGE(E67:E69)</f>
        <v>0.45391397453253118</v>
      </c>
      <c r="F70" s="62">
        <f>AVERAGE(F67:F69)</f>
        <v>0.52263248397269013</v>
      </c>
      <c r="G70" s="62">
        <f>AVERAGE(G67:G69)</f>
        <v>0.47736751602730987</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122.04213169934002</v>
      </c>
      <c r="D74" s="82">
        <v>0.95</v>
      </c>
      <c r="E74" s="65">
        <v>864000</v>
      </c>
      <c r="F74" s="64">
        <f>(G74*(C74/1000000))</f>
        <v>117.16044643136641</v>
      </c>
      <c r="G74" s="65">
        <f>E74/B74</f>
        <v>960000</v>
      </c>
      <c r="H74" s="65">
        <f>G74+(G74*E59)</f>
        <v>984848.3737873513</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K8:L8"/>
    <mergeCell ref="F54:J54"/>
    <mergeCell ref="B65:G65"/>
    <mergeCell ref="F9:G9"/>
    <mergeCell ref="H13:L13"/>
    <mergeCell ref="M13:P13"/>
    <mergeCell ref="O14:P14"/>
    <mergeCell ref="C33:D3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76C5CD8-45D7-462A-AE84-6528C545D50D}"/>
</file>

<file path=customXml/itemProps2.xml><?xml version="1.0" encoding="utf-8"?>
<ds:datastoreItem xmlns:ds="http://schemas.openxmlformats.org/officeDocument/2006/customXml" ds:itemID="{21005410-56EB-44B5-A7FC-0499BF09F3B9}"/>
</file>

<file path=customXml/itemProps3.xml><?xml version="1.0" encoding="utf-8"?>
<ds:datastoreItem xmlns:ds="http://schemas.openxmlformats.org/officeDocument/2006/customXml" ds:itemID="{E343F1D5-2D77-4D6F-8D0B-9EC491CC548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200913-1</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2020-09-13T20:10:36Z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